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E:\ajfernandez\Desktop\AJF BOMBEROS\AJF BOMBEROS\ACUERDOS DE GESTION\2018\ACUERDOS 2018\Acuerdos 2018 compromisos\Nuevos acuerdos 2018-08-17\Acuerdos Firmados SGC - SGR\"/>
    </mc:Choice>
  </mc:AlternateContent>
  <bookViews>
    <workbookView xWindow="0" yWindow="0" windowWidth="28800" windowHeight="12435" tabRatio="712" firstSheet="1" activeTab="2"/>
  </bookViews>
  <sheets>
    <sheet name="Concertacion " sheetId="1" state="hidden" r:id="rId1"/>
    <sheet name="MANUAL" sheetId="22"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s>
  <definedNames>
    <definedName name="_xlnm.Print_Area" localSheetId="2">'ANEXO 1'!$A$1:$S$35</definedName>
    <definedName name="_xlnm.Print_Area" localSheetId="8">'ANEXO 2'!$A$2:$K$72</definedName>
    <definedName name="_xlnm.Print_Area" localSheetId="9">'ANEXO 3'!$A$1:$I$33</definedName>
    <definedName name="_xlnm.Print_Area" localSheetId="7">'Componente de Gestion Adicional'!$A$1:$O$20</definedName>
    <definedName name="_xlnm.Print_Area" localSheetId="1">MANUAL!$A$1:$U$47</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H27" i="12" l="1"/>
  <c r="O8" i="12" l="1"/>
  <c r="O17" i="12"/>
  <c r="F66" i="17" l="1"/>
  <c r="F41" i="17"/>
  <c r="G66" i="17" l="1"/>
  <c r="G61" i="17"/>
  <c r="G53" i="17"/>
  <c r="G48" i="17"/>
  <c r="G41" i="17"/>
  <c r="G35" i="17"/>
  <c r="G30" i="17"/>
  <c r="G24" i="17"/>
  <c r="F61" i="17"/>
  <c r="F53" i="17"/>
  <c r="F48" i="17"/>
  <c r="E35" i="17"/>
  <c r="F35" i="17"/>
  <c r="F30" i="17"/>
  <c r="F24" i="17"/>
  <c r="E66" i="17"/>
  <c r="E61" i="17"/>
  <c r="E53" i="17"/>
  <c r="E48" i="17"/>
  <c r="E41" i="17"/>
  <c r="E30" i="17"/>
  <c r="E24" i="17"/>
  <c r="G18" i="17"/>
  <c r="F18" i="17"/>
  <c r="E18" i="17"/>
  <c r="I49" i="17" l="1"/>
  <c r="I42" i="17"/>
  <c r="I25" i="17"/>
  <c r="I36" i="17"/>
  <c r="I31" i="17"/>
  <c r="I19" i="17"/>
  <c r="F67" i="17"/>
  <c r="G67" i="17"/>
  <c r="I14" i="17"/>
  <c r="I54" i="17"/>
  <c r="E67" i="17"/>
  <c r="I62" i="17"/>
  <c r="O11" i="12"/>
  <c r="O14" i="12"/>
  <c r="O22" i="12"/>
  <c r="P11" i="12" l="1"/>
  <c r="P14" i="12"/>
  <c r="P17" i="12"/>
  <c r="P22" i="12"/>
  <c r="P8" i="12"/>
  <c r="E17" i="16"/>
  <c r="I16" i="9"/>
  <c r="H13" i="9"/>
  <c r="K13" i="9"/>
  <c r="K10" i="9"/>
  <c r="H10" i="9"/>
  <c r="H7" i="9"/>
  <c r="L7" i="9" s="1"/>
  <c r="M13" i="9"/>
  <c r="M7" i="9"/>
  <c r="M10" i="9"/>
  <c r="J16" i="9"/>
  <c r="B16" i="9"/>
  <c r="H27" i="5"/>
  <c r="M24" i="7"/>
  <c r="M21" i="7"/>
  <c r="M18" i="7"/>
  <c r="K24" i="7"/>
  <c r="K21" i="7"/>
  <c r="M24" i="6"/>
  <c r="J24" i="6"/>
  <c r="J24" i="7" s="1"/>
  <c r="J21" i="6"/>
  <c r="J21" i="7" s="1"/>
  <c r="J18" i="6"/>
  <c r="J18" i="7"/>
  <c r="M18" i="6"/>
  <c r="I18" i="5"/>
  <c r="H18" i="6"/>
  <c r="M24" i="5"/>
  <c r="M21" i="5"/>
  <c r="M18" i="5"/>
  <c r="I24" i="5"/>
  <c r="I24" i="6" s="1"/>
  <c r="I24" i="7"/>
  <c r="H24" i="7"/>
  <c r="I21" i="5"/>
  <c r="I21" i="7" s="1"/>
  <c r="H21" i="6"/>
  <c r="B27" i="7"/>
  <c r="H21" i="7"/>
  <c r="H18" i="7"/>
  <c r="D7" i="7"/>
  <c r="D6" i="7"/>
  <c r="D5" i="7"/>
  <c r="D4" i="7"/>
  <c r="B27" i="6"/>
  <c r="H24" i="6"/>
  <c r="D7" i="6"/>
  <c r="D6" i="6"/>
  <c r="D5" i="6"/>
  <c r="D4" i="6"/>
  <c r="B27" i="5"/>
  <c r="L24" i="5"/>
  <c r="D7" i="5"/>
  <c r="D6" i="5"/>
  <c r="D5" i="5"/>
  <c r="D4" i="5"/>
  <c r="B26" i="1"/>
  <c r="H16" i="9"/>
  <c r="H27" i="6" l="1"/>
  <c r="K27" i="7"/>
  <c r="L10" i="9"/>
  <c r="L21" i="7"/>
  <c r="M27" i="7"/>
  <c r="M27" i="5"/>
  <c r="I27" i="5"/>
  <c r="M16" i="9"/>
  <c r="H27" i="7"/>
  <c r="K16" i="9"/>
  <c r="I18" i="6"/>
  <c r="L18" i="6" s="1"/>
  <c r="L13" i="9"/>
  <c r="L16" i="9" s="1"/>
  <c r="L24" i="7"/>
  <c r="J27" i="7"/>
  <c r="J27" i="6"/>
  <c r="L18" i="5"/>
  <c r="L21" i="5"/>
  <c r="I18" i="7"/>
  <c r="I27" i="7" s="1"/>
  <c r="I21" i="6"/>
  <c r="L24" i="6"/>
  <c r="I69" i="17"/>
  <c r="D12" i="16" s="1"/>
  <c r="E12" i="16" s="1"/>
  <c r="P27" i="12"/>
  <c r="D10" i="16" s="1"/>
  <c r="E10" i="16" s="1"/>
  <c r="I27" i="6" l="1"/>
  <c r="L21" i="6"/>
  <c r="L18" i="7"/>
  <c r="L27" i="7" s="1"/>
  <c r="L27" i="5"/>
  <c r="J69" i="17"/>
  <c r="E15" i="16"/>
  <c r="E20" i="16" s="1"/>
  <c r="P29" i="12"/>
  <c r="M21" i="6" l="1"/>
  <c r="M27" i="6" s="1"/>
  <c r="L27" i="6"/>
</calcChain>
</file>

<file path=xl/sharedStrings.xml><?xml version="1.0" encoding="utf-8"?>
<sst xmlns="http://schemas.openxmlformats.org/spreadsheetml/2006/main" count="609" uniqueCount="323">
  <si>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</si>
  <si>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</si>
  <si>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</si>
  <si>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</si>
  <si>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</si>
  <si>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</si>
  <si>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</si>
  <si>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</si>
  <si>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</si>
  <si>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</si>
  <si>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</si>
  <si>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</si>
  <si>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</si>
  <si>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</si>
  <si>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</si>
  <si>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</si>
  <si>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</si>
  <si>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</si>
  <si>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</si>
  <si>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</si>
  <si>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</si>
  <si>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</si>
  <si>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</si>
  <si>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</si>
  <si>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</si>
  <si>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</si>
  <si>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</si>
  <si>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</si>
  <si>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</si>
  <si>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</si>
  <si>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</si>
  <si>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</si>
  <si>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</si>
  <si>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</si>
  <si>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</si>
  <si>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</si>
  <si>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</si>
  <si>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</si>
  <si>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</si>
  <si>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</si>
  <si>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</si>
  <si>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</si>
  <si>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</si>
  <si>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</si>
  <si>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</si>
  <si>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</si>
  <si>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</si>
  <si>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</si>
  <si>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</si>
  <si>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</si>
  <si>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</si>
  <si>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</si>
  <si>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</si>
  <si>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</si>
  <si>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</si>
  <si>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</si>
  <si>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</si>
  <si>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</si>
  <si>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</si>
  <si>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</si>
  <si>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</si>
  <si>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</si>
  <si>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</si>
  <si>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</si>
  <si>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</si>
  <si>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</si>
  <si>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</si>
  <si>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</si>
  <si>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</si>
  <si>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</si>
  <si>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</si>
  <si>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</si>
  <si>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</si>
  <si>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</si>
  <si>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</si>
  <si>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</si>
  <si>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</si>
  <si>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</si>
  <si>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</si>
  <si>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</si>
  <si>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</si>
  <si>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</si>
  <si>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</si>
  <si>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</si>
  <si>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</si>
  <si>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</si>
  <si>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</si>
  <si>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</si>
  <si>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</si>
  <si>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</si>
  <si>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</si>
  <si>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</si>
  <si>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</si>
  <si>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</si>
  <si>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</si>
  <si>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</si>
  <si>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</si>
  <si>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</si>
  <si>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</si>
  <si>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</si>
  <si>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</si>
  <si>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</si>
  <si>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 xml:space="preserve"> Concertación</t>
  </si>
  <si>
    <t>Evaluación</t>
  </si>
  <si>
    <t>Objetivos institucionales</t>
  </si>
  <si>
    <t>Compromisos gerenciales</t>
  </si>
  <si>
    <t xml:space="preserve"> Indicador</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</si>
  <si>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</si>
  <si>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</si>
  <si>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</si>
  <si>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</si>
  <si>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</si>
  <si>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</si>
  <si>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</si>
  <si>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</si>
  <si>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</si>
  <si>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</si>
  <si>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</si>
  <si>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</si>
  <si>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</si>
  <si>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</si>
  <si>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</si>
  <si>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</si>
  <si>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</si>
  <si>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</si>
  <si>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</si>
  <si>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</si>
  <si>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</si>
  <si>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</si>
  <si>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</si>
  <si>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</si>
  <si>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</si>
  <si>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</si>
  <si>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</si>
  <si>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</si>
  <si>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</si>
  <si>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</si>
  <si>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</si>
  <si>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</si>
  <si>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</si>
  <si>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</si>
  <si>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</si>
  <si>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</si>
  <si>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</si>
  <si>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</si>
  <si>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</si>
  <si>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</si>
  <si>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</si>
  <si>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</si>
  <si>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</si>
  <si>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</si>
  <si>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</si>
  <si>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</si>
  <si>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</si>
  <si>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</si>
  <si>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</si>
  <si>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</si>
  <si>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</si>
  <si>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</si>
  <si>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</si>
  <si>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</si>
  <si>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</si>
  <si>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</si>
  <si>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</si>
  <si>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</si>
  <si>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</si>
  <si>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</si>
  <si>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</si>
  <si>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</si>
  <si>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</si>
  <si>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</si>
  <si>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</si>
  <si>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</si>
  <si>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</si>
  <si>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</si>
  <si>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</si>
  <si>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</si>
  <si>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</si>
  <si>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</si>
  <si>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</si>
  <si>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</si>
  <si>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</si>
  <si>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</si>
  <si>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</si>
  <si>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</si>
  <si>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</si>
  <si>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</si>
  <si>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</si>
  <si>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</si>
  <si>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</si>
  <si>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</si>
  <si>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</si>
  <si>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</si>
  <si>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</si>
  <si>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</si>
  <si>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</si>
  <si>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</si>
  <si>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</si>
  <si>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</si>
  <si>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</si>
  <si>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</si>
  <si>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</si>
  <si>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</si>
  <si>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</si>
  <si>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</si>
  <si>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</si>
  <si>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</si>
  <si>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</si>
  <si>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</si>
  <si>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</si>
  <si>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</si>
  <si>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</si>
  <si>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</si>
  <si>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</si>
  <si>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</si>
  <si>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</si>
  <si>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</si>
  <si>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</si>
  <si>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</si>
  <si>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</si>
  <si>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</si>
  <si>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</si>
  <si>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</si>
  <si>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</si>
  <si>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</si>
  <si>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</si>
  <si>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</si>
  <si>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</si>
  <si>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</si>
  <si>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</si>
  <si>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</si>
  <si>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</si>
  <si>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</si>
  <si>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</si>
  <si>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</si>
  <si>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</si>
  <si>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</si>
  <si>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</si>
  <si>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</si>
  <si>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</si>
  <si>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</si>
  <si>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</si>
  <si>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</si>
  <si>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</si>
  <si>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</si>
  <si>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</si>
  <si>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</si>
  <si>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Firma Superior Jerárquico</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</si>
  <si>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</si>
  <si>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</si>
  <si>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</si>
  <si>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</si>
  <si>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</si>
  <si>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</si>
  <si>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</si>
  <si>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</si>
  <si>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</si>
  <si>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</si>
  <si>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</si>
  <si>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</si>
  <si>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</si>
  <si>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</si>
  <si>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</si>
  <si>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</si>
  <si>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</si>
  <si>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</si>
  <si>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</si>
  <si>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</si>
  <si>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</si>
  <si>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</si>
  <si>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</si>
  <si>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</si>
  <si>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</si>
  <si>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</si>
  <si>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</si>
  <si>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</si>
  <si>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</si>
  <si>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</si>
  <si>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</si>
  <si>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TOTAL</t>
  </si>
  <si>
    <t>Total Puntaje del valorador</t>
  </si>
  <si>
    <t>% de ejecución de los recursos de inversión asignados</t>
  </si>
  <si>
    <t>Ejecutar las metas establecidas en el plan de acción institucional de los procesos liderados por la Subdirección De Gestión del Riesgo</t>
  </si>
  <si>
    <t>% de cumplimiento del plan de acción institucional del área</t>
  </si>
  <si>
    <t>JORGE ALBERTO PARDO TORRES</t>
  </si>
  <si>
    <t>SUBDIRECCIÓN DE GESTÓN DEL RIESGO</t>
  </si>
  <si>
    <t xml:space="preserve">* Generar corresponsabilidad del riesgo mediante la prevención, mitigación, transferencia y preparación con la comunidad ante el riesgo de incendios, incidentes con materiales peligrosos y rescates en general.
*Consolidar la Gestión del Conocimiento a través del modelo de Gestión del Riesgo y sus líneas de acción
</t>
  </si>
  <si>
    <t>La experiencia que posee el Dr Jorge Pardo le permite una mayor orientacion a obtener resultados en favor de la Entidad, por lo que su participación en el comité directivo y de contratación podria ser mayor</t>
  </si>
  <si>
    <t>Gerente Público</t>
  </si>
  <si>
    <t>PEDRO ANDRÉS MANOSALVA RINCÓN</t>
  </si>
  <si>
    <t>ACUERDO DE GESTIÓN - ANEXO 1: CONCERTACIÓN, SEGUIMIENTO,  RETROALIMENTACIÓN  Y EVALUACIÓN DE COMPROMISOS GERENCIALES</t>
  </si>
  <si>
    <t>Director UAECOB</t>
  </si>
  <si>
    <t>Firma del Gerente Público.</t>
  </si>
  <si>
    <t>Pedro Andrés Manosalva Rincón</t>
  </si>
  <si>
    <t>Firma del Gerente Público</t>
  </si>
  <si>
    <t>Superior Jerárquico</t>
  </si>
  <si>
    <t xml:space="preserve">Firma del Superior Jerárquico </t>
  </si>
  <si>
    <t>MARIA ANGÉLICA ARENAS AGUIRRE</t>
  </si>
  <si>
    <t xml:space="preserve">Subdirectora de Gestión del Riesgo </t>
  </si>
  <si>
    <t>María Angélica Arenas Aguirre</t>
  </si>
  <si>
    <t>Reuniones periodicas con las personas referentes de las acciones establecidas en plan de acción institucional para conocer el estado de avance del mismo.</t>
  </si>
  <si>
    <t>Informe trimestral de la gestión realizada por la Subdirección de Gestión del Riesgo con el estado de avance de las acciones a cargo de la subdirección de gestión del riesgo.</t>
  </si>
  <si>
    <t>Correo electrónico solicitando el reporte de los avances del plan de acción de la subdirección de gestión del riesgo</t>
  </si>
  <si>
    <t xml:space="preserve">Realizar seguimiento  al estado de las reservas a cargo de la Subdirección de Gestión del Riesgo </t>
  </si>
  <si>
    <t>Informe trimestral de la gestión realizada por la Subdirección de Gestión del Riesgo con el estado de avance de las reservas de la SGR</t>
  </si>
  <si>
    <t>Reuniones periodicas con las personas referentes de los proceso de contratación para conocer el estado de las reservas a cargo</t>
  </si>
  <si>
    <t xml:space="preserve">Realizar seguimiento  al estado de los pasivos a cargo de la Subdirección de Gestión del Riesgo </t>
  </si>
  <si>
    <t>Informe trimestral de la gestión realizada por la Subdirección de Gestión del Riesgo con el estado de avance de los pasivos de la SGR</t>
  </si>
  <si>
    <t>Reuniones periodicas con las personas referentes de los proceso de contratación para conocer el estado de los pasivos a cargo</t>
  </si>
  <si>
    <t>Mesas de trabajo con el personal operativo involucrado en la formulación del proyecto.</t>
  </si>
  <si>
    <t>Esquema de la estructura para el desarrollo del proyecto.</t>
  </si>
  <si>
    <t>Documento de en entrega del proyecto Revisado por el Subdirector de Gestión del Riesgo.</t>
  </si>
  <si>
    <t>Formular un proyecto  EGA (Edificios de Gran Altura) para el conocimiento y análisis de los riesgos en estas edificaciones.</t>
  </si>
  <si>
    <t>% de avance en la elaboración del documento del proyecto</t>
  </si>
  <si>
    <t>Informe mensual a la Dirección de la gestión realizada por la Subdirección de Gestión del Riesgo con los recursos asignados y su respectivo estado.</t>
  </si>
  <si>
    <t>Reuniones periodicas con las personas referentes de los proceso de contratación para conocer el estado de los proceso a cargo</t>
  </si>
  <si>
    <t>Correo electrónico  solicitando a los referentes el avance de los proceso de contratación en los tiempos establecidos en el PAA</t>
  </si>
  <si>
    <t>(Nº de procesos radicados en la OAJ a depurar reservas/ Nº total de procesos a depurar reservas )*100</t>
  </si>
  <si>
    <t>Ejecutar el 75% de los recursos de Inversión asignados a la Subdirección de Gestión del Riesgo a fin de dar cumplimiento a las metas establecidas por la Unidad para la vigencia 2018 en el marco del Plan de Desarrollo vigente.</t>
  </si>
  <si>
    <t>08/08/2018 a 31/12/2018</t>
  </si>
  <si>
    <t>Agosto 8 de 2018</t>
  </si>
  <si>
    <t xml:space="preserve">
Radicar en la OAJ el 100% de los proceso con reservas de acuerdo con la actividad 2 del procedimiento PROD- GAJ-11 V 03.   segun las competencias  de la Subdirección De Gestión del Riesgo.</t>
  </si>
  <si>
    <t xml:space="preserve">
Radicar en la OAJ el 20% de los procesos  para depurar los pasivos de acuerdo con la actividad 2 del procedimiento PROD- GAJ-11 V 03.   segun las competencias  de la Subdirección De Gestión del Riesgo.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</si>
</sst>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Red]0.0"/>
    <numFmt numFmtId="165" formatCode="0.0"/>
    <numFmt numFmtId="166" formatCode="0.0%"/>
  </numFmts>
  <fonts count="57"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sz val="11"/>
      <color rgb="FF000000"/>
      <name val="Arial"/>
      <family val="2"/>
    </font>
    <font>
      <b/>
      <sz val="9"/>
      <color theme="1"/>
      <name val="Arial"/>
      <family val="2"/>
    </font>
    <font>
      <b/>
      <sz val="28"/>
      <color theme="1"/>
      <name val="Arial"/>
      <family val="2"/>
    </font>
    <font>
      <b/>
      <sz val="20"/>
      <color theme="1"/>
      <name val="Arial"/>
      <family val="2"/>
    </font>
    <font>
      <sz val="11"/>
      <color theme="5"/>
      <name val="Arial"/>
      <family val="2"/>
    </font>
    <font>
      <sz val="16"/>
      <color rgb="FF000000"/>
      <name val="Arial"/>
      <family val="2"/>
    </font>
    <font>
      <sz val="17"/>
      <color theme="1"/>
      <name val="Arial"/>
      <family val="2"/>
    </font>
    <font>
      <b/>
      <sz val="20"/>
      <name val="Arial"/>
      <family val="2"/>
    </font>
    <font>
      <b/>
      <sz val="22"/>
      <color theme="0"/>
      <name val="Arial"/>
      <family val="2"/>
    </font>
    <font>
      <sz val="24"/>
      <color theme="1"/>
      <name val="Arial"/>
      <family val="2"/>
    </font>
    <font>
      <sz val="17"/>
      <name val="Arial"/>
      <family val="2"/>
    </font>
  </fonts>
  <fills count="15">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
      <patternFill patternType="solid">
        <fgColor theme="0" tint="-0.249977111117893"/>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thin">
        <color indexed="64"/>
      </left>
      <right style="medium">
        <color auto="1"/>
      </right>
      <top style="medium">
        <color auto="1"/>
      </top>
      <bottom style="medium">
        <color auto="1"/>
      </bottom>
      <diagonal/>
    </border>
  </borders>
  <cellStyleXfs count="11">
    <xf numFmtId="0" fontId="0" fillId="0" borderId="0"/>
    <xf numFmtId="9" fontId="1" fillId="0" borderId="0" applyFont="0" applyFill="0" applyBorder="0" applyAlignment="0" applyProtection="0"/>
    <xf numFmtId="0" fontId="21"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cellStyleXfs>
  <cellXfs count="518">
    <xf numFmtId="0" fontId="0" fillId="0" borderId="0" xfId="0"/>
    <xf numFmtId="0" fontId="2" fillId="0" borderId="0" xfId="0" applyFont="1"/>
    <xf numFmtId="0" fontId="3" fillId="0" borderId="4" xfId="0" applyFont="1" applyBorder="1"/>
    <xf numFmtId="0" fontId="2" fillId="0" borderId="4" xfId="0" applyFont="1" applyBorder="1"/>
    <xf numFmtId="0" fontId="3" fillId="0" borderId="1" xfId="0" applyFont="1" applyBorder="1"/>
    <xf numFmtId="0" fontId="2" fillId="0" borderId="1" xfId="0" applyFont="1" applyBorder="1"/>
    <xf numFmtId="14" fontId="2" fillId="0" borderId="1" xfId="0" applyNumberFormat="1" applyFont="1" applyBorder="1" applyAlignment="1">
      <alignment horizontal="left"/>
    </xf>
    <xf numFmtId="14" fontId="2" fillId="0" borderId="0" xfId="0" applyNumberFormat="1" applyFont="1" applyFill="1" applyAlignment="1">
      <alignment horizontal="left"/>
    </xf>
    <xf numFmtId="14" fontId="2" fillId="0" borderId="0" xfId="0" applyNumberFormat="1" applyFont="1" applyAlignment="1">
      <alignment horizontal="left"/>
    </xf>
    <xf numFmtId="0" fontId="3" fillId="0" borderId="1" xfId="0" applyFont="1" applyBorder="1" applyAlignment="1">
      <alignment horizontal="center" vertical="center" wrapText="1"/>
    </xf>
    <xf numFmtId="0" fontId="2" fillId="0" borderId="1" xfId="0" applyFont="1" applyBorder="1" applyAlignment="1">
      <alignment horizontal="justify" vertical="justify" wrapText="1"/>
    </xf>
    <xf numFmtId="0" fontId="2" fillId="0" borderId="1" xfId="0" applyFont="1" applyBorder="1" applyAlignment="1">
      <alignment horizontal="justify" vertical="center" wrapText="1"/>
    </xf>
    <xf numFmtId="9" fontId="3" fillId="0" borderId="1" xfId="0" applyNumberFormat="1" applyFont="1" applyBorder="1" applyAlignment="1">
      <alignment horizontal="center"/>
    </xf>
    <xf numFmtId="0" fontId="3" fillId="0" borderId="0" xfId="0" applyFont="1" applyAlignment="1">
      <alignment horizontal="center" vertical="center"/>
    </xf>
    <xf numFmtId="0" fontId="3" fillId="0" borderId="16" xfId="0" applyFont="1" applyBorder="1" applyAlignment="1">
      <alignment horizontal="center"/>
    </xf>
    <xf numFmtId="0" fontId="3" fillId="0" borderId="4" xfId="0" applyFont="1" applyBorder="1" applyAlignment="1">
      <alignment horizontal="center"/>
    </xf>
    <xf numFmtId="14" fontId="2" fillId="0" borderId="1" xfId="0" applyNumberFormat="1" applyFont="1" applyBorder="1" applyAlignment="1">
      <alignment horizontal="center" vertical="center"/>
    </xf>
    <xf numFmtId="0" fontId="2" fillId="0" borderId="12" xfId="0" applyFont="1" applyBorder="1"/>
    <xf numFmtId="0" fontId="2" fillId="0" borderId="14" xfId="0" applyFont="1" applyBorder="1"/>
    <xf numFmtId="0" fontId="2" fillId="0" borderId="15" xfId="0" applyFont="1" applyBorder="1"/>
    <xf numFmtId="0" fontId="2" fillId="0" borderId="0" xfId="0" applyFont="1" applyBorder="1"/>
    <xf numFmtId="14" fontId="2" fillId="0" borderId="0" xfId="0" applyNumberFormat="1" applyFont="1" applyBorder="1" applyAlignment="1">
      <alignment horizontal="left"/>
    </xf>
    <xf numFmtId="0" fontId="3" fillId="0" borderId="1" xfId="0" applyFont="1" applyFill="1" applyBorder="1" applyAlignment="1">
      <alignment horizontal="center" vertical="center"/>
    </xf>
    <xf numFmtId="9" fontId="3" fillId="0" borderId="1" xfId="1" applyFont="1" applyBorder="1" applyAlignment="1">
      <alignment horizontal="center" vertical="center"/>
    </xf>
    <xf numFmtId="0" fontId="2" fillId="0" borderId="0" xfId="0" applyFont="1" applyFill="1" applyBorder="1" applyAlignment="1">
      <alignment horizontal="center"/>
    </xf>
    <xf numFmtId="0" fontId="3" fillId="0" borderId="0" xfId="0" applyFont="1" applyBorder="1" applyAlignment="1">
      <alignment horizont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1" xfId="0" applyFont="1" applyBorder="1" applyAlignment="1">
      <alignment horizontal="center"/>
    </xf>
    <xf numFmtId="0" fontId="3" fillId="0" borderId="0" xfId="0" applyFont="1" applyFill="1" applyBorder="1" applyAlignment="1">
      <alignment vertical="center"/>
    </xf>
    <xf numFmtId="0" fontId="3" fillId="0" borderId="21" xfId="0" applyFont="1" applyBorder="1" applyAlignment="1">
      <alignment horizontal="center"/>
    </xf>
    <xf numFmtId="0" fontId="3" fillId="0" borderId="6" xfId="0" applyFont="1" applyBorder="1" applyAlignment="1">
      <alignment horizontal="center" vertical="center" wrapText="1"/>
    </xf>
    <xf numFmtId="0" fontId="3" fillId="0" borderId="6" xfId="0" applyFont="1" applyBorder="1" applyAlignment="1">
      <alignment horizontal="center"/>
    </xf>
    <xf numFmtId="0" fontId="3" fillId="0" borderId="22" xfId="0" applyFont="1" applyBorder="1" applyAlignment="1">
      <alignment horizontal="center"/>
    </xf>
    <xf numFmtId="0" fontId="3" fillId="0" borderId="0" xfId="0" applyFont="1" applyBorder="1" applyAlignment="1"/>
    <xf numFmtId="0" fontId="3" fillId="0" borderId="1" xfId="0" applyFont="1" applyFill="1" applyBorder="1" applyAlignment="1">
      <alignment horizontal="center" vertical="center" wrapText="1"/>
    </xf>
    <xf numFmtId="0" fontId="3" fillId="0" borderId="4" xfId="0" applyFont="1" applyBorder="1" applyAlignment="1">
      <alignment horizontal="center" vertical="justify" wrapText="1"/>
    </xf>
    <xf numFmtId="0" fontId="0" fillId="0" borderId="0" xfId="0" applyAlignment="1"/>
    <xf numFmtId="0" fontId="7" fillId="0" borderId="4" xfId="0" applyFont="1" applyBorder="1"/>
    <xf numFmtId="0" fontId="7" fillId="0" borderId="1" xfId="0" applyFont="1" applyBorder="1"/>
    <xf numFmtId="0" fontId="7" fillId="0" borderId="0" xfId="0" applyFont="1" applyAlignment="1">
      <alignment horizont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7" fillId="0" borderId="0" xfId="0" applyFont="1" applyFill="1" applyBorder="1" applyAlignment="1">
      <alignment horizontal="center" vertical="center"/>
    </xf>
    <xf numFmtId="0" fontId="3" fillId="0" borderId="1" xfId="0" applyFont="1" applyBorder="1" applyAlignment="1">
      <alignment horizontal="center" vertical="justify" wrapText="1"/>
    </xf>
    <xf numFmtId="0" fontId="13" fillId="0" borderId="6" xfId="0" applyFont="1" applyBorder="1" applyAlignment="1">
      <alignment vertical="center" wrapText="1"/>
    </xf>
    <xf numFmtId="0" fontId="13" fillId="0" borderId="6" xfId="0" applyFont="1" applyBorder="1" applyAlignment="1">
      <alignment vertical="center"/>
    </xf>
    <xf numFmtId="0" fontId="2" fillId="0" borderId="0" xfId="0" applyFont="1" applyProtection="1">
      <protection locked="0"/>
    </xf>
    <xf numFmtId="2" fontId="2" fillId="0" borderId="0" xfId="0" applyNumberFormat="1" applyFont="1" applyProtection="1">
      <protection locked="0"/>
    </xf>
    <xf numFmtId="0" fontId="17" fillId="6" borderId="11" xfId="0" applyFont="1" applyFill="1" applyBorder="1" applyAlignment="1">
      <alignment horizontal="center" vertical="center"/>
    </xf>
    <xf numFmtId="0" fontId="17" fillId="6" borderId="16" xfId="0" applyFont="1" applyFill="1" applyBorder="1" applyAlignment="1">
      <alignment horizontal="center" vertical="center"/>
    </xf>
    <xf numFmtId="0" fontId="27" fillId="0" borderId="0" xfId="0" applyFont="1" applyAlignment="1" applyProtection="1">
      <alignment wrapText="1"/>
      <protection locked="0"/>
    </xf>
    <xf numFmtId="0" fontId="27" fillId="0" borderId="0" xfId="0" applyFont="1" applyProtection="1">
      <protection locked="0"/>
    </xf>
    <xf numFmtId="0" fontId="26" fillId="0" borderId="0" xfId="0" applyFont="1" applyProtection="1">
      <protection locked="0"/>
    </xf>
    <xf numFmtId="0" fontId="14" fillId="6" borderId="27"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13" fillId="0" borderId="21" xfId="0" applyFont="1" applyBorder="1" applyAlignment="1">
      <alignment vertical="center" wrapText="1"/>
    </xf>
    <xf numFmtId="0" fontId="29" fillId="0" borderId="41" xfId="0" applyFont="1" applyBorder="1" applyProtection="1">
      <protection locked="0"/>
    </xf>
    <xf numFmtId="165" fontId="19" fillId="8" borderId="1" xfId="0" applyNumberFormat="1" applyFont="1" applyFill="1" applyBorder="1" applyAlignment="1" applyProtection="1">
      <alignment horizontal="center" vertical="center" wrapText="1"/>
      <protection locked="0"/>
    </xf>
    <xf numFmtId="0" fontId="2" fillId="0" borderId="0" xfId="0" applyFont="1" applyProtection="1"/>
    <xf numFmtId="0" fontId="2" fillId="0" borderId="0" xfId="0" applyFont="1" applyAlignment="1" applyProtection="1">
      <alignment horizontal="left"/>
    </xf>
    <xf numFmtId="0" fontId="24" fillId="0" borderId="0" xfId="0" applyFont="1" applyProtection="1"/>
    <xf numFmtId="9" fontId="18" fillId="5" borderId="2" xfId="0" applyNumberFormat="1" applyFont="1" applyFill="1" applyBorder="1" applyAlignment="1" applyProtection="1">
      <alignment horizontal="center" vertical="center" wrapText="1"/>
    </xf>
    <xf numFmtId="0" fontId="16" fillId="0" borderId="1" xfId="0" applyFont="1" applyBorder="1" applyAlignment="1" applyProtection="1">
      <alignment horizontal="left" vertical="center" wrapText="1"/>
    </xf>
    <xf numFmtId="165" fontId="19" fillId="8" borderId="1" xfId="0" applyNumberFormat="1" applyFont="1" applyFill="1" applyBorder="1" applyAlignment="1" applyProtection="1">
      <alignment horizontal="center" vertical="center" wrapText="1"/>
    </xf>
    <xf numFmtId="0" fontId="16" fillId="9" borderId="1" xfId="0" applyFont="1" applyFill="1" applyBorder="1" applyAlignment="1" applyProtection="1">
      <alignment horizontal="left" vertical="center" wrapText="1"/>
    </xf>
    <xf numFmtId="0" fontId="16" fillId="0" borderId="1" xfId="0" applyFont="1" applyBorder="1" applyAlignment="1" applyProtection="1">
      <alignment horizontal="left" wrapText="1"/>
    </xf>
    <xf numFmtId="0" fontId="21" fillId="7" borderId="39" xfId="0" applyFont="1" applyFill="1" applyBorder="1" applyAlignment="1" applyProtection="1">
      <alignment vertical="center" wrapText="1"/>
    </xf>
    <xf numFmtId="164" fontId="31" fillId="7" borderId="39" xfId="0" applyNumberFormat="1" applyFont="1" applyFill="1" applyBorder="1" applyAlignment="1" applyProtection="1">
      <alignment horizontal="center" vertical="center" wrapText="1"/>
    </xf>
    <xf numFmtId="9" fontId="21" fillId="7" borderId="39" xfId="1" applyFont="1" applyFill="1" applyBorder="1" applyAlignment="1" applyProtection="1">
      <alignment vertical="center" wrapText="1"/>
    </xf>
    <xf numFmtId="0" fontId="25" fillId="9" borderId="0" xfId="0" applyFont="1" applyFill="1" applyBorder="1" applyAlignment="1" applyProtection="1">
      <alignment horizontal="center" vertical="center" wrapText="1"/>
      <protection locked="0"/>
    </xf>
    <xf numFmtId="0" fontId="25" fillId="9" borderId="0" xfId="0" applyFont="1" applyFill="1" applyBorder="1" applyAlignment="1" applyProtection="1">
      <alignment vertical="center" wrapText="1"/>
      <protection locked="0"/>
    </xf>
    <xf numFmtId="0" fontId="25" fillId="9" borderId="0" xfId="0" applyFont="1" applyFill="1" applyBorder="1" applyAlignment="1" applyProtection="1">
      <alignment vertical="center"/>
      <protection locked="0"/>
    </xf>
    <xf numFmtId="9" fontId="28" fillId="9" borderId="4" xfId="1" applyFont="1" applyFill="1" applyBorder="1" applyAlignment="1" applyProtection="1">
      <alignment horizontal="center" vertical="center" wrapText="1"/>
      <protection locked="0"/>
    </xf>
    <xf numFmtId="0" fontId="28" fillId="4" borderId="17" xfId="0" applyFont="1" applyFill="1" applyBorder="1" applyAlignment="1" applyProtection="1">
      <alignment horizontal="center" vertical="center"/>
      <protection locked="0"/>
    </xf>
    <xf numFmtId="9" fontId="28" fillId="4" borderId="18" xfId="0" applyNumberFormat="1" applyFont="1" applyFill="1" applyBorder="1" applyAlignment="1" applyProtection="1">
      <alignment vertical="center"/>
      <protection locked="0"/>
    </xf>
    <xf numFmtId="1" fontId="28" fillId="4" borderId="39" xfId="0" applyNumberFormat="1" applyFont="1" applyFill="1" applyBorder="1" applyAlignment="1" applyProtection="1">
      <alignment horizontal="center" vertical="center"/>
    </xf>
    <xf numFmtId="9" fontId="28" fillId="4" borderId="39" xfId="0" applyNumberFormat="1" applyFont="1" applyFill="1" applyBorder="1" applyAlignment="1" applyProtection="1">
      <alignment horizontal="center" vertical="center"/>
    </xf>
    <xf numFmtId="9" fontId="28" fillId="4" borderId="39" xfId="1" applyFont="1" applyFill="1" applyBorder="1" applyAlignment="1" applyProtection="1">
      <alignment horizontal="center" vertical="center"/>
    </xf>
    <xf numFmtId="0" fontId="25" fillId="9" borderId="49" xfId="0" applyFont="1" applyFill="1" applyBorder="1" applyAlignment="1" applyProtection="1">
      <alignment vertical="center"/>
      <protection locked="0"/>
    </xf>
    <xf numFmtId="0" fontId="25" fillId="9" borderId="49" xfId="0" applyFont="1" applyFill="1" applyBorder="1" applyAlignment="1" applyProtection="1">
      <alignment horizontal="center" vertical="center" wrapText="1"/>
      <protection locked="0"/>
    </xf>
    <xf numFmtId="0" fontId="13" fillId="9" borderId="0" xfId="0" applyFont="1" applyFill="1" applyBorder="1" applyProtection="1">
      <protection locked="0"/>
    </xf>
    <xf numFmtId="0" fontId="13" fillId="9" borderId="41" xfId="0" applyFont="1" applyFill="1" applyBorder="1" applyProtection="1">
      <protection locked="0"/>
    </xf>
    <xf numFmtId="0" fontId="29" fillId="0" borderId="43" xfId="0" applyFont="1" applyBorder="1" applyProtection="1">
      <protection locked="0"/>
    </xf>
    <xf numFmtId="0" fontId="33" fillId="0" borderId="0" xfId="0" applyFont="1"/>
    <xf numFmtId="0" fontId="33" fillId="9" borderId="0" xfId="0" applyFont="1" applyFill="1"/>
    <xf numFmtId="0" fontId="2" fillId="9" borderId="0" xfId="0" applyFont="1" applyFill="1" applyProtection="1"/>
    <xf numFmtId="0" fontId="13" fillId="9" borderId="0" xfId="0" applyFont="1" applyFill="1" applyAlignment="1" applyProtection="1">
      <alignment vertical="center"/>
    </xf>
    <xf numFmtId="0" fontId="13" fillId="9" borderId="0" xfId="0" applyFont="1" applyFill="1" applyAlignment="1" applyProtection="1">
      <alignment horizontal="left" vertical="center"/>
    </xf>
    <xf numFmtId="0" fontId="22" fillId="9" borderId="0" xfId="0" applyFont="1" applyFill="1" applyBorder="1" applyAlignment="1" applyProtection="1">
      <alignment vertical="top" wrapText="1"/>
    </xf>
    <xf numFmtId="0" fontId="35" fillId="0" borderId="0" xfId="0" applyFont="1"/>
    <xf numFmtId="0" fontId="35" fillId="9" borderId="49" xfId="0" applyFont="1" applyFill="1" applyBorder="1"/>
    <xf numFmtId="0" fontId="35" fillId="9" borderId="0" xfId="0" applyFont="1" applyFill="1" applyBorder="1" applyAlignment="1">
      <alignment horizontal="right"/>
    </xf>
    <xf numFmtId="0" fontId="35" fillId="9" borderId="50" xfId="0" applyFont="1" applyFill="1" applyBorder="1"/>
    <xf numFmtId="0" fontId="35" fillId="9" borderId="0" xfId="0" applyFont="1" applyFill="1" applyBorder="1"/>
    <xf numFmtId="9" fontId="35" fillId="8" borderId="1" xfId="1" applyFont="1" applyFill="1" applyBorder="1" applyAlignment="1">
      <alignment horizontal="center" vertical="center"/>
    </xf>
    <xf numFmtId="9" fontId="35" fillId="9" borderId="1" xfId="0" applyNumberFormat="1" applyFont="1" applyFill="1" applyBorder="1"/>
    <xf numFmtId="9" fontId="35" fillId="9" borderId="1" xfId="0" applyNumberFormat="1" applyFont="1" applyFill="1" applyBorder="1" applyAlignment="1">
      <alignment horizontal="center"/>
    </xf>
    <xf numFmtId="0" fontId="35" fillId="9" borderId="1" xfId="0" applyFont="1" applyFill="1" applyBorder="1"/>
    <xf numFmtId="165" fontId="35" fillId="8" borderId="1" xfId="0" applyNumberFormat="1" applyFont="1" applyFill="1" applyBorder="1" applyAlignment="1">
      <alignment horizontal="center"/>
    </xf>
    <xf numFmtId="0" fontId="35" fillId="9" borderId="1" xfId="0" applyFont="1" applyFill="1" applyBorder="1" applyAlignment="1">
      <alignment horizontal="center" vertical="center"/>
    </xf>
    <xf numFmtId="0" fontId="35" fillId="9" borderId="45" xfId="0" applyFont="1" applyFill="1" applyBorder="1"/>
    <xf numFmtId="0" fontId="25" fillId="9" borderId="50" xfId="0" applyFont="1" applyFill="1" applyBorder="1" applyAlignment="1" applyProtection="1">
      <alignment vertical="center"/>
      <protection locked="0"/>
    </xf>
    <xf numFmtId="9" fontId="25" fillId="8" borderId="19" xfId="1" applyFont="1" applyFill="1" applyBorder="1" applyAlignment="1" applyProtection="1">
      <alignment horizontal="center" vertical="center"/>
      <protection locked="0"/>
    </xf>
    <xf numFmtId="0" fontId="35" fillId="9" borderId="0" xfId="0" applyFont="1" applyFill="1" applyBorder="1" applyProtection="1">
      <protection locked="0"/>
    </xf>
    <xf numFmtId="0" fontId="36" fillId="9" borderId="0" xfId="0" applyFont="1" applyFill="1" applyBorder="1" applyAlignment="1" applyProtection="1">
      <alignment horizontal="center"/>
      <protection locked="0"/>
    </xf>
    <xf numFmtId="0" fontId="35" fillId="9" borderId="41" xfId="0" applyFont="1" applyFill="1" applyBorder="1"/>
    <xf numFmtId="0" fontId="35" fillId="9" borderId="43" xfId="0" applyFont="1" applyFill="1" applyBorder="1"/>
    <xf numFmtId="0" fontId="35" fillId="9" borderId="0" xfId="0" applyFont="1" applyFill="1"/>
    <xf numFmtId="0" fontId="32" fillId="10" borderId="0" xfId="0" applyFont="1" applyFill="1"/>
    <xf numFmtId="0" fontId="33" fillId="9" borderId="0" xfId="0" applyFont="1" applyFill="1" applyAlignment="1"/>
    <xf numFmtId="0" fontId="41" fillId="9" borderId="0" xfId="0" applyFont="1" applyFill="1"/>
    <xf numFmtId="0" fontId="41" fillId="9" borderId="0" xfId="0" applyFont="1" applyFill="1" applyAlignment="1">
      <alignment horizontal="center"/>
    </xf>
    <xf numFmtId="0" fontId="10" fillId="9" borderId="39" xfId="0" applyFont="1" applyFill="1" applyBorder="1" applyAlignment="1">
      <alignment horizontal="center" vertical="center"/>
    </xf>
    <xf numFmtId="0" fontId="41" fillId="9" borderId="49" xfId="0" applyFont="1" applyFill="1" applyBorder="1"/>
    <xf numFmtId="0" fontId="41" fillId="9" borderId="0" xfId="0" applyFont="1" applyFill="1" applyBorder="1"/>
    <xf numFmtId="0" fontId="41" fillId="9" borderId="50" xfId="0" applyFont="1" applyFill="1" applyBorder="1"/>
    <xf numFmtId="0" fontId="44" fillId="9" borderId="39" xfId="0" applyFont="1" applyFill="1" applyBorder="1" applyAlignment="1">
      <alignment horizontal="center" vertical="center"/>
    </xf>
    <xf numFmtId="0" fontId="41" fillId="9" borderId="39" xfId="0" applyFont="1" applyFill="1" applyBorder="1" applyAlignment="1">
      <alignment horizontal="center" vertical="center"/>
    </xf>
    <xf numFmtId="0" fontId="41" fillId="0" borderId="49" xfId="0" applyFont="1" applyBorder="1"/>
    <xf numFmtId="0" fontId="10" fillId="9" borderId="42" xfId="0" applyFont="1" applyFill="1" applyBorder="1" applyAlignment="1">
      <alignment horizontal="center" wrapText="1"/>
    </xf>
    <xf numFmtId="0" fontId="10" fillId="9" borderId="16" xfId="0" applyFont="1" applyFill="1" applyBorder="1" applyAlignment="1">
      <alignment horizontal="center" wrapText="1"/>
    </xf>
    <xf numFmtId="0" fontId="44" fillId="9" borderId="39" xfId="0" applyFont="1" applyFill="1" applyBorder="1" applyAlignment="1">
      <alignment horizontal="center" vertical="center" wrapText="1"/>
    </xf>
    <xf numFmtId="0" fontId="10" fillId="9" borderId="42" xfId="0" applyFont="1" applyFill="1" applyBorder="1" applyAlignment="1">
      <alignment horizontal="center" vertical="center" wrapText="1"/>
    </xf>
    <xf numFmtId="0" fontId="10" fillId="9" borderId="16" xfId="0" applyFont="1" applyFill="1" applyBorder="1" applyAlignment="1">
      <alignment horizontal="center" vertical="center" wrapText="1"/>
    </xf>
    <xf numFmtId="0" fontId="10" fillId="9" borderId="11" xfId="0" applyFont="1" applyFill="1" applyBorder="1" applyAlignment="1">
      <alignment horizontal="center" vertical="center"/>
    </xf>
    <xf numFmtId="0" fontId="10" fillId="9" borderId="55" xfId="0" applyFont="1" applyFill="1" applyBorder="1" applyAlignment="1">
      <alignment horizontal="center" vertical="center" wrapText="1"/>
    </xf>
    <xf numFmtId="0" fontId="42" fillId="10" borderId="0" xfId="0" applyFont="1" applyFill="1"/>
    <xf numFmtId="0" fontId="15" fillId="9" borderId="0" xfId="0" applyFont="1" applyFill="1" applyBorder="1" applyAlignment="1" applyProtection="1">
      <alignment vertical="center"/>
      <protection locked="0"/>
    </xf>
    <xf numFmtId="0" fontId="35" fillId="0" borderId="0" xfId="0" applyFont="1" applyProtection="1">
      <protection locked="0"/>
    </xf>
    <xf numFmtId="0" fontId="13" fillId="0" borderId="0" xfId="0" applyFont="1" applyProtection="1">
      <protection locked="0"/>
    </xf>
    <xf numFmtId="2" fontId="13" fillId="0" borderId="0" xfId="0" applyNumberFormat="1" applyFont="1" applyProtection="1">
      <protection locked="0"/>
    </xf>
    <xf numFmtId="0" fontId="45" fillId="8" borderId="39" xfId="0" applyFont="1" applyFill="1" applyBorder="1" applyAlignment="1" applyProtection="1">
      <alignment horizontal="center" vertical="center"/>
    </xf>
    <xf numFmtId="0" fontId="25" fillId="9" borderId="49" xfId="0" applyFont="1" applyFill="1" applyBorder="1" applyAlignment="1" applyProtection="1">
      <alignment horizontal="center" vertical="center"/>
      <protection locked="0"/>
    </xf>
    <xf numFmtId="0" fontId="9" fillId="9" borderId="0" xfId="0" applyFont="1" applyFill="1" applyBorder="1" applyAlignment="1" applyProtection="1">
      <alignment horizontal="center" vertical="center"/>
      <protection locked="0"/>
    </xf>
    <xf numFmtId="2" fontId="13" fillId="9" borderId="0" xfId="0" applyNumberFormat="1" applyFont="1" applyFill="1" applyBorder="1" applyProtection="1">
      <protection locked="0"/>
    </xf>
    <xf numFmtId="0" fontId="13" fillId="9" borderId="50" xfId="0" applyFont="1" applyFill="1" applyBorder="1" applyProtection="1">
      <protection locked="0"/>
    </xf>
    <xf numFmtId="0" fontId="13" fillId="0" borderId="30" xfId="0" applyFont="1" applyBorder="1" applyAlignment="1" applyProtection="1">
      <protection locked="0"/>
    </xf>
    <xf numFmtId="2" fontId="13" fillId="9" borderId="0" xfId="0" applyNumberFormat="1" applyFont="1" applyFill="1" applyBorder="1" applyAlignment="1" applyProtection="1">
      <alignment horizontal="center"/>
      <protection locked="0"/>
    </xf>
    <xf numFmtId="0" fontId="13" fillId="9" borderId="0" xfId="0" applyFont="1" applyFill="1" applyBorder="1" applyAlignment="1" applyProtection="1">
      <alignment horizontal="center"/>
      <protection locked="0"/>
    </xf>
    <xf numFmtId="0" fontId="13" fillId="9" borderId="50" xfId="0" applyFont="1" applyFill="1" applyBorder="1" applyAlignment="1" applyProtection="1">
      <alignment horizontal="center"/>
      <protection locked="0"/>
    </xf>
    <xf numFmtId="2" fontId="9" fillId="9" borderId="0" xfId="0" applyNumberFormat="1" applyFont="1" applyFill="1" applyBorder="1" applyAlignment="1" applyProtection="1">
      <alignment horizontal="center"/>
      <protection locked="0"/>
    </xf>
    <xf numFmtId="0" fontId="9" fillId="9" borderId="0" xfId="0" applyFont="1" applyFill="1" applyBorder="1" applyAlignment="1" applyProtection="1">
      <alignment horizontal="center"/>
      <protection locked="0"/>
    </xf>
    <xf numFmtId="0" fontId="9" fillId="9" borderId="50" xfId="0" applyFont="1" applyFill="1" applyBorder="1" applyAlignment="1" applyProtection="1">
      <alignment horizontal="center"/>
      <protection locked="0"/>
    </xf>
    <xf numFmtId="0" fontId="25" fillId="9" borderId="45" xfId="0" applyFont="1" applyFill="1" applyBorder="1" applyAlignment="1" applyProtection="1">
      <alignment horizontal="center" vertical="center"/>
      <protection locked="0"/>
    </xf>
    <xf numFmtId="0" fontId="9" fillId="9" borderId="41" xfId="0" applyFont="1" applyFill="1" applyBorder="1" applyAlignment="1" applyProtection="1">
      <alignment horizontal="center" vertical="center"/>
      <protection locked="0"/>
    </xf>
    <xf numFmtId="2" fontId="13" fillId="9" borderId="41" xfId="0" applyNumberFormat="1" applyFont="1" applyFill="1" applyBorder="1" applyProtection="1">
      <protection locked="0"/>
    </xf>
    <xf numFmtId="0" fontId="13" fillId="9" borderId="43" xfId="0" applyFont="1" applyFill="1" applyBorder="1" applyProtection="1">
      <protection locked="0"/>
    </xf>
    <xf numFmtId="0" fontId="13" fillId="9" borderId="0" xfId="0" applyFont="1" applyFill="1" applyProtection="1"/>
    <xf numFmtId="0" fontId="13" fillId="0" borderId="0" xfId="0" applyFont="1" applyProtection="1"/>
    <xf numFmtId="0" fontId="13" fillId="0" borderId="0" xfId="0" applyFont="1" applyAlignment="1" applyProtection="1">
      <alignment horizontal="left"/>
    </xf>
    <xf numFmtId="0" fontId="13" fillId="0" borderId="35" xfId="0" applyFont="1" applyBorder="1" applyProtection="1"/>
    <xf numFmtId="0" fontId="13" fillId="0" borderId="46" xfId="0" applyFont="1" applyBorder="1" applyAlignment="1" applyProtection="1">
      <alignment horizontal="center"/>
    </xf>
    <xf numFmtId="0" fontId="13" fillId="0" borderId="49" xfId="0" applyFont="1" applyBorder="1" applyProtection="1"/>
    <xf numFmtId="0" fontId="13" fillId="0" borderId="50" xfId="0" applyFont="1" applyBorder="1" applyAlignment="1" applyProtection="1">
      <alignment horizontal="center"/>
    </xf>
    <xf numFmtId="0" fontId="13" fillId="0" borderId="45" xfId="0" applyFont="1" applyBorder="1" applyProtection="1"/>
    <xf numFmtId="0" fontId="13" fillId="0" borderId="43" xfId="0" applyFont="1" applyBorder="1" applyAlignment="1" applyProtection="1">
      <alignment horizontal="center" vertical="center"/>
    </xf>
    <xf numFmtId="0" fontId="13" fillId="9" borderId="0" xfId="0" applyFont="1" applyFill="1" applyBorder="1" applyProtection="1"/>
    <xf numFmtId="0" fontId="46" fillId="9" borderId="0" xfId="0" applyFont="1" applyFill="1" applyBorder="1" applyAlignment="1" applyProtection="1">
      <alignment horizontal="left" vertical="center" wrapText="1"/>
    </xf>
    <xf numFmtId="0" fontId="13" fillId="9" borderId="0" xfId="0" applyFont="1" applyFill="1" applyBorder="1" applyAlignment="1" applyProtection="1">
      <alignment horizontal="center"/>
    </xf>
    <xf numFmtId="0" fontId="13" fillId="9" borderId="0" xfId="0" applyFont="1" applyFill="1" applyAlignment="1" applyProtection="1">
      <alignment horizontal="left"/>
    </xf>
    <xf numFmtId="0" fontId="19" fillId="0" borderId="1" xfId="0" applyFont="1" applyBorder="1" applyAlignment="1" applyProtection="1">
      <alignment horizontal="center" vertical="center"/>
    </xf>
    <xf numFmtId="0" fontId="32" fillId="13" borderId="0" xfId="0" applyFont="1" applyFill="1"/>
    <xf numFmtId="0" fontId="8" fillId="0" borderId="0" xfId="0" applyFont="1" applyBorder="1" applyAlignment="1" applyProtection="1">
      <alignment horizontal="center"/>
      <protection locked="0"/>
    </xf>
    <xf numFmtId="0" fontId="13" fillId="0" borderId="0" xfId="0" applyFont="1" applyBorder="1" applyProtection="1">
      <protection locked="0"/>
    </xf>
    <xf numFmtId="0" fontId="13" fillId="0" borderId="0" xfId="0" applyFont="1" applyBorder="1" applyAlignment="1" applyProtection="1">
      <alignment horizontal="center"/>
      <protection locked="0"/>
    </xf>
    <xf numFmtId="0" fontId="25" fillId="9" borderId="0" xfId="0" applyFont="1" applyFill="1" applyBorder="1" applyAlignment="1" applyProtection="1">
      <alignment horizontal="right" vertical="center"/>
      <protection locked="0"/>
    </xf>
    <xf numFmtId="0" fontId="23" fillId="9" borderId="0" xfId="0" applyFont="1" applyFill="1" applyAlignment="1">
      <alignment horizontal="center" vertical="center"/>
    </xf>
    <xf numFmtId="0" fontId="11" fillId="9" borderId="0" xfId="0" applyFont="1"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9" xfId="0" applyFont="1" applyBorder="1" applyAlignment="1">
      <alignment horizontal="center"/>
    </xf>
    <xf numFmtId="0" fontId="42" fillId="9" borderId="0" xfId="0" applyFont="1" applyFill="1" applyBorder="1" applyAlignment="1">
      <alignment horizontal="center" vertical="center" wrapText="1"/>
    </xf>
    <xf numFmtId="0" fontId="42" fillId="9" borderId="50" xfId="0" applyFont="1" applyFill="1" applyBorder="1" applyAlignment="1">
      <alignment horizontal="center" vertical="center" wrapText="1"/>
    </xf>
    <xf numFmtId="0" fontId="42" fillId="9" borderId="0" xfId="0" applyFont="1" applyFill="1" applyBorder="1" applyAlignment="1">
      <alignment horizontal="left" vertical="center" wrapText="1"/>
    </xf>
    <xf numFmtId="0" fontId="39" fillId="9" borderId="0" xfId="0" applyFont="1" applyFill="1" applyAlignment="1">
      <alignment horizontal="center" vertical="center" wrapText="1"/>
    </xf>
    <xf numFmtId="0" fontId="40" fillId="9" borderId="0" xfId="0" applyFont="1" applyFill="1" applyAlignment="1">
      <alignment horizontal="center"/>
    </xf>
    <xf numFmtId="9" fontId="29" fillId="0" borderId="1" xfId="1" applyFont="1" applyBorder="1" applyAlignment="1" applyProtection="1">
      <alignment horizontal="center" vertical="center" wrapText="1"/>
      <protection locked="0"/>
    </xf>
    <xf numFmtId="0" fontId="34" fillId="12" borderId="41" xfId="0" applyFont="1" applyFill="1" applyBorder="1" applyAlignment="1" applyProtection="1">
      <alignment horizontal="center" vertical="center"/>
    </xf>
    <xf numFmtId="0" fontId="45" fillId="8" borderId="39" xfId="0" applyFont="1" applyFill="1" applyBorder="1" applyAlignment="1" applyProtection="1">
      <alignment horizontal="center" vertical="center" wrapText="1"/>
    </xf>
    <xf numFmtId="0" fontId="3" fillId="0" borderId="4" xfId="0" applyFont="1" applyBorder="1" applyAlignment="1">
      <alignment horizontal="center" vertical="center" wrapText="1"/>
    </xf>
    <xf numFmtId="0" fontId="9" fillId="5" borderId="2" xfId="0" applyFont="1" applyFill="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9" fillId="9" borderId="1" xfId="0" applyFont="1" applyFill="1" applyBorder="1" applyAlignment="1" applyProtection="1">
      <alignment horizontal="center" vertical="center" wrapText="1"/>
    </xf>
    <xf numFmtId="0" fontId="47" fillId="9" borderId="1" xfId="0" applyFont="1" applyFill="1" applyBorder="1" applyAlignment="1" applyProtection="1">
      <alignment horizontal="center" vertical="center"/>
    </xf>
    <xf numFmtId="0" fontId="35" fillId="9" borderId="0" xfId="0" applyFont="1" applyFill="1" applyBorder="1" applyAlignment="1">
      <alignment horizontal="center"/>
    </xf>
    <xf numFmtId="0" fontId="23" fillId="12" borderId="17" xfId="0" applyFont="1" applyFill="1" applyBorder="1" applyAlignment="1" applyProtection="1">
      <alignment horizontal="center" vertical="center"/>
      <protection locked="0"/>
    </xf>
    <xf numFmtId="0" fontId="49" fillId="4" borderId="17" xfId="0" applyFont="1" applyFill="1" applyBorder="1" applyAlignment="1" applyProtection="1">
      <alignment horizontal="center" vertical="center"/>
      <protection locked="0"/>
    </xf>
    <xf numFmtId="9" fontId="28" fillId="4" borderId="64" xfId="0" applyNumberFormat="1" applyFont="1" applyFill="1" applyBorder="1" applyAlignment="1" applyProtection="1">
      <alignment horizontal="center" vertical="center"/>
    </xf>
    <xf numFmtId="165" fontId="13" fillId="9" borderId="0" xfId="0" applyNumberFormat="1" applyFont="1" applyFill="1" applyAlignment="1" applyProtection="1">
      <alignment horizontal="center" vertical="center"/>
    </xf>
    <xf numFmtId="165" fontId="50" fillId="9" borderId="1" xfId="0" applyNumberFormat="1" applyFont="1" applyFill="1" applyBorder="1" applyAlignment="1" applyProtection="1">
      <alignment horizontal="center" vertical="center"/>
    </xf>
    <xf numFmtId="9" fontId="29" fillId="0" borderId="1" xfId="1"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xf>
    <xf numFmtId="0" fontId="19" fillId="9" borderId="1" xfId="0" applyFont="1" applyFill="1" applyBorder="1" applyAlignment="1" applyProtection="1">
      <alignment horizontal="center" vertical="center" wrapText="1"/>
    </xf>
    <xf numFmtId="0" fontId="35" fillId="9" borderId="32" xfId="0" applyFont="1" applyFill="1" applyBorder="1" applyAlignment="1">
      <alignment horizontal="center"/>
    </xf>
    <xf numFmtId="9" fontId="49" fillId="14" borderId="1" xfId="0" applyNumberFormat="1" applyFont="1" applyFill="1" applyBorder="1" applyAlignment="1" applyProtection="1">
      <alignment horizontal="center" vertical="center" wrapText="1"/>
      <protection locked="0"/>
    </xf>
    <xf numFmtId="0" fontId="35" fillId="9" borderId="26" xfId="0" applyFont="1" applyFill="1" applyBorder="1" applyAlignment="1">
      <alignment horizontal="center"/>
    </xf>
    <xf numFmtId="0" fontId="9" fillId="9" borderId="1" xfId="0" applyFont="1" applyFill="1" applyBorder="1" applyAlignment="1" applyProtection="1">
      <alignment horizontal="center" vertical="center"/>
    </xf>
    <xf numFmtId="0" fontId="9" fillId="9" borderId="1" xfId="0" applyFont="1" applyFill="1" applyBorder="1" applyAlignment="1" applyProtection="1">
      <alignment horizontal="center"/>
    </xf>
    <xf numFmtId="0" fontId="47" fillId="9" borderId="1" xfId="0" applyFont="1" applyFill="1" applyBorder="1" applyAlignment="1" applyProtection="1">
      <alignment horizontal="center"/>
    </xf>
    <xf numFmtId="0" fontId="51" fillId="0" borderId="1" xfId="0" applyFont="1" applyFill="1" applyBorder="1" applyAlignment="1">
      <alignment horizontal="center" vertical="center" wrapText="1"/>
    </xf>
    <xf numFmtId="0" fontId="29" fillId="0" borderId="1" xfId="0" applyNumberFormat="1" applyFont="1" applyFill="1" applyBorder="1" applyAlignment="1" applyProtection="1">
      <alignment horizontal="center" vertical="center" wrapText="1"/>
      <protection locked="0"/>
    </xf>
    <xf numFmtId="0" fontId="29" fillId="0" borderId="4" xfId="0" applyNumberFormat="1" applyFont="1" applyFill="1" applyBorder="1" applyAlignment="1" applyProtection="1">
      <alignment horizontal="center" vertical="center" wrapText="1"/>
      <protection locked="0"/>
    </xf>
    <xf numFmtId="0" fontId="3" fillId="0" borderId="13" xfId="0" applyFont="1" applyBorder="1" applyAlignment="1">
      <alignment horizontal="center"/>
    </xf>
    <xf numFmtId="0" fontId="3" fillId="0" borderId="14"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3" fillId="0" borderId="15" xfId="0" applyFont="1" applyBorder="1" applyAlignment="1">
      <alignment horizontal="center"/>
    </xf>
    <xf numFmtId="0" fontId="2" fillId="0" borderId="9" xfId="0" applyFont="1" applyFill="1" applyBorder="1" applyAlignment="1">
      <alignment horizontal="center"/>
    </xf>
    <xf numFmtId="0" fontId="2" fillId="0" borderId="10" xfId="0" applyFont="1" applyFill="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9" fontId="3" fillId="0" borderId="2" xfId="0" applyNumberFormat="1" applyFont="1" applyBorder="1" applyAlignment="1">
      <alignment horizontal="center" vertical="center"/>
    </xf>
    <xf numFmtId="9" fontId="3" fillId="0" borderId="3" xfId="0" applyNumberFormat="1" applyFont="1" applyBorder="1" applyAlignment="1">
      <alignment horizontal="center" vertical="center"/>
    </xf>
    <xf numFmtId="9" fontId="3" fillId="0" borderId="4"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Fill="1" applyBorder="1" applyAlignment="1">
      <alignment horizontal="left" vertical="center"/>
    </xf>
    <xf numFmtId="0" fontId="3" fillId="2" borderId="5" xfId="0" applyFont="1" applyFill="1" applyBorder="1" applyAlignment="1">
      <alignment horizontal="center"/>
    </xf>
    <xf numFmtId="0" fontId="3" fillId="2" borderId="32" xfId="0" applyFont="1" applyFill="1" applyBorder="1" applyAlignment="1">
      <alignment horizontal="center"/>
    </xf>
    <xf numFmtId="0" fontId="3" fillId="2" borderId="6" xfId="0" applyFont="1" applyFill="1" applyBorder="1" applyAlignment="1">
      <alignment horizontal="center"/>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2" borderId="1" xfId="0" applyFont="1" applyFill="1" applyBorder="1" applyAlignment="1">
      <alignment horizontal="center"/>
    </xf>
    <xf numFmtId="0" fontId="2" fillId="0" borderId="5" xfId="0" applyFont="1" applyFill="1" applyBorder="1" applyAlignment="1">
      <alignment horizontal="center"/>
    </xf>
    <xf numFmtId="0" fontId="2" fillId="0" borderId="32" xfId="0" applyFont="1" applyFill="1" applyBorder="1" applyAlignment="1">
      <alignment horizontal="center"/>
    </xf>
    <xf numFmtId="0" fontId="2" fillId="0" borderId="6" xfId="0" applyFont="1" applyFill="1" applyBorder="1" applyAlignment="1">
      <alignment horizontal="center"/>
    </xf>
    <xf numFmtId="0" fontId="44" fillId="9" borderId="47" xfId="0" applyFont="1" applyFill="1" applyBorder="1" applyAlignment="1">
      <alignment horizontal="center" vertical="center" wrapText="1"/>
    </xf>
    <xf numFmtId="0" fontId="44" fillId="9" borderId="58" xfId="0" applyFont="1" applyFill="1" applyBorder="1" applyAlignment="1">
      <alignment horizontal="center" vertical="center" wrapText="1"/>
    </xf>
    <xf numFmtId="0" fontId="44" fillId="9" borderId="48" xfId="0" applyFont="1" applyFill="1" applyBorder="1" applyAlignment="1">
      <alignment horizontal="center" vertical="center" wrapText="1"/>
    </xf>
    <xf numFmtId="0" fontId="42" fillId="9" borderId="35" xfId="0" applyFont="1" applyFill="1" applyBorder="1" applyAlignment="1">
      <alignment horizontal="left" vertical="center" wrapText="1"/>
    </xf>
    <xf numFmtId="0" fontId="42" fillId="9" borderId="44" xfId="0" applyFont="1" applyFill="1" applyBorder="1" applyAlignment="1">
      <alignment horizontal="left" vertical="center" wrapText="1"/>
    </xf>
    <xf numFmtId="0" fontId="42" fillId="9" borderId="46" xfId="0" applyFont="1" applyFill="1" applyBorder="1" applyAlignment="1">
      <alignment horizontal="left" vertical="center" wrapText="1"/>
    </xf>
    <xf numFmtId="0" fontId="42" fillId="9" borderId="49" xfId="0" applyFont="1" applyFill="1" applyBorder="1" applyAlignment="1">
      <alignment horizontal="left" vertical="center" wrapText="1"/>
    </xf>
    <xf numFmtId="0" fontId="42" fillId="9" borderId="0" xfId="0" applyFont="1" applyFill="1" applyBorder="1" applyAlignment="1">
      <alignment horizontal="left" vertical="center" wrapText="1"/>
    </xf>
    <xf numFmtId="0" fontId="42" fillId="9" borderId="50" xfId="0" applyFont="1" applyFill="1" applyBorder="1" applyAlignment="1">
      <alignment horizontal="left" vertical="center" wrapText="1"/>
    </xf>
    <xf numFmtId="0" fontId="42" fillId="9" borderId="45" xfId="0" applyFont="1" applyFill="1" applyBorder="1" applyAlignment="1">
      <alignment horizontal="left" vertical="center" wrapText="1"/>
    </xf>
    <xf numFmtId="0" fontId="42" fillId="9" borderId="41" xfId="0" applyFont="1" applyFill="1" applyBorder="1" applyAlignment="1">
      <alignment horizontal="left" vertical="center" wrapText="1"/>
    </xf>
    <xf numFmtId="0" fontId="42" fillId="9" borderId="43" xfId="0" applyFont="1" applyFill="1" applyBorder="1" applyAlignment="1">
      <alignment horizontal="left" vertical="center" wrapText="1"/>
    </xf>
    <xf numFmtId="0" fontId="39" fillId="9" borderId="0" xfId="0" applyFont="1" applyFill="1" applyAlignment="1">
      <alignment horizontal="center" vertical="center" wrapText="1"/>
    </xf>
    <xf numFmtId="0" fontId="40" fillId="9" borderId="0" xfId="0" applyFont="1" applyFill="1" applyAlignment="1">
      <alignment horizontal="center"/>
    </xf>
    <xf numFmtId="0" fontId="42" fillId="9" borderId="17" xfId="0" applyFont="1" applyFill="1" applyBorder="1" applyAlignment="1">
      <alignment horizontal="left" vertical="center" wrapText="1"/>
    </xf>
    <xf numFmtId="0" fontId="42" fillId="9" borderId="18" xfId="0" applyFont="1" applyFill="1" applyBorder="1" applyAlignment="1">
      <alignment horizontal="left" vertical="center" wrapText="1"/>
    </xf>
    <xf numFmtId="0" fontId="42" fillId="9" borderId="19" xfId="0" applyFont="1" applyFill="1" applyBorder="1" applyAlignment="1">
      <alignment horizontal="left" vertical="center" wrapText="1"/>
    </xf>
    <xf numFmtId="0" fontId="23" fillId="12" borderId="0" xfId="0" applyFont="1" applyFill="1" applyAlignment="1">
      <alignment horizontal="center" vertical="center"/>
    </xf>
    <xf numFmtId="0" fontId="41" fillId="9" borderId="54" xfId="0" applyFont="1" applyFill="1" applyBorder="1" applyAlignment="1">
      <alignment horizontal="left" vertical="center" wrapText="1"/>
    </xf>
    <xf numFmtId="0" fontId="41" fillId="9" borderId="20" xfId="0" applyFont="1" applyFill="1" applyBorder="1" applyAlignment="1">
      <alignment horizontal="left" vertical="center" wrapText="1"/>
    </xf>
    <xf numFmtId="0" fontId="41" fillId="9" borderId="51" xfId="0" applyFont="1" applyFill="1" applyBorder="1" applyAlignment="1">
      <alignment horizontal="left" vertical="center" wrapText="1"/>
    </xf>
    <xf numFmtId="0" fontId="41" fillId="9" borderId="7" xfId="0" applyFont="1" applyFill="1" applyBorder="1" applyAlignment="1">
      <alignment horizontal="left" vertical="center" wrapText="1"/>
    </xf>
    <xf numFmtId="0" fontId="41" fillId="9" borderId="26" xfId="0" applyFont="1" applyFill="1" applyBorder="1" applyAlignment="1">
      <alignment horizontal="left" vertical="center" wrapText="1"/>
    </xf>
    <xf numFmtId="0" fontId="41" fillId="9" borderId="57" xfId="0" applyFont="1" applyFill="1" applyBorder="1" applyAlignment="1">
      <alignment horizontal="left" vertical="center" wrapText="1"/>
    </xf>
    <xf numFmtId="0" fontId="42" fillId="9" borderId="62" xfId="0" applyFont="1" applyFill="1" applyBorder="1" applyAlignment="1">
      <alignment horizontal="center" vertical="center" wrapText="1"/>
    </xf>
    <xf numFmtId="0" fontId="42" fillId="9" borderId="26" xfId="0" applyFont="1" applyFill="1" applyBorder="1" applyAlignment="1">
      <alignment horizontal="center" vertical="center" wrapText="1"/>
    </xf>
    <xf numFmtId="0" fontId="42" fillId="9" borderId="57" xfId="0" applyFont="1" applyFill="1" applyBorder="1" applyAlignment="1">
      <alignment horizontal="center" vertical="center" wrapText="1"/>
    </xf>
    <xf numFmtId="0" fontId="41" fillId="9" borderId="5" xfId="0" applyFont="1" applyFill="1" applyBorder="1" applyAlignment="1">
      <alignment horizontal="left" vertical="center" wrapText="1"/>
    </xf>
    <xf numFmtId="0" fontId="41" fillId="9" borderId="32" xfId="0" applyFont="1" applyFill="1" applyBorder="1" applyAlignment="1">
      <alignment horizontal="left" vertical="center" wrapText="1"/>
    </xf>
    <xf numFmtId="0" fontId="41" fillId="9" borderId="56" xfId="0" applyFont="1" applyFill="1" applyBorder="1" applyAlignment="1">
      <alignment horizontal="left" vertical="center" wrapText="1"/>
    </xf>
    <xf numFmtId="0" fontId="41" fillId="9" borderId="59" xfId="0" applyFont="1" applyFill="1" applyBorder="1" applyAlignment="1">
      <alignment horizontal="left" vertical="center" wrapText="1"/>
    </xf>
    <xf numFmtId="0" fontId="41" fillId="9" borderId="41" xfId="0" applyFont="1" applyFill="1" applyBorder="1" applyAlignment="1">
      <alignment horizontal="left" vertical="center" wrapText="1"/>
    </xf>
    <xf numFmtId="0" fontId="41" fillId="9" borderId="43" xfId="0" applyFont="1" applyFill="1" applyBorder="1" applyAlignment="1">
      <alignment horizontal="left" vertical="center" wrapText="1"/>
    </xf>
    <xf numFmtId="0" fontId="42" fillId="9" borderId="35" xfId="0" applyFont="1" applyFill="1" applyBorder="1" applyAlignment="1">
      <alignment horizontal="center" vertical="center" wrapText="1"/>
    </xf>
    <xf numFmtId="0" fontId="42" fillId="9" borderId="44" xfId="0" applyFont="1" applyFill="1" applyBorder="1" applyAlignment="1">
      <alignment horizontal="center" vertical="center" wrapText="1"/>
    </xf>
    <xf numFmtId="0" fontId="42" fillId="9" borderId="46" xfId="0" applyFont="1" applyFill="1" applyBorder="1" applyAlignment="1">
      <alignment horizontal="center" vertical="center" wrapText="1"/>
    </xf>
    <xf numFmtId="0" fontId="42" fillId="9" borderId="49" xfId="0" applyFont="1" applyFill="1" applyBorder="1" applyAlignment="1">
      <alignment horizontal="center" vertical="center" wrapText="1"/>
    </xf>
    <xf numFmtId="0" fontId="42" fillId="9" borderId="0" xfId="0" applyFont="1" applyFill="1" applyBorder="1" applyAlignment="1">
      <alignment horizontal="center" vertical="center" wrapText="1"/>
    </xf>
    <xf numFmtId="0" fontId="42" fillId="9" borderId="50" xfId="0" applyFont="1" applyFill="1" applyBorder="1" applyAlignment="1">
      <alignment horizontal="center" vertical="center" wrapText="1"/>
    </xf>
    <xf numFmtId="0" fontId="10" fillId="9" borderId="17"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19" xfId="0" applyFont="1" applyFill="1" applyBorder="1" applyAlignment="1">
      <alignment horizontal="center" vertical="center" wrapText="1"/>
    </xf>
    <xf numFmtId="0" fontId="41" fillId="9" borderId="47" xfId="0" applyFont="1" applyFill="1" applyBorder="1" applyAlignment="1">
      <alignment horizontal="center" vertical="center"/>
    </xf>
    <xf numFmtId="0" fontId="41" fillId="9" borderId="48" xfId="0" applyFont="1" applyFill="1" applyBorder="1" applyAlignment="1">
      <alignment horizontal="center" vertical="center"/>
    </xf>
    <xf numFmtId="0" fontId="11" fillId="9" borderId="18" xfId="0" applyFont="1" applyFill="1" applyBorder="1" applyAlignment="1" applyProtection="1">
      <alignment horizontal="center"/>
      <protection locked="0"/>
    </xf>
    <xf numFmtId="0" fontId="45" fillId="8" borderId="35" xfId="0" applyFont="1" applyFill="1" applyBorder="1" applyAlignment="1" applyProtection="1">
      <alignment horizontal="center" vertical="center" wrapText="1"/>
    </xf>
    <xf numFmtId="0" fontId="45" fillId="8" borderId="46" xfId="0" applyFont="1" applyFill="1" applyBorder="1" applyAlignment="1" applyProtection="1">
      <alignment horizontal="center" vertical="center" wrapText="1"/>
    </xf>
    <xf numFmtId="0" fontId="45" fillId="8" borderId="45" xfId="0" applyFont="1" applyFill="1" applyBorder="1" applyAlignment="1" applyProtection="1">
      <alignment horizontal="center" vertical="center" wrapText="1"/>
    </xf>
    <xf numFmtId="0" fontId="45" fillId="8" borderId="43" xfId="0" applyFont="1" applyFill="1" applyBorder="1" applyAlignment="1" applyProtection="1">
      <alignment horizontal="center" vertical="center" wrapText="1"/>
    </xf>
    <xf numFmtId="0" fontId="29" fillId="0" borderId="0" xfId="0" applyFont="1" applyBorder="1" applyAlignment="1" applyProtection="1">
      <alignment horizontal="center"/>
      <protection locked="0"/>
    </xf>
    <xf numFmtId="0" fontId="29" fillId="0" borderId="50" xfId="0" applyFont="1" applyBorder="1" applyAlignment="1" applyProtection="1">
      <alignment horizontal="center"/>
      <protection locked="0"/>
    </xf>
    <xf numFmtId="166" fontId="29" fillId="0" borderId="0" xfId="1" applyNumberFormat="1" applyFont="1" applyBorder="1" applyAlignment="1" applyProtection="1">
      <alignment horizontal="center" vertical="center" wrapText="1"/>
      <protection locked="0"/>
    </xf>
    <xf numFmtId="0" fontId="34" fillId="12" borderId="41" xfId="0" applyFont="1" applyFill="1" applyBorder="1" applyAlignment="1" applyProtection="1">
      <alignment horizontal="center" vertical="center"/>
    </xf>
    <xf numFmtId="0" fontId="34" fillId="12" borderId="43" xfId="0" applyFont="1" applyFill="1" applyBorder="1" applyAlignment="1" applyProtection="1">
      <alignment horizontal="center" vertical="center"/>
    </xf>
    <xf numFmtId="0" fontId="45" fillId="8" borderId="39" xfId="0" applyFont="1" applyFill="1" applyBorder="1" applyAlignment="1" applyProtection="1">
      <alignment horizontal="center" vertical="center" wrapText="1"/>
    </xf>
    <xf numFmtId="0" fontId="8" fillId="0" borderId="0" xfId="0" applyFont="1" applyAlignment="1" applyProtection="1">
      <alignment horizontal="center"/>
      <protection locked="0"/>
    </xf>
    <xf numFmtId="0" fontId="13" fillId="0" borderId="0" xfId="0" applyFont="1" applyAlignment="1" applyProtection="1">
      <alignment horizontal="center"/>
      <protection locked="0"/>
    </xf>
    <xf numFmtId="0" fontId="34" fillId="12" borderId="45" xfId="0" applyFont="1" applyFill="1" applyBorder="1" applyAlignment="1" applyProtection="1">
      <alignment horizontal="center" vertical="center"/>
    </xf>
    <xf numFmtId="0" fontId="11" fillId="12" borderId="41" xfId="0" applyFont="1" applyFill="1" applyBorder="1" applyAlignment="1" applyProtection="1">
      <alignment horizontal="center" vertical="center"/>
    </xf>
    <xf numFmtId="0" fontId="11" fillId="12" borderId="43" xfId="0" applyFont="1" applyFill="1" applyBorder="1" applyAlignment="1" applyProtection="1">
      <alignment horizontal="center" vertical="center"/>
    </xf>
    <xf numFmtId="2" fontId="45" fillId="8" borderId="39" xfId="0" applyNumberFormat="1" applyFont="1" applyFill="1" applyBorder="1" applyAlignment="1" applyProtection="1">
      <alignment horizontal="center" vertical="center" wrapText="1"/>
    </xf>
    <xf numFmtId="0" fontId="54" fillId="11" borderId="17" xfId="0" applyFont="1" applyFill="1" applyBorder="1" applyAlignment="1" applyProtection="1">
      <alignment horizontal="center" vertical="center"/>
    </xf>
    <xf numFmtId="0" fontId="54" fillId="11" borderId="18" xfId="0" applyFont="1" applyFill="1" applyBorder="1" applyAlignment="1" applyProtection="1">
      <alignment horizontal="center" vertical="center"/>
    </xf>
    <xf numFmtId="0" fontId="54" fillId="11" borderId="19" xfId="0" applyFont="1" applyFill="1" applyBorder="1" applyAlignment="1" applyProtection="1">
      <alignment horizontal="center" vertical="center"/>
    </xf>
    <xf numFmtId="0" fontId="49" fillId="8" borderId="39" xfId="0" applyFont="1" applyFill="1" applyBorder="1" applyAlignment="1" applyProtection="1">
      <alignment horizontal="center" vertical="center"/>
    </xf>
    <xf numFmtId="0" fontId="45" fillId="8" borderId="47" xfId="0" applyFont="1" applyFill="1" applyBorder="1" applyAlignment="1" applyProtection="1">
      <alignment horizontal="center" vertical="center" wrapText="1"/>
    </xf>
    <xf numFmtId="0" fontId="45" fillId="8" borderId="48" xfId="0" applyFont="1" applyFill="1" applyBorder="1" applyAlignment="1" applyProtection="1">
      <alignment horizontal="center" vertical="center" wrapText="1"/>
    </xf>
    <xf numFmtId="14" fontId="52" fillId="0" borderId="38" xfId="0" applyNumberFormat="1" applyFont="1" applyBorder="1" applyAlignment="1" applyProtection="1">
      <alignment horizontal="center" vertical="center" wrapText="1"/>
      <protection locked="0"/>
    </xf>
    <xf numFmtId="0" fontId="52" fillId="0" borderId="3" xfId="0" applyFont="1" applyBorder="1" applyAlignment="1" applyProtection="1">
      <alignment horizontal="center" vertical="center" wrapText="1"/>
      <protection locked="0"/>
    </xf>
    <xf numFmtId="9" fontId="30" fillId="0" borderId="38" xfId="1" applyFont="1" applyFill="1" applyBorder="1" applyAlignment="1" applyProtection="1">
      <alignment horizontal="center" vertical="center" wrapText="1"/>
    </xf>
    <xf numFmtId="9" fontId="30" fillId="0" borderId="3" xfId="1" applyFont="1" applyFill="1" applyBorder="1" applyAlignment="1" applyProtection="1">
      <alignment horizontal="center" vertical="center" wrapText="1"/>
    </xf>
    <xf numFmtId="0" fontId="48" fillId="9" borderId="40" xfId="0" applyFont="1" applyFill="1" applyBorder="1" applyAlignment="1" applyProtection="1">
      <alignment horizontal="left" vertical="center" wrapText="1"/>
      <protection locked="0"/>
    </xf>
    <xf numFmtId="0" fontId="48" fillId="9" borderId="25" xfId="0" applyFont="1" applyFill="1" applyBorder="1" applyAlignment="1" applyProtection="1">
      <alignment horizontal="left" vertical="center" wrapText="1"/>
      <protection locked="0"/>
    </xf>
    <xf numFmtId="0" fontId="48" fillId="9" borderId="63" xfId="0" applyFont="1" applyFill="1" applyBorder="1" applyAlignment="1" applyProtection="1">
      <alignment horizontal="left" vertical="center" wrapText="1"/>
      <protection locked="0"/>
    </xf>
    <xf numFmtId="9" fontId="29" fillId="0" borderId="38" xfId="1" applyNumberFormat="1" applyFont="1" applyBorder="1" applyAlignment="1" applyProtection="1">
      <alignment horizontal="center" vertical="center" wrapText="1"/>
    </xf>
    <xf numFmtId="9" fontId="29" fillId="0" borderId="3" xfId="1" applyNumberFormat="1" applyFont="1" applyBorder="1" applyAlignment="1" applyProtection="1">
      <alignment horizontal="center" vertical="center" wrapText="1"/>
    </xf>
    <xf numFmtId="0" fontId="49" fillId="8" borderId="42" xfId="0" applyFont="1" applyFill="1" applyBorder="1" applyAlignment="1" applyProtection="1">
      <alignment horizontal="center" vertical="center" wrapText="1"/>
      <protection locked="0"/>
    </xf>
    <xf numFmtId="0" fontId="49" fillId="8" borderId="61" xfId="0" applyFont="1" applyFill="1" applyBorder="1" applyAlignment="1" applyProtection="1">
      <alignment horizontal="center" vertical="center" wrapText="1"/>
      <protection locked="0"/>
    </xf>
    <xf numFmtId="0" fontId="53" fillId="9" borderId="33" xfId="0" applyFont="1" applyFill="1" applyBorder="1" applyAlignment="1" applyProtection="1">
      <alignment horizontal="center" vertical="center"/>
      <protection locked="0"/>
    </xf>
    <xf numFmtId="0" fontId="53" fillId="9" borderId="52" xfId="0" applyFont="1" applyFill="1" applyBorder="1" applyAlignment="1" applyProtection="1">
      <alignment horizontal="center" vertical="center"/>
      <protection locked="0"/>
    </xf>
    <xf numFmtId="0" fontId="53" fillId="9" borderId="34" xfId="0" applyFont="1" applyFill="1" applyBorder="1" applyAlignment="1" applyProtection="1">
      <alignment horizontal="center" vertical="center"/>
      <protection locked="0"/>
    </xf>
    <xf numFmtId="0" fontId="55" fillId="0" borderId="26" xfId="0" applyFont="1" applyBorder="1" applyAlignment="1" applyProtection="1">
      <alignment horizontal="center"/>
      <protection locked="0"/>
    </xf>
    <xf numFmtId="0" fontId="55" fillId="0" borderId="32" xfId="0" applyFont="1" applyBorder="1" applyAlignment="1" applyProtection="1">
      <alignment horizontal="center"/>
      <protection locked="0"/>
    </xf>
    <xf numFmtId="0" fontId="49" fillId="9" borderId="13" xfId="0" applyFont="1" applyFill="1" applyBorder="1" applyAlignment="1" applyProtection="1">
      <alignment horizontal="center" vertical="center"/>
      <protection locked="0"/>
    </xf>
    <xf numFmtId="0" fontId="49" fillId="9" borderId="14" xfId="0" applyFont="1" applyFill="1" applyBorder="1" applyAlignment="1" applyProtection="1">
      <alignment horizontal="center" vertical="center"/>
      <protection locked="0"/>
    </xf>
    <xf numFmtId="0" fontId="49" fillId="9" borderId="15" xfId="0" applyFont="1" applyFill="1" applyBorder="1" applyAlignment="1" applyProtection="1">
      <alignment horizontal="center" vertical="center"/>
      <protection locked="0"/>
    </xf>
    <xf numFmtId="0" fontId="49" fillId="8" borderId="55" xfId="0" applyFont="1" applyFill="1" applyBorder="1" applyAlignment="1" applyProtection="1">
      <alignment horizontal="center" vertical="center" wrapText="1"/>
      <protection locked="0"/>
    </xf>
    <xf numFmtId="9" fontId="29" fillId="0" borderId="1" xfId="1" applyFont="1" applyBorder="1" applyAlignment="1" applyProtection="1">
      <alignment horizontal="center" vertical="center" wrapText="1"/>
      <protection locked="0"/>
    </xf>
    <xf numFmtId="9" fontId="29" fillId="0" borderId="2" xfId="1" applyFont="1" applyBorder="1" applyAlignment="1" applyProtection="1">
      <alignment horizontal="center" vertical="center" wrapText="1"/>
      <protection locked="0"/>
    </xf>
    <xf numFmtId="9" fontId="29" fillId="0" borderId="2" xfId="1" applyFont="1" applyFill="1" applyBorder="1" applyAlignment="1" applyProtection="1">
      <alignment horizontal="center" vertical="center" wrapText="1"/>
      <protection locked="0"/>
    </xf>
    <xf numFmtId="9" fontId="29" fillId="0" borderId="3" xfId="1" applyFont="1" applyFill="1" applyBorder="1" applyAlignment="1" applyProtection="1">
      <alignment horizontal="center" vertical="center" wrapText="1"/>
      <protection locked="0"/>
    </xf>
    <xf numFmtId="9" fontId="29" fillId="0" borderId="4" xfId="1" applyFont="1" applyFill="1" applyBorder="1" applyAlignment="1" applyProtection="1">
      <alignment horizontal="center" vertical="center" wrapText="1"/>
      <protection locked="0"/>
    </xf>
    <xf numFmtId="0" fontId="28" fillId="0" borderId="2"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wrapText="1"/>
      <protection locked="0"/>
    </xf>
    <xf numFmtId="0" fontId="28" fillId="0" borderId="4" xfId="0" applyFont="1" applyFill="1" applyBorder="1" applyAlignment="1" applyProtection="1">
      <alignment horizontal="center" vertical="center" wrapText="1"/>
      <protection locked="0"/>
    </xf>
    <xf numFmtId="9" fontId="29" fillId="0" borderId="3" xfId="0" applyNumberFormat="1"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52" fillId="0" borderId="38" xfId="0" applyFont="1" applyFill="1" applyBorder="1" applyAlignment="1" applyProtection="1">
      <alignment horizontal="left" vertical="center" wrapText="1"/>
      <protection locked="0"/>
    </xf>
    <xf numFmtId="0" fontId="52" fillId="0" borderId="3" xfId="0" applyFont="1" applyFill="1" applyBorder="1" applyAlignment="1" applyProtection="1">
      <alignment horizontal="left" vertical="center" wrapText="1"/>
      <protection locked="0"/>
    </xf>
    <xf numFmtId="0" fontId="52" fillId="0" borderId="53" xfId="0" applyFont="1" applyFill="1" applyBorder="1" applyAlignment="1" applyProtection="1">
      <alignment horizontal="left" vertical="center" wrapText="1"/>
      <protection locked="0"/>
    </xf>
    <xf numFmtId="0" fontId="52" fillId="0" borderId="2" xfId="0" applyFont="1" applyFill="1" applyBorder="1" applyAlignment="1" applyProtection="1">
      <alignment horizontal="justify" vertical="center" wrapText="1"/>
      <protection locked="0"/>
    </xf>
    <xf numFmtId="0" fontId="52" fillId="0" borderId="3" xfId="0" applyFont="1" applyFill="1" applyBorder="1" applyAlignment="1" applyProtection="1">
      <alignment horizontal="justify" vertical="center" wrapText="1"/>
      <protection locked="0"/>
    </xf>
    <xf numFmtId="0" fontId="52" fillId="0" borderId="4" xfId="0" applyFont="1" applyFill="1" applyBorder="1" applyAlignment="1" applyProtection="1">
      <alignment horizontal="justify" vertical="center" wrapText="1"/>
      <protection locked="0"/>
    </xf>
    <xf numFmtId="0" fontId="52" fillId="0" borderId="2" xfId="0" applyFont="1" applyFill="1" applyBorder="1" applyAlignment="1" applyProtection="1">
      <alignment horizontal="center" vertical="center" wrapText="1"/>
      <protection locked="0"/>
    </xf>
    <xf numFmtId="0" fontId="52" fillId="0" borderId="3" xfId="0" applyFont="1" applyFill="1" applyBorder="1" applyAlignment="1" applyProtection="1">
      <alignment horizontal="center" vertical="center" wrapText="1"/>
      <protection locked="0"/>
    </xf>
    <xf numFmtId="0" fontId="52" fillId="0" borderId="4" xfId="0" applyFont="1" applyFill="1" applyBorder="1" applyAlignment="1" applyProtection="1">
      <alignment horizontal="center" vertical="center" wrapText="1"/>
      <protection locked="0"/>
    </xf>
    <xf numFmtId="14" fontId="52" fillId="0" borderId="38" xfId="0" applyNumberFormat="1" applyFont="1" applyFill="1" applyBorder="1" applyAlignment="1" applyProtection="1">
      <alignment horizontal="center" vertical="center" wrapText="1"/>
      <protection locked="0"/>
    </xf>
    <xf numFmtId="0" fontId="29" fillId="0" borderId="2" xfId="0" applyNumberFormat="1"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0" fontId="29" fillId="0" borderId="53" xfId="0" applyNumberFormat="1" applyFont="1" applyFill="1" applyBorder="1" applyAlignment="1" applyProtection="1">
      <alignment horizontal="center" vertical="center" wrapText="1"/>
      <protection locked="0"/>
    </xf>
    <xf numFmtId="0" fontId="49" fillId="8" borderId="60" xfId="0" applyFont="1" applyFill="1" applyBorder="1" applyAlignment="1" applyProtection="1">
      <alignment horizontal="center" vertical="center" wrapText="1"/>
      <protection locked="0"/>
    </xf>
    <xf numFmtId="0" fontId="52" fillId="0" borderId="38" xfId="0" applyFont="1" applyBorder="1" applyAlignment="1" applyProtection="1">
      <alignment horizontal="justify" vertical="center" wrapText="1"/>
      <protection locked="0"/>
    </xf>
    <xf numFmtId="0" fontId="52" fillId="0" borderId="3" xfId="0" applyFont="1" applyBorder="1" applyAlignment="1" applyProtection="1">
      <alignment horizontal="justify" vertical="center" wrapText="1"/>
      <protection locked="0"/>
    </xf>
    <xf numFmtId="0" fontId="52" fillId="0" borderId="38" xfId="0" applyFont="1" applyBorder="1" applyAlignment="1" applyProtection="1">
      <alignment horizontal="center" vertical="center" wrapText="1"/>
      <protection locked="0"/>
    </xf>
    <xf numFmtId="9" fontId="29" fillId="0" borderId="38" xfId="0" applyNumberFormat="1" applyFont="1" applyBorder="1" applyAlignment="1" applyProtection="1">
      <alignment horizontal="center" vertical="center" wrapText="1"/>
      <protection locked="0"/>
    </xf>
    <xf numFmtId="0" fontId="29" fillId="0" borderId="38" xfId="0" applyFont="1" applyBorder="1" applyAlignment="1" applyProtection="1">
      <alignment horizontal="center" vertical="center" wrapText="1"/>
      <protection locked="0"/>
    </xf>
    <xf numFmtId="9" fontId="29" fillId="0" borderId="38" xfId="1" applyFont="1" applyBorder="1" applyAlignment="1" applyProtection="1">
      <alignment horizontal="center" vertical="center" wrapText="1"/>
      <protection locked="0"/>
    </xf>
    <xf numFmtId="9" fontId="29" fillId="0" borderId="3" xfId="1" applyFont="1" applyBorder="1" applyAlignment="1" applyProtection="1">
      <alignment horizontal="center" vertical="center" wrapText="1"/>
      <protection locked="0"/>
    </xf>
    <xf numFmtId="9" fontId="29" fillId="0" borderId="4" xfId="1" applyFont="1" applyBorder="1" applyAlignment="1" applyProtection="1">
      <alignment horizontal="center" vertical="center" wrapText="1"/>
      <protection locked="0"/>
    </xf>
    <xf numFmtId="0" fontId="56" fillId="0" borderId="2" xfId="0" applyFont="1" applyFill="1" applyBorder="1" applyAlignment="1" applyProtection="1">
      <alignment horizontal="left" vertical="center" wrapText="1"/>
      <protection locked="0"/>
    </xf>
    <xf numFmtId="0" fontId="56" fillId="0" borderId="3" xfId="0" applyFont="1" applyFill="1" applyBorder="1" applyAlignment="1" applyProtection="1">
      <alignment horizontal="left" vertical="center" wrapText="1"/>
      <protection locked="0"/>
    </xf>
    <xf numFmtId="0" fontId="49" fillId="8" borderId="16" xfId="0" applyFont="1" applyFill="1" applyBorder="1" applyAlignment="1" applyProtection="1">
      <alignment horizontal="center" vertical="center" wrapText="1"/>
      <protection locked="0"/>
    </xf>
    <xf numFmtId="0" fontId="52" fillId="0" borderId="2" xfId="0" applyFont="1" applyFill="1" applyBorder="1" applyAlignment="1" applyProtection="1">
      <alignment horizontal="left" vertical="center" wrapText="1"/>
      <protection locked="0"/>
    </xf>
    <xf numFmtId="0" fontId="56" fillId="0" borderId="2" xfId="0" applyFont="1" applyFill="1" applyBorder="1" applyAlignment="1" applyProtection="1">
      <alignment horizontal="justify" vertical="center" wrapText="1"/>
      <protection locked="0"/>
    </xf>
    <xf numFmtId="0" fontId="56" fillId="0" borderId="3" xfId="0" applyFont="1" applyFill="1" applyBorder="1" applyAlignment="1" applyProtection="1">
      <alignment horizontal="justify" vertical="center" wrapText="1"/>
      <protection locked="0"/>
    </xf>
    <xf numFmtId="0" fontId="56" fillId="0" borderId="4" xfId="0" applyFont="1" applyFill="1" applyBorder="1" applyAlignment="1" applyProtection="1">
      <alignment horizontal="justify" vertical="center" wrapText="1"/>
      <protection locked="0"/>
    </xf>
    <xf numFmtId="0" fontId="51" fillId="0" borderId="2" xfId="0" applyFont="1" applyFill="1" applyBorder="1" applyAlignment="1">
      <alignment horizontal="center" vertical="center" wrapText="1"/>
    </xf>
    <xf numFmtId="0" fontId="51" fillId="0" borderId="3" xfId="0" applyFont="1" applyFill="1" applyBorder="1" applyAlignment="1">
      <alignment horizontal="center" vertical="center" wrapText="1"/>
    </xf>
    <xf numFmtId="0" fontId="51" fillId="0" borderId="4" xfId="0" applyFont="1" applyFill="1" applyBorder="1" applyAlignment="1">
      <alignment horizontal="center" vertical="center" wrapText="1"/>
    </xf>
    <xf numFmtId="0" fontId="45" fillId="8" borderId="17" xfId="0" applyFont="1" applyFill="1" applyBorder="1" applyAlignment="1" applyProtection="1">
      <alignment horizontal="center" vertical="center" wrapText="1"/>
    </xf>
    <xf numFmtId="0" fontId="45" fillId="8" borderId="18" xfId="0" applyFont="1" applyFill="1" applyBorder="1" applyAlignment="1" applyProtection="1">
      <alignment horizontal="center" vertical="center" wrapText="1"/>
    </xf>
    <xf numFmtId="0" fontId="45" fillId="8" borderId="19" xfId="0" applyFont="1" applyFill="1" applyBorder="1" applyAlignment="1" applyProtection="1">
      <alignment horizontal="center" vertical="center" wrapText="1"/>
    </xf>
    <xf numFmtId="9" fontId="29" fillId="0" borderId="4" xfId="0" applyNumberFormat="1"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9" fontId="29" fillId="0" borderId="1" xfId="0" applyNumberFormat="1" applyFont="1" applyBorder="1" applyAlignment="1" applyProtection="1">
      <alignment horizontal="center" vertical="center" wrapText="1"/>
      <protection locked="0"/>
    </xf>
    <xf numFmtId="9" fontId="29" fillId="0" borderId="4" xfId="1" applyNumberFormat="1" applyFont="1" applyBorder="1" applyAlignment="1" applyProtection="1">
      <alignment horizontal="center" vertical="center" wrapText="1"/>
    </xf>
    <xf numFmtId="0" fontId="51" fillId="0" borderId="47" xfId="0" applyFont="1" applyBorder="1" applyAlignment="1">
      <alignment horizontal="center" vertical="center" wrapText="1"/>
    </xf>
    <xf numFmtId="0" fontId="51" fillId="0" borderId="58" xfId="0" applyFont="1" applyBorder="1" applyAlignment="1">
      <alignment horizontal="center" vertical="center" wrapText="1"/>
    </xf>
    <xf numFmtId="0" fontId="51" fillId="0" borderId="48" xfId="0" applyFont="1" applyBorder="1" applyAlignment="1">
      <alignment horizontal="center" vertical="center" wrapText="1"/>
    </xf>
    <xf numFmtId="9" fontId="2" fillId="0" borderId="2"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0" fontId="2" fillId="0" borderId="23"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0" fontId="3" fillId="2" borderId="19" xfId="0" applyFont="1" applyFill="1" applyBorder="1" applyAlignment="1">
      <alignment horizontal="center"/>
    </xf>
    <xf numFmtId="9" fontId="2" fillId="0" borderId="2" xfId="1" applyFont="1" applyBorder="1" applyAlignment="1">
      <alignment horizontal="center" vertical="center" wrapText="1"/>
    </xf>
    <xf numFmtId="9" fontId="2" fillId="0" borderId="3" xfId="1" applyFont="1" applyBorder="1" applyAlignment="1">
      <alignment horizontal="center" vertical="center" wrapText="1"/>
    </xf>
    <xf numFmtId="9" fontId="2" fillId="0" borderId="4" xfId="1" applyFont="1" applyBorder="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9" fontId="4" fillId="0" borderId="2" xfId="1" applyFont="1" applyFill="1" applyBorder="1" applyAlignment="1">
      <alignment horizontal="center" vertical="center" wrapText="1"/>
    </xf>
    <xf numFmtId="9" fontId="4" fillId="0" borderId="3" xfId="1" applyFont="1" applyFill="1" applyBorder="1" applyAlignment="1">
      <alignment horizontal="center" vertical="center" wrapText="1"/>
    </xf>
    <xf numFmtId="9" fontId="4" fillId="0" borderId="4" xfId="1" applyFont="1" applyFill="1" applyBorder="1" applyAlignment="1">
      <alignment horizontal="center" vertical="center" wrapText="1"/>
    </xf>
    <xf numFmtId="9" fontId="2" fillId="0" borderId="2" xfId="1" applyNumberFormat="1" applyFont="1" applyBorder="1" applyAlignment="1">
      <alignment horizontal="center" vertical="center" wrapText="1"/>
    </xf>
    <xf numFmtId="0" fontId="2" fillId="0" borderId="3" xfId="1" applyNumberFormat="1" applyFont="1" applyBorder="1" applyAlignment="1">
      <alignment horizontal="center" vertical="center" wrapText="1"/>
    </xf>
    <xf numFmtId="0" fontId="2" fillId="0" borderId="4" xfId="1" applyNumberFormat="1" applyFont="1" applyBorder="1" applyAlignment="1">
      <alignment horizontal="center" vertical="center" wrapText="1"/>
    </xf>
    <xf numFmtId="0" fontId="3" fillId="0" borderId="2" xfId="0" applyFont="1" applyBorder="1" applyAlignment="1">
      <alignment horizontal="center"/>
    </xf>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9" xfId="0" applyFont="1" applyFill="1" applyBorder="1" applyAlignment="1">
      <alignment horizontal="center"/>
    </xf>
    <xf numFmtId="0" fontId="3" fillId="0" borderId="7"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1" xfId="0" applyFont="1" applyFill="1" applyBorder="1" applyAlignment="1">
      <alignment horizontal="center" vertical="center"/>
    </xf>
    <xf numFmtId="0" fontId="22" fillId="7" borderId="39" xfId="0" applyFont="1" applyFill="1" applyBorder="1" applyAlignment="1">
      <alignment horizontal="left" vertical="top"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7" fillId="7" borderId="4" xfId="0" applyFont="1" applyFill="1" applyBorder="1" applyAlignment="1">
      <alignment vertical="center" wrapText="1"/>
    </xf>
    <xf numFmtId="0" fontId="17" fillId="7" borderId="1" xfId="0" applyFont="1" applyFill="1" applyBorder="1" applyAlignment="1">
      <alignment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9" fillId="5" borderId="44"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21" xfId="0" applyFont="1" applyBorder="1" applyAlignment="1">
      <alignment horizontal="center" vertical="center" wrapText="1"/>
    </xf>
    <xf numFmtId="0" fontId="20" fillId="6" borderId="1" xfId="0" applyFont="1" applyFill="1" applyBorder="1" applyAlignment="1" applyProtection="1">
      <alignment horizontal="center" vertical="center" wrapText="1"/>
    </xf>
    <xf numFmtId="0" fontId="9" fillId="9" borderId="1" xfId="0" applyFont="1" applyFill="1" applyBorder="1" applyAlignment="1" applyProtection="1">
      <alignment horizontal="center"/>
    </xf>
    <xf numFmtId="0" fontId="47" fillId="9" borderId="1" xfId="0" applyFont="1" applyFill="1" applyBorder="1" applyAlignment="1" applyProtection="1">
      <alignment horizontal="center"/>
    </xf>
    <xf numFmtId="0" fontId="21" fillId="7" borderId="17" xfId="0" applyFont="1" applyFill="1" applyBorder="1" applyAlignment="1" applyProtection="1">
      <alignment horizontal="center" vertical="center" wrapText="1"/>
    </xf>
    <xf numFmtId="0" fontId="21" fillId="7" borderId="18" xfId="0" applyFont="1" applyFill="1" applyBorder="1" applyAlignment="1" applyProtection="1">
      <alignment horizontal="center" vertical="center" wrapText="1"/>
    </xf>
    <xf numFmtId="0" fontId="21" fillId="7" borderId="19" xfId="0" applyFont="1" applyFill="1" applyBorder="1" applyAlignment="1" applyProtection="1">
      <alignment horizontal="center" vertical="center" wrapText="1"/>
    </xf>
    <xf numFmtId="9" fontId="18" fillId="0" borderId="2" xfId="0" applyNumberFormat="1" applyFont="1" applyFill="1" applyBorder="1" applyAlignment="1" applyProtection="1">
      <alignment horizontal="center" vertical="center" wrapText="1"/>
    </xf>
    <xf numFmtId="9" fontId="18" fillId="0" borderId="3" xfId="0" applyNumberFormat="1" applyFont="1" applyFill="1" applyBorder="1" applyAlignment="1" applyProtection="1">
      <alignment horizontal="center" vertical="center" wrapText="1"/>
    </xf>
    <xf numFmtId="9" fontId="18" fillId="0" borderId="4" xfId="0" applyNumberFormat="1" applyFont="1" applyFill="1" applyBorder="1" applyAlignment="1" applyProtection="1">
      <alignment horizontal="center" vertical="center" wrapText="1"/>
    </xf>
    <xf numFmtId="164" fontId="9" fillId="0" borderId="2" xfId="0" applyNumberFormat="1" applyFont="1" applyBorder="1" applyAlignment="1" applyProtection="1">
      <alignment horizontal="center" vertical="center"/>
    </xf>
    <xf numFmtId="164" fontId="9" fillId="0" borderId="3" xfId="0" applyNumberFormat="1" applyFont="1" applyBorder="1" applyAlignment="1" applyProtection="1">
      <alignment horizontal="center" vertical="center"/>
    </xf>
    <xf numFmtId="164" fontId="9" fillId="0" borderId="4" xfId="0" applyNumberFormat="1" applyFont="1" applyBorder="1" applyAlignment="1" applyProtection="1">
      <alignment horizontal="center" vertical="center"/>
    </xf>
    <xf numFmtId="0" fontId="10" fillId="6" borderId="1" xfId="0" applyFont="1" applyFill="1" applyBorder="1" applyAlignment="1" applyProtection="1">
      <alignment horizontal="center" vertical="center" wrapText="1"/>
    </xf>
    <xf numFmtId="0" fontId="10" fillId="7" borderId="1" xfId="0" applyFont="1" applyFill="1" applyBorder="1" applyAlignment="1" applyProtection="1">
      <alignment horizontal="center" vertical="center" wrapText="1"/>
    </xf>
    <xf numFmtId="164" fontId="9" fillId="0" borderId="1" xfId="0" applyNumberFormat="1" applyFont="1" applyBorder="1" applyAlignment="1" applyProtection="1">
      <alignment horizontal="center" vertical="center"/>
    </xf>
    <xf numFmtId="0" fontId="13" fillId="0" borderId="1" xfId="0" applyFont="1" applyBorder="1" applyAlignment="1" applyProtection="1">
      <alignment horizontal="center" vertical="center"/>
    </xf>
    <xf numFmtId="0" fontId="13" fillId="9" borderId="1" xfId="0" applyFont="1" applyFill="1" applyBorder="1" applyAlignment="1" applyProtection="1">
      <alignment horizontal="center" vertical="center"/>
    </xf>
    <xf numFmtId="0" fontId="19" fillId="0" borderId="1" xfId="0" applyFont="1" applyBorder="1" applyAlignment="1" applyProtection="1">
      <alignment horizontal="center" vertical="center" wrapText="1"/>
    </xf>
    <xf numFmtId="0" fontId="19" fillId="9" borderId="1" xfId="0" applyFont="1" applyFill="1" applyBorder="1" applyAlignment="1" applyProtection="1">
      <alignment horizontal="center" vertical="center" wrapText="1"/>
    </xf>
    <xf numFmtId="0" fontId="13" fillId="0" borderId="1" xfId="0" applyFont="1" applyBorder="1" applyAlignment="1" applyProtection="1">
      <alignment horizontal="center"/>
    </xf>
    <xf numFmtId="0" fontId="9" fillId="0" borderId="1" xfId="0" applyFont="1" applyFill="1" applyBorder="1" applyAlignment="1" applyProtection="1">
      <alignment horizontal="center" vertical="center" wrapText="1"/>
    </xf>
    <xf numFmtId="0" fontId="9" fillId="5" borderId="10" xfId="0" applyFont="1" applyFill="1" applyBorder="1" applyAlignment="1" applyProtection="1">
      <alignment horizontal="center" vertical="center" wrapText="1"/>
    </xf>
    <xf numFmtId="0" fontId="9" fillId="5" borderId="12" xfId="0" applyFont="1" applyFill="1" applyBorder="1" applyAlignment="1" applyProtection="1">
      <alignment horizontal="center" vertical="center" wrapText="1"/>
    </xf>
    <xf numFmtId="0" fontId="9" fillId="5" borderId="37" xfId="0" applyFont="1" applyFill="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9" fillId="5" borderId="38"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0" fontId="13" fillId="0" borderId="41" xfId="0" applyFont="1" applyBorder="1" applyAlignment="1" applyProtection="1">
      <alignment horizontal="left" vertical="center" wrapText="1"/>
    </xf>
    <xf numFmtId="0" fontId="13" fillId="0" borderId="41" xfId="0" applyFont="1" applyBorder="1" applyAlignment="1" applyProtection="1">
      <alignment horizontal="left" vertical="center"/>
    </xf>
    <xf numFmtId="0" fontId="9" fillId="5" borderId="8" xfId="0" applyFont="1" applyFill="1" applyBorder="1" applyAlignment="1" applyProtection="1">
      <alignment horizontal="center" vertical="center" wrapText="1"/>
    </xf>
    <xf numFmtId="0" fontId="9" fillId="5" borderId="9" xfId="0"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9" fillId="5" borderId="42" xfId="0" applyFont="1" applyFill="1" applyBorder="1" applyAlignment="1" applyProtection="1">
      <alignment horizontal="center" vertical="center" wrapText="1"/>
    </xf>
    <xf numFmtId="0" fontId="9" fillId="5" borderId="2" xfId="0" applyFont="1" applyFill="1" applyBorder="1" applyAlignment="1" applyProtection="1">
      <alignment horizontal="center" vertical="center" wrapText="1"/>
    </xf>
    <xf numFmtId="0" fontId="9" fillId="5" borderId="36" xfId="0" applyFont="1" applyFill="1" applyBorder="1" applyAlignment="1" applyProtection="1">
      <alignment horizontal="center" vertical="center" wrapText="1"/>
    </xf>
    <xf numFmtId="0" fontId="9" fillId="5" borderId="30" xfId="0" applyFont="1" applyFill="1" applyBorder="1" applyAlignment="1" applyProtection="1">
      <alignment horizontal="center" vertical="center" wrapText="1"/>
    </xf>
    <xf numFmtId="0" fontId="13" fillId="0" borderId="0" xfId="0" applyFont="1" applyBorder="1" applyAlignment="1" applyProtection="1">
      <alignment horizontal="left"/>
    </xf>
    <xf numFmtId="0" fontId="34" fillId="11" borderId="17" xfId="0" applyFont="1" applyFill="1" applyBorder="1" applyAlignment="1" applyProtection="1">
      <alignment horizontal="center" vertical="center" wrapText="1"/>
    </xf>
    <xf numFmtId="0" fontId="34" fillId="11" borderId="18" xfId="0" applyFont="1" applyFill="1" applyBorder="1" applyAlignment="1" applyProtection="1">
      <alignment horizontal="center" vertical="center" wrapText="1"/>
    </xf>
    <xf numFmtId="0" fontId="34" fillId="11" borderId="19" xfId="0" applyFont="1" applyFill="1" applyBorder="1" applyAlignment="1" applyProtection="1">
      <alignment horizontal="center" vertical="center" wrapText="1"/>
    </xf>
    <xf numFmtId="0" fontId="23" fillId="12" borderId="17" xfId="0" applyFont="1" applyFill="1" applyBorder="1" applyAlignment="1" applyProtection="1">
      <alignment horizontal="center" vertical="top" wrapText="1"/>
    </xf>
    <xf numFmtId="0" fontId="23" fillId="12" borderId="18" xfId="0" applyFont="1" applyFill="1" applyBorder="1" applyAlignment="1" applyProtection="1">
      <alignment horizontal="center" vertical="top" wrapText="1"/>
    </xf>
    <xf numFmtId="0" fontId="23" fillId="12" borderId="19" xfId="0" applyFont="1" applyFill="1" applyBorder="1" applyAlignment="1" applyProtection="1">
      <alignment horizontal="center" vertical="top" wrapText="1"/>
    </xf>
    <xf numFmtId="0" fontId="13" fillId="0" borderId="44" xfId="0" applyFont="1" applyBorder="1" applyAlignment="1" applyProtection="1">
      <alignment horizontal="left" vertical="center" wrapText="1"/>
    </xf>
    <xf numFmtId="0" fontId="15" fillId="11" borderId="17" xfId="0" applyFont="1" applyFill="1" applyBorder="1" applyAlignment="1">
      <alignment horizontal="center" vertical="center"/>
    </xf>
    <xf numFmtId="0" fontId="15" fillId="11" borderId="18" xfId="0" applyFont="1" applyFill="1" applyBorder="1" applyAlignment="1">
      <alignment horizontal="center" vertical="center"/>
    </xf>
    <xf numFmtId="0" fontId="15" fillId="11" borderId="19" xfId="0" applyFont="1" applyFill="1" applyBorder="1" applyAlignment="1">
      <alignment horizontal="center" vertical="center"/>
    </xf>
    <xf numFmtId="0" fontId="35" fillId="9" borderId="25" xfId="0" applyFont="1" applyFill="1" applyBorder="1" applyAlignment="1">
      <alignment horizontal="center"/>
    </xf>
    <xf numFmtId="0" fontId="35" fillId="9" borderId="32" xfId="0" applyFont="1" applyFill="1" applyBorder="1" applyAlignment="1">
      <alignment horizontal="center"/>
    </xf>
    <xf numFmtId="0" fontId="35" fillId="9" borderId="1" xfId="0" applyFont="1" applyFill="1" applyBorder="1" applyAlignment="1">
      <alignment horizontal="left" vertical="center" wrapText="1"/>
    </xf>
    <xf numFmtId="9" fontId="35" fillId="4" borderId="1" xfId="1" applyFont="1" applyFill="1" applyBorder="1" applyAlignment="1">
      <alignment horizontal="center" vertical="center"/>
    </xf>
    <xf numFmtId="0" fontId="25" fillId="9" borderId="20" xfId="0" applyFont="1" applyFill="1" applyBorder="1" applyAlignment="1" applyProtection="1">
      <alignment horizontal="center" vertical="center"/>
      <protection locked="0"/>
    </xf>
    <xf numFmtId="0" fontId="25" fillId="9" borderId="0" xfId="0" applyFont="1" applyFill="1" applyBorder="1" applyAlignment="1" applyProtection="1">
      <alignment horizontal="center" vertical="center"/>
      <protection locked="0"/>
    </xf>
    <xf numFmtId="0" fontId="35" fillId="9" borderId="0" xfId="0" applyFont="1" applyFill="1" applyBorder="1" applyAlignment="1">
      <alignment horizontal="center"/>
    </xf>
    <xf numFmtId="0" fontId="35" fillId="9" borderId="50" xfId="0" applyFont="1" applyFill="1" applyBorder="1" applyAlignment="1">
      <alignment horizontal="center"/>
    </xf>
    <xf numFmtId="0" fontId="23" fillId="12" borderId="17" xfId="0" applyFont="1" applyFill="1" applyBorder="1" applyAlignment="1" applyProtection="1">
      <alignment horizontal="center" vertical="center"/>
      <protection locked="0"/>
    </xf>
    <xf numFmtId="0" fontId="23" fillId="12" borderId="18" xfId="0" applyFont="1" applyFill="1" applyBorder="1" applyAlignment="1" applyProtection="1">
      <alignment horizontal="center" vertical="center"/>
      <protection locked="0"/>
    </xf>
    <xf numFmtId="0" fontId="23" fillId="12" borderId="19" xfId="0" applyFont="1" applyFill="1" applyBorder="1" applyAlignment="1" applyProtection="1">
      <alignment horizontal="center" vertical="center"/>
      <protection locked="0"/>
    </xf>
    <xf numFmtId="9" fontId="35" fillId="4" borderId="2" xfId="0" applyNumberFormat="1" applyFont="1" applyFill="1" applyBorder="1" applyAlignment="1">
      <alignment horizontal="center" vertical="center"/>
    </xf>
    <xf numFmtId="0" fontId="35" fillId="4" borderId="4" xfId="0" applyFont="1" applyFill="1" applyBorder="1" applyAlignment="1">
      <alignment horizontal="center" vertical="center"/>
    </xf>
    <xf numFmtId="0" fontId="35" fillId="0" borderId="2" xfId="0" applyFont="1" applyBorder="1" applyAlignment="1">
      <alignment horizontal="left" vertical="center"/>
    </xf>
    <xf numFmtId="0" fontId="35" fillId="0" borderId="4" xfId="0" applyFont="1" applyBorder="1" applyAlignment="1">
      <alignment horizontal="left" vertical="center"/>
    </xf>
    <xf numFmtId="9" fontId="35" fillId="0" borderId="2" xfId="0" applyNumberFormat="1" applyFont="1" applyBorder="1" applyAlignment="1">
      <alignment horizontal="center" vertical="center"/>
    </xf>
    <xf numFmtId="9" fontId="35" fillId="0" borderId="4" xfId="0" applyNumberFormat="1" applyFont="1" applyBorder="1" applyAlignment="1">
      <alignment horizontal="center" vertical="center"/>
    </xf>
    <xf numFmtId="0" fontId="25" fillId="9" borderId="32" xfId="0" applyFont="1" applyFill="1" applyBorder="1" applyAlignment="1" applyProtection="1">
      <alignment horizontal="center" vertical="center"/>
      <protection locked="0"/>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30" xfId="0" applyFont="1" applyBorder="1" applyAlignment="1">
      <alignment horizontal="center" vertical="center"/>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32" t="s">
        <v>0</v>
      </c>
      <c r="C2" s="232"/>
      <c r="D2" s="232"/>
      <c r="E2" s="232"/>
      <c r="F2" s="232"/>
      <c r="G2" s="232"/>
      <c r="H2" s="232"/>
      <c r="I2" s="232"/>
    </row>
    <row r="3" spans="1:9" x14ac:dyDescent="0.25">
      <c r="B3" s="242" t="s">
        <v>1</v>
      </c>
      <c r="C3" s="242"/>
      <c r="D3" s="242"/>
      <c r="E3" s="242"/>
      <c r="F3" s="242"/>
      <c r="G3" s="242"/>
      <c r="H3" s="242"/>
      <c r="I3" s="242"/>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36" t="s">
        <v>11</v>
      </c>
      <c r="D9" s="5" t="s">
        <v>12</v>
      </c>
      <c r="E9" s="20"/>
      <c r="F9" s="7"/>
      <c r="I9" s="8"/>
    </row>
    <row r="10" spans="1:9" x14ac:dyDescent="0.25">
      <c r="C10" s="236"/>
      <c r="D10" s="5" t="s">
        <v>13</v>
      </c>
      <c r="E10" s="20"/>
    </row>
    <row r="12" spans="1:9" x14ac:dyDescent="0.25">
      <c r="A12" s="237" t="s">
        <v>14</v>
      </c>
      <c r="B12" s="238"/>
      <c r="C12" s="238"/>
      <c r="D12" s="238"/>
      <c r="E12" s="238"/>
      <c r="F12" s="238"/>
      <c r="G12" s="238"/>
      <c r="H12" s="238"/>
      <c r="I12" s="239"/>
    </row>
    <row r="13" spans="1:9" x14ac:dyDescent="0.25">
      <c r="A13" s="237" t="s">
        <v>15</v>
      </c>
      <c r="B13" s="238"/>
      <c r="C13" s="238"/>
      <c r="D13" s="238"/>
      <c r="E13" s="238"/>
      <c r="F13" s="238"/>
      <c r="G13" s="238"/>
      <c r="H13" s="238"/>
      <c r="I13" s="239"/>
    </row>
    <row r="14" spans="1:9" x14ac:dyDescent="0.25">
      <c r="A14" s="243"/>
      <c r="B14" s="244"/>
      <c r="C14" s="244"/>
      <c r="D14" s="244"/>
      <c r="E14" s="244"/>
      <c r="F14" s="244"/>
      <c r="G14" s="245"/>
      <c r="H14" s="234" t="s">
        <v>16</v>
      </c>
      <c r="I14" s="235"/>
    </row>
    <row r="15" spans="1:9" ht="28.5" x14ac:dyDescent="0.25">
      <c r="A15" s="175" t="s">
        <v>17</v>
      </c>
      <c r="B15" s="22" t="s">
        <v>18</v>
      </c>
      <c r="C15" s="35" t="s">
        <v>19</v>
      </c>
      <c r="D15" s="22" t="s">
        <v>20</v>
      </c>
      <c r="E15" s="175" t="s">
        <v>21</v>
      </c>
      <c r="F15" s="175" t="s">
        <v>22</v>
      </c>
      <c r="G15" s="49" t="s">
        <v>23</v>
      </c>
      <c r="H15" s="175" t="s">
        <v>24</v>
      </c>
      <c r="I15" s="175" t="s">
        <v>25</v>
      </c>
    </row>
    <row r="16" spans="1:9" ht="30" x14ac:dyDescent="0.25">
      <c r="A16" s="240" t="s">
        <v>26</v>
      </c>
      <c r="B16" s="241">
        <v>0.3</v>
      </c>
      <c r="C16" s="233" t="s">
        <v>27</v>
      </c>
      <c r="D16" s="10" t="s">
        <v>28</v>
      </c>
      <c r="E16" s="219">
        <v>4</v>
      </c>
      <c r="F16" s="219" t="s">
        <v>29</v>
      </c>
      <c r="G16" s="233" t="s">
        <v>30</v>
      </c>
      <c r="H16" s="219"/>
      <c r="I16" s="222"/>
    </row>
    <row r="17" spans="1:9" ht="56.25" customHeight="1" x14ac:dyDescent="0.25">
      <c r="A17" s="240"/>
      <c r="B17" s="240"/>
      <c r="C17" s="233"/>
      <c r="D17" s="11" t="s">
        <v>31</v>
      </c>
      <c r="E17" s="220"/>
      <c r="F17" s="220"/>
      <c r="G17" s="233"/>
      <c r="H17" s="220"/>
      <c r="I17" s="222"/>
    </row>
    <row r="18" spans="1:9" ht="25.5" customHeight="1" x14ac:dyDescent="0.25">
      <c r="A18" s="240"/>
      <c r="B18" s="240"/>
      <c r="C18" s="233"/>
      <c r="D18" s="11" t="s">
        <v>32</v>
      </c>
      <c r="E18" s="220"/>
      <c r="F18" s="220"/>
      <c r="G18" s="233"/>
      <c r="H18" s="220"/>
      <c r="I18" s="222"/>
    </row>
    <row r="19" spans="1:9" ht="49.5" customHeight="1" x14ac:dyDescent="0.25">
      <c r="A19" s="240"/>
      <c r="B19" s="240"/>
      <c r="C19" s="233"/>
      <c r="D19" s="11" t="s">
        <v>33</v>
      </c>
      <c r="E19" s="221"/>
      <c r="F19" s="221"/>
      <c r="G19" s="233"/>
      <c r="H19" s="221"/>
      <c r="I19" s="222"/>
    </row>
    <row r="20" spans="1:9" ht="82.5" customHeight="1" x14ac:dyDescent="0.25">
      <c r="A20" s="229" t="s">
        <v>34</v>
      </c>
      <c r="B20" s="226">
        <v>0.3</v>
      </c>
      <c r="C20" s="219" t="s">
        <v>35</v>
      </c>
      <c r="D20" s="11" t="s">
        <v>36</v>
      </c>
      <c r="E20" s="219">
        <v>20</v>
      </c>
      <c r="F20" s="219" t="s">
        <v>37</v>
      </c>
      <c r="G20" s="174" t="s">
        <v>38</v>
      </c>
      <c r="H20" s="219"/>
      <c r="I20" s="223"/>
    </row>
    <row r="21" spans="1:9" ht="68.25" customHeight="1" x14ac:dyDescent="0.25">
      <c r="A21" s="230"/>
      <c r="B21" s="227"/>
      <c r="C21" s="220"/>
      <c r="D21" s="11" t="s">
        <v>39</v>
      </c>
      <c r="E21" s="220"/>
      <c r="F21" s="220"/>
      <c r="G21" s="174" t="s">
        <v>40</v>
      </c>
      <c r="H21" s="220"/>
      <c r="I21" s="224"/>
    </row>
    <row r="22" spans="1:9" ht="66" customHeight="1" x14ac:dyDescent="0.25">
      <c r="A22" s="231"/>
      <c r="B22" s="228"/>
      <c r="C22" s="221"/>
      <c r="D22" s="11" t="s">
        <v>41</v>
      </c>
      <c r="E22" s="221"/>
      <c r="F22" s="221"/>
      <c r="G22" s="174" t="s">
        <v>42</v>
      </c>
      <c r="H22" s="221"/>
      <c r="I22" s="225"/>
    </row>
    <row r="23" spans="1:9" ht="97.5" customHeight="1" x14ac:dyDescent="0.25">
      <c r="A23" s="229" t="s">
        <v>43</v>
      </c>
      <c r="B23" s="226">
        <v>0.4</v>
      </c>
      <c r="C23" s="219" t="s">
        <v>44</v>
      </c>
      <c r="D23" s="11" t="s">
        <v>45</v>
      </c>
      <c r="E23" s="219">
        <v>15</v>
      </c>
      <c r="F23" s="219" t="s">
        <v>29</v>
      </c>
      <c r="G23" s="219" t="s">
        <v>42</v>
      </c>
      <c r="H23" s="219"/>
      <c r="I23" s="223"/>
    </row>
    <row r="24" spans="1:9" ht="55.5" customHeight="1" x14ac:dyDescent="0.25">
      <c r="A24" s="230"/>
      <c r="B24" s="227"/>
      <c r="C24" s="220"/>
      <c r="D24" s="11" t="s">
        <v>46</v>
      </c>
      <c r="E24" s="220"/>
      <c r="F24" s="220"/>
      <c r="G24" s="220"/>
      <c r="H24" s="220"/>
      <c r="I24" s="224"/>
    </row>
    <row r="25" spans="1:9" ht="55.5" customHeight="1" x14ac:dyDescent="0.25">
      <c r="A25" s="231"/>
      <c r="B25" s="228"/>
      <c r="C25" s="221"/>
      <c r="D25" s="11" t="s">
        <v>47</v>
      </c>
      <c r="E25" s="221"/>
      <c r="F25" s="221"/>
      <c r="G25" s="221"/>
      <c r="H25" s="221"/>
      <c r="I25" s="225"/>
    </row>
    <row r="26" spans="1:9" x14ac:dyDescent="0.25">
      <c r="A26" s="175" t="s">
        <v>48</v>
      </c>
      <c r="B26" s="12">
        <f>SUM(B16:B25)</f>
        <v>1</v>
      </c>
      <c r="C26" s="5"/>
      <c r="D26" s="5"/>
      <c r="E26" s="5"/>
      <c r="F26" s="11"/>
      <c r="G26" s="5"/>
      <c r="H26" s="5"/>
      <c r="I26" s="5"/>
    </row>
    <row r="27" spans="1:9" ht="4.5" customHeight="1" thickBot="1" x14ac:dyDescent="0.3">
      <c r="A27" s="13"/>
    </row>
    <row r="28" spans="1:9" ht="27" customHeight="1" x14ac:dyDescent="0.25">
      <c r="A28" s="13"/>
      <c r="C28" s="214"/>
      <c r="D28" s="215"/>
      <c r="E28" s="180"/>
      <c r="F28" s="217"/>
      <c r="G28" s="218"/>
      <c r="H28" s="24"/>
    </row>
    <row r="29" spans="1:9" ht="15.75" thickBot="1" x14ac:dyDescent="0.3">
      <c r="A29" s="13"/>
      <c r="C29" s="212" t="s">
        <v>49</v>
      </c>
      <c r="D29" s="213"/>
      <c r="E29" s="179"/>
      <c r="F29" s="213" t="s">
        <v>50</v>
      </c>
      <c r="G29" s="216"/>
      <c r="H29" s="25"/>
    </row>
    <row r="30" spans="1:9" x14ac:dyDescent="0.25">
      <c r="A30" s="13"/>
    </row>
  </sheetData>
  <mergeCells count="34">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 ref="B23:B25"/>
    <mergeCell ref="A23:A25"/>
    <mergeCell ref="C23:C25"/>
    <mergeCell ref="F20:F22"/>
    <mergeCell ref="F23:F25"/>
    <mergeCell ref="E16:E19"/>
    <mergeCell ref="E20:E22"/>
    <mergeCell ref="E23:E25"/>
    <mergeCell ref="G23:G25"/>
    <mergeCell ref="I16:I19"/>
    <mergeCell ref="H20:H22"/>
    <mergeCell ref="I20:I22"/>
    <mergeCell ref="I23:I25"/>
    <mergeCell ref="C29:D29"/>
    <mergeCell ref="C28:D28"/>
    <mergeCell ref="F29:G29"/>
    <mergeCell ref="F28:G28"/>
    <mergeCell ref="H23:H25"/>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Normal="100" zoomScaleSheetLayoutView="70" workbookViewId="0">
      <selection activeCell="E27" sqref="E27"/>
    </sheetView>
  </sheetViews>
  <sheetFormatPr baseColWidth="10" defaultColWidth="11.42578125" defaultRowHeight="18" x14ac:dyDescent="0.25"/>
  <cols>
    <col min="1" max="1" width="5.28515625" style="95" customWidth="1"/>
    <col min="2" max="2" width="4.7109375" style="95" customWidth="1"/>
    <col min="3" max="3" width="57.28515625" style="95" customWidth="1"/>
    <col min="4" max="4" width="59.28515625" style="95" customWidth="1"/>
    <col min="5" max="5" width="37.42578125" style="95" customWidth="1"/>
    <col min="6" max="6" width="40.85546875" style="95" customWidth="1"/>
    <col min="7" max="7" width="37.85546875" style="95" customWidth="1"/>
    <col min="8" max="8" width="7" style="95" customWidth="1"/>
    <col min="9" max="9" width="8.28515625" style="95" customWidth="1"/>
    <col min="10" max="10" width="24.7109375" style="95" bestFit="1" customWidth="1"/>
    <col min="11" max="16384" width="11.42578125" style="95"/>
  </cols>
  <sheetData>
    <row r="1" spans="1:9" ht="18.75" thickBot="1" x14ac:dyDescent="0.3">
      <c r="A1" s="113"/>
      <c r="B1" s="113"/>
      <c r="C1" s="113"/>
      <c r="D1" s="113"/>
      <c r="E1" s="113"/>
      <c r="F1" s="113"/>
      <c r="G1" s="113"/>
      <c r="H1" s="113"/>
      <c r="I1" s="113"/>
    </row>
    <row r="2" spans="1:9" ht="36.75" customHeight="1" thickBot="1" x14ac:dyDescent="0.3">
      <c r="A2" s="113"/>
      <c r="B2" s="489" t="s">
        <v>248</v>
      </c>
      <c r="C2" s="490"/>
      <c r="D2" s="490"/>
      <c r="E2" s="490"/>
      <c r="F2" s="490"/>
      <c r="G2" s="490"/>
      <c r="H2" s="491"/>
      <c r="I2" s="113"/>
    </row>
    <row r="3" spans="1:9" x14ac:dyDescent="0.25">
      <c r="A3" s="113"/>
      <c r="B3" s="96"/>
      <c r="C3" s="97" t="s">
        <v>249</v>
      </c>
      <c r="D3" s="492" t="s">
        <v>284</v>
      </c>
      <c r="E3" s="492"/>
      <c r="F3" s="492"/>
      <c r="G3" s="492"/>
      <c r="H3" s="98"/>
      <c r="I3" s="113"/>
    </row>
    <row r="4" spans="1:9" x14ac:dyDescent="0.25">
      <c r="A4" s="113"/>
      <c r="B4" s="96"/>
      <c r="C4" s="97" t="s">
        <v>250</v>
      </c>
      <c r="D4" s="493" t="s">
        <v>285</v>
      </c>
      <c r="E4" s="493"/>
      <c r="F4" s="493"/>
      <c r="G4" s="493"/>
      <c r="H4" s="98"/>
      <c r="I4" s="113"/>
    </row>
    <row r="5" spans="1:9" x14ac:dyDescent="0.25">
      <c r="A5" s="113"/>
      <c r="B5" s="96"/>
      <c r="C5" s="97" t="s">
        <v>251</v>
      </c>
      <c r="D5" s="493"/>
      <c r="E5" s="493"/>
      <c r="F5" s="493"/>
      <c r="G5" s="493"/>
      <c r="H5" s="98"/>
      <c r="I5" s="113"/>
    </row>
    <row r="6" spans="1:9" ht="18.75" thickBot="1" x14ac:dyDescent="0.3">
      <c r="A6" s="113"/>
      <c r="B6" s="96"/>
      <c r="C6" s="97"/>
      <c r="D6" s="194"/>
      <c r="E6" s="194"/>
      <c r="F6" s="194"/>
      <c r="G6" s="194"/>
      <c r="H6" s="98"/>
      <c r="I6" s="113"/>
    </row>
    <row r="7" spans="1:9" ht="36" customHeight="1" thickBot="1" x14ac:dyDescent="0.3">
      <c r="A7" s="113"/>
      <c r="B7" s="500" t="s">
        <v>252</v>
      </c>
      <c r="C7" s="501"/>
      <c r="D7" s="501"/>
      <c r="E7" s="501"/>
      <c r="F7" s="501"/>
      <c r="G7" s="501"/>
      <c r="H7" s="502"/>
      <c r="I7" s="113"/>
    </row>
    <row r="8" spans="1:9" x14ac:dyDescent="0.25">
      <c r="A8" s="113"/>
      <c r="B8" s="96"/>
      <c r="C8" s="99"/>
      <c r="D8" s="99"/>
      <c r="E8" s="99"/>
      <c r="F8" s="99"/>
      <c r="G8" s="99"/>
      <c r="H8" s="98"/>
      <c r="I8" s="113"/>
    </row>
    <row r="9" spans="1:9" x14ac:dyDescent="0.25">
      <c r="A9" s="113"/>
      <c r="B9" s="96"/>
      <c r="C9" s="494" t="s">
        <v>253</v>
      </c>
      <c r="D9" s="103"/>
      <c r="E9" s="103"/>
      <c r="F9" s="498"/>
      <c r="G9" s="498"/>
      <c r="H9" s="499"/>
      <c r="I9" s="113"/>
    </row>
    <row r="10" spans="1:9" x14ac:dyDescent="0.25">
      <c r="A10" s="113"/>
      <c r="B10" s="96"/>
      <c r="C10" s="494"/>
      <c r="D10" s="100">
        <f>'ANEXO 1'!P27</f>
        <v>0</v>
      </c>
      <c r="E10" s="495">
        <f>(D10*D11)/100%</f>
        <v>0</v>
      </c>
      <c r="F10" s="498"/>
      <c r="G10" s="498"/>
      <c r="H10" s="499"/>
      <c r="I10" s="113"/>
    </row>
    <row r="11" spans="1:9" ht="40.5" customHeight="1" x14ac:dyDescent="0.25">
      <c r="A11" s="113"/>
      <c r="B11" s="96"/>
      <c r="C11" s="101" t="s">
        <v>254</v>
      </c>
      <c r="D11" s="102">
        <v>0.8</v>
      </c>
      <c r="E11" s="495"/>
      <c r="F11" s="498"/>
      <c r="G11" s="498"/>
      <c r="H11" s="499"/>
      <c r="I11" s="113"/>
    </row>
    <row r="12" spans="1:9" x14ac:dyDescent="0.25">
      <c r="A12" s="113"/>
      <c r="B12" s="96"/>
      <c r="C12" s="103" t="s">
        <v>255</v>
      </c>
      <c r="D12" s="104">
        <f>'ANEXO 2'!I69</f>
        <v>0</v>
      </c>
      <c r="E12" s="495">
        <f>(D12*D13)/5</f>
        <v>0</v>
      </c>
      <c r="F12" s="498"/>
      <c r="G12" s="498"/>
      <c r="H12" s="499"/>
      <c r="I12" s="113"/>
    </row>
    <row r="13" spans="1:9" x14ac:dyDescent="0.25">
      <c r="A13" s="113"/>
      <c r="B13" s="96"/>
      <c r="C13" s="103" t="s">
        <v>256</v>
      </c>
      <c r="D13" s="102">
        <v>0.2</v>
      </c>
      <c r="E13" s="495"/>
      <c r="F13" s="498"/>
      <c r="G13" s="498"/>
      <c r="H13" s="499"/>
      <c r="I13" s="113"/>
    </row>
    <row r="14" spans="1:9" x14ac:dyDescent="0.25">
      <c r="A14" s="113"/>
      <c r="B14" s="96"/>
      <c r="C14" s="103"/>
      <c r="D14" s="102"/>
      <c r="E14" s="105"/>
      <c r="F14" s="498"/>
      <c r="G14" s="498"/>
      <c r="H14" s="499"/>
      <c r="I14" s="113"/>
    </row>
    <row r="15" spans="1:9" x14ac:dyDescent="0.25">
      <c r="A15" s="113"/>
      <c r="B15" s="96"/>
      <c r="C15" s="103" t="s">
        <v>257</v>
      </c>
      <c r="D15" s="102"/>
      <c r="E15" s="100">
        <f>SUM(E10:E13)</f>
        <v>0</v>
      </c>
      <c r="F15" s="498"/>
      <c r="G15" s="498"/>
      <c r="H15" s="499"/>
      <c r="I15" s="113"/>
    </row>
    <row r="16" spans="1:9" x14ac:dyDescent="0.25">
      <c r="A16" s="113"/>
      <c r="B16" s="96"/>
      <c r="C16" s="99"/>
      <c r="D16" s="99"/>
      <c r="E16" s="99"/>
      <c r="F16" s="99"/>
      <c r="G16" s="498"/>
      <c r="H16" s="499"/>
      <c r="I16" s="113"/>
    </row>
    <row r="17" spans="1:9" x14ac:dyDescent="0.25">
      <c r="A17" s="113"/>
      <c r="B17" s="96"/>
      <c r="C17" s="505" t="s">
        <v>258</v>
      </c>
      <c r="D17" s="507">
        <v>0.05</v>
      </c>
      <c r="E17" s="503">
        <f>'ANEXO 1'!P28</f>
        <v>0</v>
      </c>
      <c r="F17" s="99"/>
      <c r="G17" s="498"/>
      <c r="H17" s="499"/>
      <c r="I17" s="113"/>
    </row>
    <row r="18" spans="1:9" x14ac:dyDescent="0.25">
      <c r="A18" s="113"/>
      <c r="B18" s="96"/>
      <c r="C18" s="506"/>
      <c r="D18" s="508"/>
      <c r="E18" s="504"/>
      <c r="F18" s="99"/>
      <c r="G18" s="77"/>
      <c r="H18" s="107"/>
      <c r="I18" s="113"/>
    </row>
    <row r="19" spans="1:9" ht="18.75" thickBot="1" x14ac:dyDescent="0.3">
      <c r="A19" s="113"/>
      <c r="B19" s="96"/>
      <c r="C19" s="99"/>
      <c r="D19" s="99"/>
      <c r="E19" s="99"/>
      <c r="F19" s="99"/>
      <c r="G19" s="77"/>
      <c r="H19" s="107"/>
      <c r="I19" s="113"/>
    </row>
    <row r="20" spans="1:9" ht="18.75" thickBot="1" x14ac:dyDescent="0.3">
      <c r="A20" s="113"/>
      <c r="B20" s="96"/>
      <c r="C20" s="99"/>
      <c r="D20" s="195" t="s">
        <v>259</v>
      </c>
      <c r="E20" s="108">
        <f>E15+E17</f>
        <v>0</v>
      </c>
      <c r="F20" s="99"/>
      <c r="G20" s="77"/>
      <c r="H20" s="107"/>
      <c r="I20" s="113"/>
    </row>
    <row r="21" spans="1:9" x14ac:dyDescent="0.25">
      <c r="A21" s="113"/>
      <c r="B21" s="96"/>
      <c r="C21" s="99"/>
      <c r="D21" s="99"/>
      <c r="E21" s="99"/>
      <c r="F21" s="99"/>
      <c r="G21" s="99"/>
      <c r="H21" s="98"/>
      <c r="I21" s="113"/>
    </row>
    <row r="22" spans="1:9" x14ac:dyDescent="0.25">
      <c r="A22" s="113"/>
      <c r="B22" s="96"/>
      <c r="C22" s="99"/>
      <c r="D22" s="99"/>
      <c r="E22" s="99"/>
      <c r="F22" s="99"/>
      <c r="G22" s="99"/>
      <c r="H22" s="98"/>
      <c r="I22" s="113"/>
    </row>
    <row r="23" spans="1:9" x14ac:dyDescent="0.25">
      <c r="A23" s="113"/>
      <c r="B23" s="96"/>
      <c r="C23" s="99"/>
      <c r="D23" s="99"/>
      <c r="E23" s="99"/>
      <c r="F23" s="99"/>
      <c r="G23" s="99"/>
      <c r="H23" s="98"/>
      <c r="I23" s="113"/>
    </row>
    <row r="24" spans="1:9" x14ac:dyDescent="0.25">
      <c r="A24" s="113"/>
      <c r="B24" s="96"/>
      <c r="C24" s="99"/>
      <c r="D24" s="99"/>
      <c r="E24" s="99"/>
      <c r="F24" s="99"/>
      <c r="G24" s="99"/>
      <c r="H24" s="98"/>
      <c r="I24" s="113"/>
    </row>
    <row r="25" spans="1:9" x14ac:dyDescent="0.25">
      <c r="A25" s="113"/>
      <c r="B25" s="96"/>
      <c r="C25" s="109"/>
      <c r="D25" s="110"/>
      <c r="E25" s="99"/>
      <c r="F25" s="109"/>
      <c r="G25" s="110"/>
      <c r="H25" s="98"/>
      <c r="I25" s="113"/>
    </row>
    <row r="26" spans="1:9" x14ac:dyDescent="0.25">
      <c r="A26" s="113"/>
      <c r="B26" s="96"/>
      <c r="C26" s="497" t="s">
        <v>289</v>
      </c>
      <c r="D26" s="497"/>
      <c r="E26" s="99"/>
      <c r="F26" s="509" t="s">
        <v>297</v>
      </c>
      <c r="G26" s="509"/>
      <c r="H26" s="107"/>
      <c r="I26" s="113"/>
    </row>
    <row r="27" spans="1:9" x14ac:dyDescent="0.25">
      <c r="A27" s="113"/>
      <c r="B27" s="96"/>
      <c r="C27" s="496" t="s">
        <v>296</v>
      </c>
      <c r="D27" s="496"/>
      <c r="E27" s="99"/>
      <c r="F27" s="496" t="s">
        <v>292</v>
      </c>
      <c r="G27" s="496"/>
      <c r="H27" s="98"/>
      <c r="I27" s="113"/>
    </row>
    <row r="28" spans="1:9" x14ac:dyDescent="0.25">
      <c r="A28" s="113"/>
      <c r="B28" s="96"/>
      <c r="C28" s="99"/>
      <c r="D28" s="99"/>
      <c r="E28" s="99"/>
      <c r="F28" s="99"/>
      <c r="G28" s="99"/>
      <c r="H28" s="98"/>
      <c r="I28" s="113"/>
    </row>
    <row r="29" spans="1:9" x14ac:dyDescent="0.25">
      <c r="A29" s="113"/>
      <c r="B29" s="96"/>
      <c r="C29" s="99"/>
      <c r="D29" s="99"/>
      <c r="E29" s="99"/>
      <c r="F29" s="99"/>
      <c r="G29" s="99"/>
      <c r="H29" s="98"/>
      <c r="I29" s="113"/>
    </row>
    <row r="30" spans="1:9" x14ac:dyDescent="0.25">
      <c r="A30" s="113"/>
      <c r="B30" s="96"/>
      <c r="C30" s="99"/>
      <c r="D30" s="171" t="s">
        <v>260</v>
      </c>
      <c r="E30" s="205" t="s">
        <v>320</v>
      </c>
      <c r="F30" s="99"/>
      <c r="G30" s="99"/>
      <c r="H30" s="98"/>
      <c r="I30" s="113"/>
    </row>
    <row r="31" spans="1:9" x14ac:dyDescent="0.25">
      <c r="A31" s="113"/>
      <c r="B31" s="96"/>
      <c r="C31" s="99"/>
      <c r="D31" s="171" t="s">
        <v>261</v>
      </c>
      <c r="E31" s="203">
        <v>2018</v>
      </c>
      <c r="F31" s="99"/>
      <c r="G31" s="99"/>
      <c r="H31" s="98"/>
      <c r="I31" s="113"/>
    </row>
    <row r="32" spans="1:9" ht="18.75" thickBot="1" x14ac:dyDescent="0.3">
      <c r="A32" s="113"/>
      <c r="B32" s="106"/>
      <c r="C32" s="111"/>
      <c r="D32" s="111"/>
      <c r="E32" s="111"/>
      <c r="F32" s="111"/>
      <c r="G32" s="111"/>
      <c r="H32" s="112"/>
      <c r="I32" s="113"/>
    </row>
    <row r="33" spans="1:9" x14ac:dyDescent="0.25">
      <c r="A33" s="113"/>
      <c r="B33" s="113"/>
      <c r="C33" s="113"/>
      <c r="D33" s="113"/>
      <c r="E33" s="113"/>
      <c r="F33" s="113"/>
      <c r="G33" s="113"/>
      <c r="H33" s="113"/>
      <c r="I33" s="113"/>
    </row>
  </sheetData>
  <mergeCells count="17">
    <mergeCell ref="C27:D27"/>
    <mergeCell ref="F27:G27"/>
    <mergeCell ref="C26:D26"/>
    <mergeCell ref="G16:H17"/>
    <mergeCell ref="B7:H7"/>
    <mergeCell ref="F9:H15"/>
    <mergeCell ref="E12:E13"/>
    <mergeCell ref="E17:E18"/>
    <mergeCell ref="C17:C18"/>
    <mergeCell ref="D17:D18"/>
    <mergeCell ref="F26:G26"/>
    <mergeCell ref="B2:H2"/>
    <mergeCell ref="D3:G3"/>
    <mergeCell ref="D4:G4"/>
    <mergeCell ref="D5:G5"/>
    <mergeCell ref="C9:C10"/>
    <mergeCell ref="E10:E11"/>
  </mergeCells>
  <printOptions horizontalCentered="1"/>
  <pageMargins left="0.70866141732283472" right="0.70866141732283472" top="0.74803149606299213" bottom="0.74803149606299213" header="0.31496062992125984" footer="0.31496062992125984"/>
  <pageSetup paperSize="9" scale="50" orientation="landscape"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517" t="s">
        <v>262</v>
      </c>
      <c r="C2" s="38" t="s">
        <v>2</v>
      </c>
      <c r="D2" s="37"/>
      <c r="E2" s="37"/>
    </row>
    <row r="3" spans="2:5" x14ac:dyDescent="0.25">
      <c r="B3" s="517"/>
      <c r="C3" s="39" t="s">
        <v>263</v>
      </c>
    </row>
    <row r="4" spans="2:5" x14ac:dyDescent="0.25">
      <c r="B4" s="517"/>
      <c r="C4" s="39" t="s">
        <v>264</v>
      </c>
    </row>
    <row r="5" spans="2:5" x14ac:dyDescent="0.25">
      <c r="B5" s="517"/>
      <c r="C5" s="39" t="s">
        <v>265</v>
      </c>
    </row>
    <row r="6" spans="2:5" x14ac:dyDescent="0.25">
      <c r="B6" s="517"/>
      <c r="C6" s="515" t="s">
        <v>266</v>
      </c>
    </row>
    <row r="7" spans="2:5" x14ac:dyDescent="0.25">
      <c r="B7" s="517"/>
      <c r="C7" s="516"/>
    </row>
    <row r="8" spans="2:5" ht="135.75" customHeight="1" x14ac:dyDescent="0.25">
      <c r="B8" s="510" t="s">
        <v>14</v>
      </c>
      <c r="C8" s="41" t="s">
        <v>18</v>
      </c>
      <c r="D8" s="44" t="s">
        <v>267</v>
      </c>
    </row>
    <row r="9" spans="2:5" ht="106.5" customHeight="1" x14ac:dyDescent="0.25">
      <c r="B9" s="511"/>
      <c r="C9" s="42" t="s">
        <v>19</v>
      </c>
      <c r="D9" s="45" t="s">
        <v>268</v>
      </c>
    </row>
    <row r="10" spans="2:5" ht="60" x14ac:dyDescent="0.25">
      <c r="B10" s="511"/>
      <c r="C10" s="41" t="s">
        <v>20</v>
      </c>
      <c r="D10" s="45" t="s">
        <v>269</v>
      </c>
    </row>
    <row r="11" spans="2:5" ht="45" x14ac:dyDescent="0.25">
      <c r="B11" s="511"/>
      <c r="C11" s="43" t="s">
        <v>21</v>
      </c>
      <c r="D11" s="46" t="s">
        <v>270</v>
      </c>
    </row>
    <row r="12" spans="2:5" ht="75" x14ac:dyDescent="0.25">
      <c r="B12" s="511"/>
      <c r="C12" s="43" t="s">
        <v>22</v>
      </c>
      <c r="D12" s="46" t="s">
        <v>271</v>
      </c>
    </row>
    <row r="13" spans="2:5" ht="51.75" customHeight="1" x14ac:dyDescent="0.25">
      <c r="B13" s="511"/>
      <c r="C13" s="43" t="s">
        <v>23</v>
      </c>
      <c r="D13" s="47" t="s">
        <v>272</v>
      </c>
    </row>
    <row r="14" spans="2:5" ht="48" customHeight="1" x14ac:dyDescent="0.25">
      <c r="B14" s="511"/>
      <c r="C14" s="41" t="s">
        <v>273</v>
      </c>
    </row>
    <row r="15" spans="2:5" ht="39" customHeight="1" x14ac:dyDescent="0.25">
      <c r="B15" s="512"/>
      <c r="C15" s="41" t="s">
        <v>274</v>
      </c>
    </row>
    <row r="16" spans="2:5" ht="39" customHeight="1" x14ac:dyDescent="0.25">
      <c r="B16" s="513" t="s">
        <v>275</v>
      </c>
      <c r="C16" s="40" t="s">
        <v>129</v>
      </c>
    </row>
    <row r="17" spans="2:3" x14ac:dyDescent="0.25">
      <c r="B17" s="514"/>
      <c r="C17" s="40" t="s">
        <v>276</v>
      </c>
    </row>
    <row r="18" spans="2:3" x14ac:dyDescent="0.25">
      <c r="B18" s="514"/>
      <c r="C18" s="48" t="s">
        <v>131</v>
      </c>
    </row>
    <row r="19" spans="2:3" x14ac:dyDescent="0.25">
      <c r="B19" s="514"/>
      <c r="C19" s="48" t="s">
        <v>132</v>
      </c>
    </row>
    <row r="20" spans="2:3" x14ac:dyDescent="0.25">
      <c r="B20" s="514"/>
      <c r="C20" s="48" t="s">
        <v>277</v>
      </c>
    </row>
    <row r="21" spans="2:3" x14ac:dyDescent="0.25">
      <c r="B21" s="514"/>
      <c r="C21" s="48" t="s">
        <v>278</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view="pageBreakPreview" topLeftCell="A28" zoomScale="60" workbookViewId="0">
      <selection activeCell="C43" sqref="C43:I46"/>
    </sheetView>
  </sheetViews>
  <sheetFormatPr baseColWidth="10" defaultColWidth="10.85546875" defaultRowHeight="15.75" x14ac:dyDescent="0.25"/>
  <cols>
    <col min="1" max="1" width="3.28515625" style="89" customWidth="1"/>
    <col min="2" max="2" width="38.28515625" style="89" customWidth="1"/>
    <col min="3" max="3" width="15.28515625" style="89" bestFit="1" customWidth="1"/>
    <col min="4" max="8" width="10.85546875" style="89"/>
    <col min="9" max="9" width="17.85546875" style="89" customWidth="1"/>
    <col min="10" max="10" width="3.140625" style="89" customWidth="1"/>
    <col min="11" max="11" width="3.42578125" style="89" customWidth="1"/>
    <col min="12" max="12" width="38.42578125" style="89" customWidth="1"/>
    <col min="13" max="13" width="15.28515625" style="89" customWidth="1"/>
    <col min="14" max="16" width="10.85546875" style="89"/>
    <col min="17" max="17" width="11.5703125" style="89" customWidth="1"/>
    <col min="18" max="19" width="10.85546875" style="89"/>
    <col min="20" max="20" width="17.85546875" style="89" customWidth="1"/>
    <col min="21" max="21" width="3.28515625" style="89" customWidth="1"/>
    <col min="22" max="16384" width="10.85546875" style="89"/>
  </cols>
  <sheetData>
    <row r="1" spans="1:21" x14ac:dyDescent="0.25">
      <c r="A1" s="90"/>
      <c r="B1" s="90"/>
      <c r="C1" s="90"/>
      <c r="D1" s="90"/>
      <c r="E1" s="90"/>
      <c r="F1" s="90"/>
      <c r="G1" s="90"/>
      <c r="H1" s="90"/>
      <c r="I1" s="90"/>
      <c r="J1" s="90"/>
      <c r="K1" s="90"/>
      <c r="L1" s="90"/>
      <c r="M1" s="90"/>
      <c r="N1" s="90"/>
      <c r="O1" s="90"/>
      <c r="P1" s="90"/>
      <c r="Q1" s="90"/>
      <c r="R1" s="90"/>
      <c r="S1" s="90"/>
      <c r="T1" s="90"/>
    </row>
    <row r="2" spans="1:21" x14ac:dyDescent="0.25">
      <c r="A2" s="90"/>
      <c r="B2" s="90"/>
      <c r="C2" s="90"/>
      <c r="D2" s="90"/>
      <c r="E2" s="90"/>
      <c r="F2" s="90"/>
      <c r="G2" s="90"/>
      <c r="H2" s="90"/>
      <c r="I2" s="90"/>
      <c r="J2" s="90"/>
      <c r="K2" s="90"/>
      <c r="L2" s="90"/>
      <c r="M2" s="90"/>
      <c r="N2" s="90"/>
      <c r="O2" s="90"/>
      <c r="P2" s="90"/>
      <c r="Q2" s="90"/>
      <c r="R2" s="90"/>
      <c r="S2" s="90"/>
      <c r="T2" s="90"/>
    </row>
    <row r="3" spans="1:21" x14ac:dyDescent="0.25">
      <c r="A3" s="90"/>
      <c r="B3" s="90"/>
      <c r="C3" s="90"/>
      <c r="D3" s="90"/>
      <c r="E3" s="90"/>
      <c r="F3" s="90"/>
      <c r="G3" s="90"/>
      <c r="H3" s="90"/>
      <c r="I3" s="90"/>
      <c r="J3" s="90"/>
      <c r="K3" s="90"/>
      <c r="L3" s="115"/>
      <c r="M3" s="115"/>
      <c r="N3" s="115"/>
      <c r="O3" s="115"/>
      <c r="P3" s="115"/>
      <c r="Q3" s="115"/>
      <c r="R3" s="115"/>
      <c r="S3" s="115"/>
      <c r="T3" s="115"/>
    </row>
    <row r="4" spans="1:21" ht="24.75" customHeight="1" x14ac:dyDescent="0.25">
      <c r="A4" s="167"/>
      <c r="B4" s="115"/>
      <c r="C4" s="115"/>
      <c r="D4" s="115"/>
      <c r="E4" s="115"/>
      <c r="F4" s="115"/>
      <c r="G4" s="115"/>
      <c r="H4" s="115"/>
      <c r="I4" s="115"/>
      <c r="J4" s="115"/>
      <c r="K4" s="90"/>
      <c r="L4" s="263" t="s">
        <v>51</v>
      </c>
      <c r="M4" s="263"/>
      <c r="N4" s="263"/>
      <c r="O4" s="263"/>
      <c r="P4" s="263"/>
      <c r="Q4" s="263"/>
      <c r="R4" s="263"/>
      <c r="S4" s="263"/>
      <c r="T4" s="263"/>
      <c r="U4" s="114"/>
    </row>
    <row r="5" spans="1:21" x14ac:dyDescent="0.25">
      <c r="A5" s="114"/>
      <c r="B5" s="115"/>
      <c r="C5" s="115"/>
      <c r="D5" s="115"/>
      <c r="E5" s="115"/>
      <c r="F5" s="115"/>
      <c r="G5" s="115"/>
      <c r="H5" s="115"/>
      <c r="I5" s="115"/>
      <c r="J5" s="115"/>
      <c r="K5" s="90"/>
      <c r="L5" s="116"/>
      <c r="M5" s="116"/>
      <c r="N5" s="116"/>
      <c r="O5" s="116"/>
      <c r="P5" s="116"/>
      <c r="Q5" s="116"/>
      <c r="R5" s="116"/>
      <c r="S5" s="116"/>
      <c r="T5" s="116"/>
      <c r="U5" s="114"/>
    </row>
    <row r="6" spans="1:21" x14ac:dyDescent="0.25">
      <c r="A6" s="114"/>
      <c r="B6" s="115"/>
      <c r="C6" s="115"/>
      <c r="D6" s="115"/>
      <c r="E6" s="115"/>
      <c r="F6" s="115"/>
      <c r="G6" s="115"/>
      <c r="H6" s="115"/>
      <c r="I6" s="115"/>
      <c r="J6" s="115"/>
      <c r="K6" s="90"/>
      <c r="L6" s="116"/>
      <c r="M6" s="116"/>
      <c r="N6" s="116"/>
      <c r="O6" s="116"/>
      <c r="P6" s="116"/>
      <c r="Q6" s="116"/>
      <c r="R6" s="116"/>
      <c r="S6" s="116"/>
      <c r="T6" s="116"/>
      <c r="U6" s="114"/>
    </row>
    <row r="7" spans="1:21" ht="16.5" thickBot="1" x14ac:dyDescent="0.3">
      <c r="A7" s="114"/>
      <c r="B7" s="115"/>
      <c r="C7" s="115"/>
      <c r="D7" s="115"/>
      <c r="E7" s="115"/>
      <c r="F7" s="115"/>
      <c r="G7" s="115"/>
      <c r="H7" s="115"/>
      <c r="I7" s="115"/>
      <c r="J7" s="115"/>
      <c r="K7" s="90"/>
      <c r="L7" s="116"/>
      <c r="M7" s="116"/>
      <c r="N7" s="116"/>
      <c r="O7" s="116"/>
      <c r="P7" s="116"/>
      <c r="Q7" s="116"/>
      <c r="R7" s="116"/>
      <c r="S7" s="116"/>
      <c r="T7" s="116"/>
      <c r="U7" s="114"/>
    </row>
    <row r="8" spans="1:21" x14ac:dyDescent="0.25">
      <c r="A8" s="114"/>
      <c r="B8" s="115"/>
      <c r="C8" s="115"/>
      <c r="D8" s="115"/>
      <c r="E8" s="115"/>
      <c r="F8" s="115"/>
      <c r="G8" s="115"/>
      <c r="H8" s="115"/>
      <c r="I8" s="115"/>
      <c r="J8" s="115"/>
      <c r="K8" s="116"/>
      <c r="L8" s="279" t="s">
        <v>52</v>
      </c>
      <c r="M8" s="280"/>
      <c r="N8" s="280"/>
      <c r="O8" s="280"/>
      <c r="P8" s="280"/>
      <c r="Q8" s="280"/>
      <c r="R8" s="280"/>
      <c r="S8" s="280"/>
      <c r="T8" s="281"/>
      <c r="U8" s="114"/>
    </row>
    <row r="9" spans="1:21" ht="66.95" customHeight="1" x14ac:dyDescent="0.25">
      <c r="A9" s="114"/>
      <c r="B9" s="258" t="s">
        <v>53</v>
      </c>
      <c r="C9" s="258"/>
      <c r="D9" s="258"/>
      <c r="E9" s="258"/>
      <c r="F9" s="258"/>
      <c r="G9" s="258"/>
      <c r="H9" s="258"/>
      <c r="I9" s="258"/>
      <c r="J9" s="184"/>
      <c r="K9" s="116"/>
      <c r="L9" s="282"/>
      <c r="M9" s="283"/>
      <c r="N9" s="283"/>
      <c r="O9" s="283"/>
      <c r="P9" s="283"/>
      <c r="Q9" s="283"/>
      <c r="R9" s="283"/>
      <c r="S9" s="283"/>
      <c r="T9" s="284"/>
      <c r="U9" s="114"/>
    </row>
    <row r="10" spans="1:21" ht="35.25" customHeight="1" thickBot="1" x14ac:dyDescent="0.3">
      <c r="A10" s="114"/>
      <c r="B10" s="184"/>
      <c r="C10" s="184"/>
      <c r="D10" s="184"/>
      <c r="E10" s="184"/>
      <c r="F10" s="184"/>
      <c r="G10" s="184"/>
      <c r="H10" s="184"/>
      <c r="I10" s="184"/>
      <c r="J10" s="184"/>
      <c r="K10" s="116"/>
      <c r="L10" s="282"/>
      <c r="M10" s="283"/>
      <c r="N10" s="283"/>
      <c r="O10" s="283"/>
      <c r="P10" s="283"/>
      <c r="Q10" s="283"/>
      <c r="R10" s="283"/>
      <c r="S10" s="283"/>
      <c r="T10" s="284"/>
      <c r="U10" s="114"/>
    </row>
    <row r="11" spans="1:21" ht="32.25" customHeight="1" thickBot="1" x14ac:dyDescent="0.45">
      <c r="A11" s="114"/>
      <c r="B11" s="259" t="s">
        <v>54</v>
      </c>
      <c r="C11" s="259"/>
      <c r="D11" s="259"/>
      <c r="E11" s="259"/>
      <c r="F11" s="259"/>
      <c r="G11" s="259"/>
      <c r="H11" s="259"/>
      <c r="I11" s="259"/>
      <c r="J11" s="185"/>
      <c r="K11" s="116"/>
      <c r="L11" s="119"/>
      <c r="M11" s="285" t="s">
        <v>55</v>
      </c>
      <c r="N11" s="286"/>
      <c r="O11" s="286"/>
      <c r="P11" s="287"/>
      <c r="Q11" s="118" t="s">
        <v>56</v>
      </c>
      <c r="R11" s="120"/>
      <c r="S11" s="120"/>
      <c r="T11" s="121"/>
      <c r="U11" s="114"/>
    </row>
    <row r="12" spans="1:21" ht="60.75" customHeight="1" thickBot="1" x14ac:dyDescent="0.3">
      <c r="A12" s="114"/>
      <c r="B12" s="116"/>
      <c r="C12" s="116"/>
      <c r="D12" s="117"/>
      <c r="E12" s="116"/>
      <c r="F12" s="116"/>
      <c r="G12" s="117"/>
      <c r="H12" s="116"/>
      <c r="I12" s="116"/>
      <c r="J12" s="116"/>
      <c r="K12" s="116"/>
      <c r="L12" s="119"/>
      <c r="M12" s="260" t="s">
        <v>57</v>
      </c>
      <c r="N12" s="261"/>
      <c r="O12" s="261"/>
      <c r="P12" s="262"/>
      <c r="Q12" s="123">
        <v>5</v>
      </c>
      <c r="R12" s="120"/>
      <c r="S12" s="120"/>
      <c r="T12" s="121"/>
      <c r="U12" s="114"/>
    </row>
    <row r="13" spans="1:21" ht="26.25" customHeight="1" x14ac:dyDescent="0.25">
      <c r="A13" s="114"/>
      <c r="B13" s="263" t="s">
        <v>58</v>
      </c>
      <c r="C13" s="263"/>
      <c r="D13" s="263"/>
      <c r="E13" s="263"/>
      <c r="F13" s="263"/>
      <c r="G13" s="263"/>
      <c r="H13" s="263"/>
      <c r="I13" s="263"/>
      <c r="J13" s="172"/>
      <c r="K13" s="116"/>
      <c r="L13" s="119"/>
      <c r="M13" s="249" t="s">
        <v>59</v>
      </c>
      <c r="N13" s="250"/>
      <c r="O13" s="250"/>
      <c r="P13" s="251"/>
      <c r="Q13" s="288">
        <v>4</v>
      </c>
      <c r="R13" s="120"/>
      <c r="S13" s="120"/>
      <c r="T13" s="121"/>
      <c r="U13" s="114"/>
    </row>
    <row r="14" spans="1:21" ht="38.25" customHeight="1" thickBot="1" x14ac:dyDescent="0.3">
      <c r="A14" s="114"/>
      <c r="B14" s="116"/>
      <c r="C14" s="116"/>
      <c r="D14" s="116"/>
      <c r="E14" s="116"/>
      <c r="F14" s="116"/>
      <c r="G14" s="116"/>
      <c r="H14" s="116"/>
      <c r="I14" s="116"/>
      <c r="J14" s="116"/>
      <c r="K14" s="116"/>
      <c r="L14" s="119"/>
      <c r="M14" s="255"/>
      <c r="N14" s="256"/>
      <c r="O14" s="256"/>
      <c r="P14" s="257"/>
      <c r="Q14" s="289"/>
      <c r="R14" s="120"/>
      <c r="S14" s="120"/>
      <c r="T14" s="121"/>
      <c r="U14" s="114"/>
    </row>
    <row r="15" spans="1:21" ht="66.75" customHeight="1" thickBot="1" x14ac:dyDescent="0.3">
      <c r="A15" s="114"/>
      <c r="B15" s="118" t="s">
        <v>60</v>
      </c>
      <c r="C15" s="260" t="s">
        <v>61</v>
      </c>
      <c r="D15" s="261"/>
      <c r="E15" s="261"/>
      <c r="F15" s="261"/>
      <c r="G15" s="261"/>
      <c r="H15" s="261"/>
      <c r="I15" s="262"/>
      <c r="J15" s="183"/>
      <c r="K15" s="116"/>
      <c r="L15" s="119"/>
      <c r="M15" s="249" t="s">
        <v>62</v>
      </c>
      <c r="N15" s="250"/>
      <c r="O15" s="250"/>
      <c r="P15" s="251"/>
      <c r="Q15" s="288">
        <v>3</v>
      </c>
      <c r="R15" s="120"/>
      <c r="S15" s="120"/>
      <c r="T15" s="121"/>
      <c r="U15" s="114"/>
    </row>
    <row r="16" spans="1:21" ht="24.75" customHeight="1" thickBot="1" x14ac:dyDescent="0.3">
      <c r="A16" s="114"/>
      <c r="B16" s="246" t="s">
        <v>63</v>
      </c>
      <c r="C16" s="249" t="s">
        <v>64</v>
      </c>
      <c r="D16" s="250"/>
      <c r="E16" s="250"/>
      <c r="F16" s="250"/>
      <c r="G16" s="250"/>
      <c r="H16" s="250"/>
      <c r="I16" s="251"/>
      <c r="J16" s="183"/>
      <c r="K16" s="116"/>
      <c r="L16" s="119"/>
      <c r="M16" s="255"/>
      <c r="N16" s="256"/>
      <c r="O16" s="256"/>
      <c r="P16" s="257"/>
      <c r="Q16" s="289"/>
      <c r="R16" s="120"/>
      <c r="S16" s="120"/>
      <c r="T16" s="121"/>
      <c r="U16" s="114"/>
    </row>
    <row r="17" spans="1:21" ht="51.75" customHeight="1" thickBot="1" x14ac:dyDescent="0.3">
      <c r="A17" s="114"/>
      <c r="B17" s="247"/>
      <c r="C17" s="252"/>
      <c r="D17" s="253"/>
      <c r="E17" s="253"/>
      <c r="F17" s="253"/>
      <c r="G17" s="253"/>
      <c r="H17" s="253"/>
      <c r="I17" s="254"/>
      <c r="J17" s="183"/>
      <c r="K17" s="116"/>
      <c r="L17" s="119"/>
      <c r="M17" s="260" t="s">
        <v>65</v>
      </c>
      <c r="N17" s="261"/>
      <c r="O17" s="261"/>
      <c r="P17" s="262"/>
      <c r="Q17" s="123">
        <v>2</v>
      </c>
      <c r="R17" s="120"/>
      <c r="S17" s="120"/>
      <c r="T17" s="121"/>
      <c r="U17" s="114"/>
    </row>
    <row r="18" spans="1:21" ht="61.5" customHeight="1" thickBot="1" x14ac:dyDescent="0.3">
      <c r="A18" s="114"/>
      <c r="B18" s="248"/>
      <c r="C18" s="255"/>
      <c r="D18" s="256"/>
      <c r="E18" s="256"/>
      <c r="F18" s="256"/>
      <c r="G18" s="256"/>
      <c r="H18" s="256"/>
      <c r="I18" s="257"/>
      <c r="J18" s="183"/>
      <c r="K18" s="116"/>
      <c r="L18" s="124"/>
      <c r="M18" s="260" t="s">
        <v>66</v>
      </c>
      <c r="N18" s="261"/>
      <c r="O18" s="261"/>
      <c r="P18" s="262"/>
      <c r="Q18" s="123">
        <v>1</v>
      </c>
      <c r="R18" s="181"/>
      <c r="S18" s="181"/>
      <c r="T18" s="182"/>
      <c r="U18" s="114"/>
    </row>
    <row r="19" spans="1:21" ht="90" customHeight="1" thickBot="1" x14ac:dyDescent="0.3">
      <c r="A19" s="114"/>
      <c r="B19" s="122" t="s">
        <v>67</v>
      </c>
      <c r="C19" s="260" t="s">
        <v>68</v>
      </c>
      <c r="D19" s="261"/>
      <c r="E19" s="261"/>
      <c r="F19" s="261"/>
      <c r="G19" s="261"/>
      <c r="H19" s="261"/>
      <c r="I19" s="262"/>
      <c r="J19" s="183"/>
      <c r="K19" s="116"/>
      <c r="L19" s="270" t="s">
        <v>69</v>
      </c>
      <c r="M19" s="271"/>
      <c r="N19" s="271"/>
      <c r="O19" s="271"/>
      <c r="P19" s="271"/>
      <c r="Q19" s="271"/>
      <c r="R19" s="271"/>
      <c r="S19" s="271"/>
      <c r="T19" s="272"/>
      <c r="U19" s="114"/>
    </row>
    <row r="20" spans="1:21" ht="48.75" customHeight="1" x14ac:dyDescent="0.25">
      <c r="A20" s="114"/>
      <c r="B20" s="246" t="s">
        <v>70</v>
      </c>
      <c r="C20" s="249" t="s">
        <v>71</v>
      </c>
      <c r="D20" s="250"/>
      <c r="E20" s="250"/>
      <c r="F20" s="250"/>
      <c r="G20" s="250"/>
      <c r="H20" s="250"/>
      <c r="I20" s="251"/>
      <c r="J20" s="183"/>
      <c r="K20" s="116"/>
      <c r="L20" s="125" t="s">
        <v>72</v>
      </c>
      <c r="M20" s="264" t="s">
        <v>73</v>
      </c>
      <c r="N20" s="265"/>
      <c r="O20" s="265"/>
      <c r="P20" s="265"/>
      <c r="Q20" s="265"/>
      <c r="R20" s="265"/>
      <c r="S20" s="265"/>
      <c r="T20" s="266"/>
      <c r="U20" s="114"/>
    </row>
    <row r="21" spans="1:21" ht="38.25" customHeight="1" thickBot="1" x14ac:dyDescent="0.3">
      <c r="A21" s="114"/>
      <c r="B21" s="248"/>
      <c r="C21" s="255"/>
      <c r="D21" s="256"/>
      <c r="E21" s="256"/>
      <c r="F21" s="256"/>
      <c r="G21" s="256"/>
      <c r="H21" s="256"/>
      <c r="I21" s="257"/>
      <c r="J21" s="183"/>
      <c r="K21" s="116"/>
      <c r="L21" s="126"/>
      <c r="M21" s="267"/>
      <c r="N21" s="268"/>
      <c r="O21" s="268"/>
      <c r="P21" s="268"/>
      <c r="Q21" s="268"/>
      <c r="R21" s="268"/>
      <c r="S21" s="268"/>
      <c r="T21" s="269"/>
      <c r="U21" s="114"/>
    </row>
    <row r="22" spans="1:21" ht="15" customHeight="1" x14ac:dyDescent="0.25">
      <c r="A22" s="114"/>
      <c r="B22" s="246" t="s">
        <v>74</v>
      </c>
      <c r="C22" s="249" t="s">
        <v>75</v>
      </c>
      <c r="D22" s="250"/>
      <c r="E22" s="250"/>
      <c r="F22" s="250"/>
      <c r="G22" s="250"/>
      <c r="H22" s="250"/>
      <c r="I22" s="251"/>
      <c r="J22" s="183"/>
      <c r="K22" s="116"/>
      <c r="L22" s="128" t="s">
        <v>76</v>
      </c>
      <c r="M22" s="264" t="s">
        <v>77</v>
      </c>
      <c r="N22" s="265"/>
      <c r="O22" s="265"/>
      <c r="P22" s="265"/>
      <c r="Q22" s="265"/>
      <c r="R22" s="265"/>
      <c r="S22" s="265"/>
      <c r="T22" s="266"/>
      <c r="U22" s="114"/>
    </row>
    <row r="23" spans="1:21" ht="59.25" customHeight="1" x14ac:dyDescent="0.25">
      <c r="A23" s="114"/>
      <c r="B23" s="247"/>
      <c r="C23" s="252"/>
      <c r="D23" s="253"/>
      <c r="E23" s="253"/>
      <c r="F23" s="253"/>
      <c r="G23" s="253"/>
      <c r="H23" s="253"/>
      <c r="I23" s="254"/>
      <c r="J23" s="183"/>
      <c r="K23" s="116"/>
      <c r="L23" s="129"/>
      <c r="M23" s="267"/>
      <c r="N23" s="268"/>
      <c r="O23" s="268"/>
      <c r="P23" s="268"/>
      <c r="Q23" s="268"/>
      <c r="R23" s="268"/>
      <c r="S23" s="268"/>
      <c r="T23" s="269"/>
      <c r="U23" s="114"/>
    </row>
    <row r="24" spans="1:21" ht="75" customHeight="1" thickBot="1" x14ac:dyDescent="0.3">
      <c r="A24" s="114"/>
      <c r="B24" s="248"/>
      <c r="C24" s="255"/>
      <c r="D24" s="256"/>
      <c r="E24" s="256"/>
      <c r="F24" s="256"/>
      <c r="G24" s="256"/>
      <c r="H24" s="256"/>
      <c r="I24" s="257"/>
      <c r="J24" s="183"/>
      <c r="K24" s="116"/>
      <c r="L24" s="130" t="s">
        <v>78</v>
      </c>
      <c r="M24" s="273" t="s">
        <v>79</v>
      </c>
      <c r="N24" s="274"/>
      <c r="O24" s="274"/>
      <c r="P24" s="274"/>
      <c r="Q24" s="274"/>
      <c r="R24" s="274"/>
      <c r="S24" s="274"/>
      <c r="T24" s="275"/>
      <c r="U24" s="114"/>
    </row>
    <row r="25" spans="1:21" ht="90" customHeight="1" x14ac:dyDescent="0.25">
      <c r="A25" s="114"/>
      <c r="B25" s="246" t="s">
        <v>80</v>
      </c>
      <c r="C25" s="249" t="s">
        <v>81</v>
      </c>
      <c r="D25" s="250"/>
      <c r="E25" s="250"/>
      <c r="F25" s="250"/>
      <c r="G25" s="250"/>
      <c r="H25" s="250"/>
      <c r="I25" s="251"/>
      <c r="J25" s="183"/>
      <c r="K25" s="116"/>
      <c r="L25" s="128" t="s">
        <v>82</v>
      </c>
      <c r="M25" s="264" t="s">
        <v>83</v>
      </c>
      <c r="N25" s="265"/>
      <c r="O25" s="265"/>
      <c r="P25" s="265"/>
      <c r="Q25" s="265"/>
      <c r="R25" s="265"/>
      <c r="S25" s="265"/>
      <c r="T25" s="266"/>
      <c r="U25" s="114"/>
    </row>
    <row r="26" spans="1:21" ht="54.75" customHeight="1" x14ac:dyDescent="0.25">
      <c r="A26" s="114"/>
      <c r="B26" s="247"/>
      <c r="C26" s="252"/>
      <c r="D26" s="253"/>
      <c r="E26" s="253"/>
      <c r="F26" s="253"/>
      <c r="G26" s="253"/>
      <c r="H26" s="253"/>
      <c r="I26" s="254"/>
      <c r="J26" s="183"/>
      <c r="K26" s="116"/>
      <c r="L26" s="129"/>
      <c r="M26" s="267"/>
      <c r="N26" s="268"/>
      <c r="O26" s="268"/>
      <c r="P26" s="268"/>
      <c r="Q26" s="268"/>
      <c r="R26" s="268"/>
      <c r="S26" s="268"/>
      <c r="T26" s="269"/>
      <c r="U26" s="114"/>
    </row>
    <row r="27" spans="1:21" ht="65.25" customHeight="1" x14ac:dyDescent="0.25">
      <c r="A27" s="114"/>
      <c r="B27" s="247"/>
      <c r="C27" s="252"/>
      <c r="D27" s="253"/>
      <c r="E27" s="253"/>
      <c r="F27" s="253"/>
      <c r="G27" s="253"/>
      <c r="H27" s="253"/>
      <c r="I27" s="254"/>
      <c r="J27" s="183"/>
      <c r="K27" s="116"/>
      <c r="L27" s="128" t="s">
        <v>84</v>
      </c>
      <c r="M27" s="264" t="s">
        <v>85</v>
      </c>
      <c r="N27" s="265"/>
      <c r="O27" s="265"/>
      <c r="P27" s="265"/>
      <c r="Q27" s="265"/>
      <c r="R27" s="265"/>
      <c r="S27" s="265"/>
      <c r="T27" s="266"/>
      <c r="U27" s="114"/>
    </row>
    <row r="28" spans="1:21" ht="55.5" customHeight="1" thickBot="1" x14ac:dyDescent="0.3">
      <c r="A28" s="114"/>
      <c r="B28" s="247"/>
      <c r="C28" s="252"/>
      <c r="D28" s="253"/>
      <c r="E28" s="253"/>
      <c r="F28" s="253"/>
      <c r="G28" s="253"/>
      <c r="H28" s="253"/>
      <c r="I28" s="254"/>
      <c r="J28" s="183"/>
      <c r="K28" s="116"/>
      <c r="L28" s="131"/>
      <c r="M28" s="276"/>
      <c r="N28" s="277"/>
      <c r="O28" s="277"/>
      <c r="P28" s="277"/>
      <c r="Q28" s="277"/>
      <c r="R28" s="277"/>
      <c r="S28" s="277"/>
      <c r="T28" s="278"/>
      <c r="U28" s="114"/>
    </row>
    <row r="29" spans="1:21" ht="57" customHeight="1" thickBot="1" x14ac:dyDescent="0.3">
      <c r="A29" s="114"/>
      <c r="B29" s="127" t="s">
        <v>86</v>
      </c>
      <c r="C29" s="260" t="s">
        <v>87</v>
      </c>
      <c r="D29" s="261"/>
      <c r="E29" s="261"/>
      <c r="F29" s="261"/>
      <c r="G29" s="261"/>
      <c r="H29" s="261"/>
      <c r="I29" s="262"/>
      <c r="J29" s="183"/>
      <c r="K29" s="116"/>
      <c r="L29" s="132"/>
      <c r="M29" s="132"/>
      <c r="N29" s="132"/>
      <c r="O29" s="132"/>
      <c r="P29" s="132"/>
      <c r="Q29" s="132"/>
      <c r="R29" s="132"/>
      <c r="S29" s="132"/>
      <c r="T29" s="132"/>
      <c r="U29" s="114"/>
    </row>
    <row r="30" spans="1:21" ht="24.75" customHeight="1" x14ac:dyDescent="0.25">
      <c r="A30" s="114"/>
      <c r="B30" s="246" t="s">
        <v>88</v>
      </c>
      <c r="C30" s="249" t="s">
        <v>89</v>
      </c>
      <c r="D30" s="250"/>
      <c r="E30" s="250"/>
      <c r="F30" s="250"/>
      <c r="G30" s="250"/>
      <c r="H30" s="250"/>
      <c r="I30" s="251"/>
      <c r="J30" s="183"/>
      <c r="K30" s="116"/>
      <c r="L30" s="132"/>
      <c r="M30" s="132"/>
      <c r="N30" s="132"/>
      <c r="O30" s="132"/>
      <c r="P30" s="132"/>
      <c r="Q30" s="132"/>
      <c r="R30" s="132"/>
      <c r="S30" s="132"/>
      <c r="T30" s="132"/>
      <c r="U30" s="114"/>
    </row>
    <row r="31" spans="1:21" ht="102" customHeight="1" x14ac:dyDescent="0.25">
      <c r="A31" s="114"/>
      <c r="B31" s="247"/>
      <c r="C31" s="252"/>
      <c r="D31" s="253"/>
      <c r="E31" s="253"/>
      <c r="F31" s="253"/>
      <c r="G31" s="253"/>
      <c r="H31" s="253"/>
      <c r="I31" s="254"/>
      <c r="J31" s="183"/>
      <c r="K31" s="116"/>
      <c r="L31" s="132"/>
      <c r="M31" s="132"/>
      <c r="N31" s="132"/>
      <c r="O31" s="132"/>
      <c r="P31" s="132"/>
      <c r="Q31" s="132"/>
      <c r="R31" s="132"/>
      <c r="S31" s="132"/>
      <c r="T31" s="132"/>
      <c r="U31" s="114"/>
    </row>
    <row r="32" spans="1:21" ht="63" customHeight="1" x14ac:dyDescent="0.25">
      <c r="A32" s="114"/>
      <c r="B32" s="247"/>
      <c r="C32" s="252"/>
      <c r="D32" s="253"/>
      <c r="E32" s="253"/>
      <c r="F32" s="253"/>
      <c r="G32" s="253"/>
      <c r="H32" s="253"/>
      <c r="I32" s="254"/>
      <c r="J32" s="183"/>
      <c r="K32" s="132"/>
      <c r="L32" s="132"/>
      <c r="M32" s="132"/>
      <c r="N32" s="132"/>
      <c r="O32" s="132"/>
      <c r="P32" s="132"/>
      <c r="Q32" s="132"/>
      <c r="R32" s="132"/>
      <c r="S32" s="132"/>
      <c r="T32" s="132"/>
      <c r="U32" s="114"/>
    </row>
    <row r="33" spans="1:21" ht="15.75" customHeight="1" thickBot="1" x14ac:dyDescent="0.3">
      <c r="A33" s="114"/>
      <c r="B33" s="248"/>
      <c r="C33" s="255"/>
      <c r="D33" s="256"/>
      <c r="E33" s="256"/>
      <c r="F33" s="256"/>
      <c r="G33" s="256"/>
      <c r="H33" s="256"/>
      <c r="I33" s="257"/>
      <c r="J33" s="183"/>
      <c r="K33" s="132"/>
      <c r="L33" s="132"/>
      <c r="M33" s="132"/>
      <c r="N33" s="132"/>
      <c r="O33" s="132"/>
      <c r="P33" s="132"/>
      <c r="Q33" s="132"/>
      <c r="R33" s="132"/>
      <c r="S33" s="132"/>
      <c r="T33" s="132"/>
      <c r="U33" s="114"/>
    </row>
    <row r="34" spans="1:21" ht="30" customHeight="1" x14ac:dyDescent="0.25">
      <c r="A34" s="114"/>
      <c r="B34" s="246" t="s">
        <v>90</v>
      </c>
      <c r="C34" s="249" t="s">
        <v>91</v>
      </c>
      <c r="D34" s="250"/>
      <c r="E34" s="250"/>
      <c r="F34" s="250"/>
      <c r="G34" s="250"/>
      <c r="H34" s="250"/>
      <c r="I34" s="251"/>
      <c r="J34" s="183"/>
      <c r="K34" s="132"/>
      <c r="L34" s="132"/>
      <c r="M34" s="132"/>
      <c r="N34" s="132"/>
      <c r="O34" s="132"/>
      <c r="P34" s="132"/>
      <c r="Q34" s="132"/>
      <c r="R34" s="132"/>
      <c r="S34" s="132"/>
      <c r="T34" s="132"/>
      <c r="U34" s="114"/>
    </row>
    <row r="35" spans="1:21" ht="42.75" customHeight="1" thickBot="1" x14ac:dyDescent="0.3">
      <c r="A35" s="114"/>
      <c r="B35" s="248"/>
      <c r="C35" s="255"/>
      <c r="D35" s="256"/>
      <c r="E35" s="256"/>
      <c r="F35" s="256"/>
      <c r="G35" s="256"/>
      <c r="H35" s="256"/>
      <c r="I35" s="257"/>
      <c r="J35" s="183"/>
      <c r="K35" s="132"/>
      <c r="L35" s="132"/>
      <c r="M35" s="132"/>
      <c r="N35" s="132"/>
      <c r="O35" s="132"/>
      <c r="P35" s="132"/>
      <c r="Q35" s="132"/>
      <c r="R35" s="132"/>
      <c r="S35" s="132"/>
      <c r="T35" s="132"/>
      <c r="U35" s="114"/>
    </row>
    <row r="36" spans="1:21" ht="59.25" customHeight="1" thickBot="1" x14ac:dyDescent="0.3">
      <c r="A36" s="114"/>
      <c r="B36" s="127" t="s">
        <v>92</v>
      </c>
      <c r="C36" s="260" t="s">
        <v>93</v>
      </c>
      <c r="D36" s="261"/>
      <c r="E36" s="261"/>
      <c r="F36" s="261"/>
      <c r="G36" s="261"/>
      <c r="H36" s="261"/>
      <c r="I36" s="262"/>
      <c r="J36" s="183"/>
      <c r="K36" s="132"/>
      <c r="L36" s="132"/>
      <c r="M36" s="132"/>
      <c r="N36" s="132"/>
      <c r="O36" s="132"/>
      <c r="P36" s="132"/>
      <c r="Q36" s="132"/>
      <c r="R36" s="132"/>
      <c r="S36" s="132"/>
      <c r="T36" s="132"/>
      <c r="U36" s="114"/>
    </row>
    <row r="37" spans="1:21" ht="15" customHeight="1" x14ac:dyDescent="0.25">
      <c r="A37" s="114"/>
      <c r="B37" s="246" t="s">
        <v>94</v>
      </c>
      <c r="C37" s="249" t="s">
        <v>95</v>
      </c>
      <c r="D37" s="250"/>
      <c r="E37" s="250"/>
      <c r="F37" s="250"/>
      <c r="G37" s="250"/>
      <c r="H37" s="250"/>
      <c r="I37" s="251"/>
      <c r="J37" s="183"/>
      <c r="K37" s="132"/>
      <c r="L37" s="132"/>
      <c r="M37" s="132"/>
      <c r="N37" s="132"/>
      <c r="O37" s="132"/>
      <c r="P37" s="132"/>
      <c r="Q37" s="132"/>
      <c r="R37" s="132"/>
      <c r="S37" s="132"/>
      <c r="T37" s="132"/>
      <c r="U37" s="114"/>
    </row>
    <row r="38" spans="1:21" ht="15" customHeight="1" x14ac:dyDescent="0.25">
      <c r="A38" s="114"/>
      <c r="B38" s="247"/>
      <c r="C38" s="252"/>
      <c r="D38" s="253"/>
      <c r="E38" s="253"/>
      <c r="F38" s="253"/>
      <c r="G38" s="253"/>
      <c r="H38" s="253"/>
      <c r="I38" s="254"/>
      <c r="J38" s="183"/>
      <c r="K38" s="132"/>
      <c r="L38" s="132"/>
      <c r="M38" s="132"/>
      <c r="N38" s="132"/>
      <c r="O38" s="132"/>
      <c r="P38" s="132"/>
      <c r="Q38" s="132"/>
      <c r="R38" s="132"/>
      <c r="S38" s="132"/>
      <c r="T38" s="132"/>
      <c r="U38" s="114"/>
    </row>
    <row r="39" spans="1:21" ht="15" customHeight="1" x14ac:dyDescent="0.25">
      <c r="A39" s="114"/>
      <c r="B39" s="247"/>
      <c r="C39" s="252"/>
      <c r="D39" s="253"/>
      <c r="E39" s="253"/>
      <c r="F39" s="253"/>
      <c r="G39" s="253"/>
      <c r="H39" s="253"/>
      <c r="I39" s="254"/>
      <c r="J39" s="183"/>
      <c r="K39" s="132"/>
      <c r="L39" s="132"/>
      <c r="M39" s="132"/>
      <c r="N39" s="132"/>
      <c r="O39" s="132"/>
      <c r="P39" s="132"/>
      <c r="Q39" s="132"/>
      <c r="R39" s="132"/>
      <c r="S39" s="132"/>
      <c r="T39" s="132"/>
      <c r="U39" s="114"/>
    </row>
    <row r="40" spans="1:21" ht="50.25" customHeight="1" thickBot="1" x14ac:dyDescent="0.3">
      <c r="A40" s="114"/>
      <c r="B40" s="248"/>
      <c r="C40" s="255"/>
      <c r="D40" s="256"/>
      <c r="E40" s="256"/>
      <c r="F40" s="256"/>
      <c r="G40" s="256"/>
      <c r="H40" s="256"/>
      <c r="I40" s="257"/>
      <c r="J40" s="183"/>
      <c r="K40" s="132"/>
      <c r="L40" s="132"/>
      <c r="M40" s="132"/>
      <c r="N40" s="132"/>
      <c r="O40" s="132"/>
      <c r="P40" s="132"/>
      <c r="Q40" s="132"/>
      <c r="R40" s="132"/>
      <c r="S40" s="132"/>
      <c r="T40" s="132"/>
      <c r="U40" s="114"/>
    </row>
    <row r="41" spans="1:21" ht="41.25" customHeight="1" thickBot="1" x14ac:dyDescent="0.3">
      <c r="A41" s="114"/>
      <c r="B41" s="127" t="s">
        <v>96</v>
      </c>
      <c r="C41" s="260" t="s">
        <v>97</v>
      </c>
      <c r="D41" s="261"/>
      <c r="E41" s="261"/>
      <c r="F41" s="261"/>
      <c r="G41" s="261"/>
      <c r="H41" s="261"/>
      <c r="I41" s="262"/>
      <c r="J41" s="183"/>
      <c r="K41" s="132"/>
      <c r="L41" s="114"/>
      <c r="M41" s="114"/>
      <c r="N41" s="114"/>
      <c r="O41" s="114"/>
      <c r="P41" s="114"/>
      <c r="Q41" s="114"/>
      <c r="R41" s="114"/>
      <c r="S41" s="114"/>
      <c r="U41" s="114"/>
    </row>
    <row r="42" spans="1:21" ht="51.75" customHeight="1" thickBot="1" x14ac:dyDescent="0.3">
      <c r="A42" s="114"/>
      <c r="B42" s="122" t="s">
        <v>98</v>
      </c>
      <c r="C42" s="260" t="s">
        <v>99</v>
      </c>
      <c r="D42" s="261"/>
      <c r="E42" s="261"/>
      <c r="F42" s="261"/>
      <c r="G42" s="261"/>
      <c r="H42" s="261"/>
      <c r="I42" s="262"/>
      <c r="J42" s="183"/>
      <c r="K42" s="132"/>
      <c r="L42" s="114"/>
      <c r="M42" s="114"/>
      <c r="N42" s="114"/>
      <c r="O42" s="114"/>
      <c r="P42" s="114"/>
      <c r="Q42" s="114"/>
      <c r="R42" s="114"/>
      <c r="S42" s="114"/>
      <c r="T42" s="114"/>
      <c r="U42" s="114"/>
    </row>
    <row r="43" spans="1:21" ht="15" customHeight="1" x14ac:dyDescent="0.25">
      <c r="A43" s="114"/>
      <c r="B43" s="246" t="s">
        <v>100</v>
      </c>
      <c r="C43" s="249" t="s">
        <v>101</v>
      </c>
      <c r="D43" s="250"/>
      <c r="E43" s="250"/>
      <c r="F43" s="250"/>
      <c r="G43" s="250"/>
      <c r="H43" s="250"/>
      <c r="I43" s="251"/>
      <c r="J43" s="183"/>
      <c r="K43" s="132"/>
      <c r="L43" s="114"/>
      <c r="M43" s="114"/>
      <c r="N43" s="114"/>
      <c r="O43" s="114"/>
      <c r="P43" s="114"/>
      <c r="Q43" s="114"/>
      <c r="R43" s="114"/>
      <c r="S43" s="114"/>
      <c r="T43" s="114"/>
      <c r="U43" s="114"/>
    </row>
    <row r="44" spans="1:21" ht="39" customHeight="1" x14ac:dyDescent="0.25">
      <c r="A44" s="114"/>
      <c r="B44" s="247"/>
      <c r="C44" s="252"/>
      <c r="D44" s="253"/>
      <c r="E44" s="253"/>
      <c r="F44" s="253"/>
      <c r="G44" s="253"/>
      <c r="H44" s="253"/>
      <c r="I44" s="254"/>
      <c r="J44" s="183"/>
      <c r="K44" s="114"/>
      <c r="L44" s="114"/>
      <c r="M44" s="114"/>
      <c r="N44" s="114"/>
      <c r="O44" s="114"/>
      <c r="P44" s="114"/>
      <c r="Q44" s="114"/>
      <c r="R44" s="114"/>
      <c r="S44" s="114"/>
      <c r="T44" s="114"/>
      <c r="U44" s="114"/>
    </row>
    <row r="45" spans="1:21" ht="27" customHeight="1" x14ac:dyDescent="0.25">
      <c r="A45" s="114"/>
      <c r="B45" s="247"/>
      <c r="C45" s="252"/>
      <c r="D45" s="253"/>
      <c r="E45" s="253"/>
      <c r="F45" s="253"/>
      <c r="G45" s="253"/>
      <c r="H45" s="253"/>
      <c r="I45" s="254"/>
      <c r="J45" s="183"/>
      <c r="K45" s="114"/>
      <c r="L45" s="114"/>
      <c r="M45" s="114"/>
      <c r="N45" s="114"/>
      <c r="O45" s="114"/>
      <c r="P45" s="114"/>
      <c r="Q45" s="114"/>
      <c r="R45" s="114"/>
      <c r="S45" s="114"/>
      <c r="T45" s="114"/>
      <c r="U45" s="114"/>
    </row>
    <row r="46" spans="1:21" ht="24.75" customHeight="1" thickBot="1" x14ac:dyDescent="0.3">
      <c r="A46" s="114"/>
      <c r="B46" s="248"/>
      <c r="C46" s="255"/>
      <c r="D46" s="256"/>
      <c r="E46" s="256"/>
      <c r="F46" s="256"/>
      <c r="G46" s="256"/>
      <c r="H46" s="256"/>
      <c r="I46" s="257"/>
      <c r="J46" s="183"/>
      <c r="K46" s="114"/>
      <c r="L46" s="114"/>
      <c r="M46" s="114"/>
      <c r="N46" s="114"/>
      <c r="O46" s="114"/>
      <c r="P46" s="114"/>
      <c r="Q46" s="114"/>
      <c r="R46" s="114"/>
      <c r="S46" s="114"/>
      <c r="T46" s="114"/>
      <c r="U46" s="114"/>
    </row>
    <row r="47" spans="1:21" ht="36.75" customHeight="1" x14ac:dyDescent="0.25">
      <c r="A47" s="114"/>
      <c r="B47" s="132"/>
      <c r="C47" s="132"/>
      <c r="D47" s="132"/>
      <c r="E47" s="132"/>
      <c r="F47" s="132"/>
      <c r="G47" s="132"/>
      <c r="H47" s="132"/>
      <c r="I47" s="132"/>
      <c r="J47" s="132"/>
      <c r="K47" s="114"/>
      <c r="L47" s="114"/>
      <c r="M47" s="114"/>
      <c r="N47" s="114"/>
      <c r="O47" s="114"/>
      <c r="P47" s="114"/>
      <c r="Q47" s="114"/>
      <c r="R47" s="114"/>
      <c r="S47" s="114"/>
      <c r="T47" s="114"/>
      <c r="U47" s="114"/>
    </row>
    <row r="48" spans="1:21" ht="15" customHeight="1" x14ac:dyDescent="0.25">
      <c r="A48" s="114"/>
      <c r="B48" s="114"/>
      <c r="C48" s="114"/>
      <c r="D48" s="114"/>
      <c r="E48" s="114"/>
      <c r="F48" s="114"/>
      <c r="G48" s="114"/>
      <c r="H48" s="114"/>
      <c r="I48" s="114"/>
      <c r="J48" s="114"/>
      <c r="K48" s="114"/>
      <c r="U48" s="114"/>
    </row>
    <row r="49" spans="1:21" ht="15" customHeight="1" x14ac:dyDescent="0.25">
      <c r="A49" s="114"/>
      <c r="B49" s="114"/>
      <c r="C49" s="114"/>
      <c r="D49" s="114"/>
      <c r="E49" s="114"/>
      <c r="F49" s="114"/>
      <c r="G49" s="114"/>
      <c r="H49" s="114"/>
      <c r="I49" s="114"/>
      <c r="J49" s="114"/>
      <c r="K49" s="114"/>
      <c r="U49" s="114"/>
    </row>
    <row r="50" spans="1:21" ht="15" customHeight="1" x14ac:dyDescent="0.25">
      <c r="A50" s="114"/>
      <c r="B50" s="114"/>
      <c r="C50" s="114"/>
      <c r="D50" s="114"/>
      <c r="E50" s="114"/>
      <c r="F50" s="114"/>
      <c r="G50" s="114"/>
      <c r="H50" s="114"/>
      <c r="I50" s="114"/>
      <c r="J50" s="114"/>
      <c r="K50" s="114"/>
      <c r="U50" s="114"/>
    </row>
    <row r="51" spans="1:21" ht="15" customHeight="1" x14ac:dyDescent="0.25">
      <c r="A51" s="114"/>
      <c r="B51" s="114"/>
      <c r="C51" s="114"/>
      <c r="D51" s="114"/>
      <c r="E51" s="114"/>
      <c r="F51" s="114"/>
      <c r="G51" s="114"/>
      <c r="H51" s="114"/>
      <c r="I51" s="114"/>
      <c r="J51" s="114"/>
    </row>
    <row r="52" spans="1:21" ht="15" customHeight="1" x14ac:dyDescent="0.25">
      <c r="A52" s="114"/>
      <c r="B52" s="114"/>
      <c r="C52" s="114"/>
      <c r="D52" s="114"/>
      <c r="E52" s="114"/>
      <c r="F52" s="114"/>
      <c r="G52" s="114"/>
      <c r="H52" s="114"/>
      <c r="I52" s="114"/>
      <c r="J52" s="114"/>
    </row>
    <row r="53" spans="1:21" ht="15" customHeight="1" x14ac:dyDescent="0.25">
      <c r="A53" s="114"/>
      <c r="B53" s="114"/>
      <c r="C53" s="114"/>
      <c r="D53" s="114"/>
      <c r="E53" s="114"/>
      <c r="F53" s="114"/>
      <c r="G53" s="114"/>
      <c r="H53" s="114"/>
      <c r="I53" s="114"/>
      <c r="J53" s="114"/>
    </row>
    <row r="54" spans="1:21" ht="15" customHeight="1" x14ac:dyDescent="0.25">
      <c r="A54" s="114"/>
      <c r="B54" s="114"/>
      <c r="C54" s="114"/>
      <c r="D54" s="114"/>
      <c r="E54" s="114"/>
      <c r="F54" s="114"/>
      <c r="G54" s="114"/>
      <c r="H54" s="114"/>
      <c r="I54" s="114"/>
      <c r="J54" s="114"/>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C15:I15"/>
    <mergeCell ref="L4:T4"/>
    <mergeCell ref="L8:T10"/>
    <mergeCell ref="C16:I18"/>
    <mergeCell ref="B16:B18"/>
    <mergeCell ref="M12:P12"/>
    <mergeCell ref="M11:P11"/>
    <mergeCell ref="Q15:Q16"/>
    <mergeCell ref="Q13:Q14"/>
    <mergeCell ref="M24:T24"/>
    <mergeCell ref="M25:T26"/>
    <mergeCell ref="M27:T28"/>
    <mergeCell ref="C29:I29"/>
    <mergeCell ref="C37:I40"/>
    <mergeCell ref="C34:I35"/>
    <mergeCell ref="C25:I28"/>
    <mergeCell ref="C30:I33"/>
    <mergeCell ref="C22:I24"/>
    <mergeCell ref="M20:T21"/>
    <mergeCell ref="M22:T23"/>
    <mergeCell ref="M13:P14"/>
    <mergeCell ref="M15:P16"/>
    <mergeCell ref="M17:P17"/>
    <mergeCell ref="M18:P18"/>
    <mergeCell ref="L19:T19"/>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s>
  <pageMargins left="0.7" right="0.7" top="0.75" bottom="0.75" header="0.3" footer="0.3"/>
  <pageSetup scale="59" orientation="portrait" r:id="rId1"/>
  <colBreaks count="1" manualBreakCount="1">
    <brk id="10"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6"/>
  <sheetViews>
    <sheetView tabSelected="1" zoomScale="40" zoomScaleNormal="40" zoomScaleSheetLayoutView="40" zoomScalePageLayoutView="50" workbookViewId="0">
      <pane ySplit="7" topLeftCell="A8" activePane="bottomLeft" state="frozen"/>
      <selection activeCell="C1" sqref="C1"/>
      <selection pane="bottomLeft" activeCell="D32" sqref="D32:E32"/>
    </sheetView>
  </sheetViews>
  <sheetFormatPr baseColWidth="10" defaultColWidth="10.85546875" defaultRowHeight="18.75" x14ac:dyDescent="0.3"/>
  <cols>
    <col min="1" max="1" width="4.28515625" style="52" customWidth="1"/>
    <col min="2" max="2" width="13" style="58" bestFit="1" customWidth="1"/>
    <col min="3" max="3" width="43.7109375" style="52" customWidth="1"/>
    <col min="4" max="4" width="41.7109375" style="52" customWidth="1"/>
    <col min="5" max="5" width="28.85546875" style="52" customWidth="1"/>
    <col min="6" max="6" width="29.7109375" style="52" customWidth="1"/>
    <col min="7" max="7" width="58.5703125" style="52" customWidth="1"/>
    <col min="8" max="8" width="32" style="52" customWidth="1"/>
    <col min="9" max="9" width="32" style="52" hidden="1" customWidth="1"/>
    <col min="10" max="14" width="41.140625" style="52" customWidth="1"/>
    <col min="15" max="15" width="38.85546875" style="52" customWidth="1"/>
    <col min="16" max="16" width="33.140625" style="53" customWidth="1"/>
    <col min="17" max="17" width="43.85546875" style="52" customWidth="1"/>
    <col min="18" max="18" width="36.5703125" style="52" customWidth="1"/>
    <col min="19" max="19" width="3.7109375" style="52" customWidth="1"/>
    <col min="20" max="16384" width="10.85546875" style="52"/>
  </cols>
  <sheetData>
    <row r="1" spans="1:21" ht="36.75" customHeight="1" thickBot="1" x14ac:dyDescent="0.5">
      <c r="A1" s="133"/>
      <c r="B1" s="134"/>
      <c r="C1" s="135"/>
      <c r="D1" s="135"/>
      <c r="E1" s="135"/>
      <c r="F1" s="301"/>
      <c r="G1" s="168"/>
      <c r="H1" s="297"/>
      <c r="I1" s="169"/>
      <c r="J1" s="169"/>
      <c r="K1" s="135"/>
      <c r="L1" s="135"/>
      <c r="M1" s="135"/>
      <c r="N1" s="135"/>
      <c r="O1" s="135"/>
      <c r="P1" s="136"/>
      <c r="Q1" s="135"/>
      <c r="R1" s="135"/>
      <c r="S1" s="133"/>
      <c r="T1" s="133"/>
      <c r="U1" s="133"/>
    </row>
    <row r="2" spans="1:21" ht="7.5" hidden="1" customHeight="1" x14ac:dyDescent="0.25">
      <c r="A2" s="133"/>
      <c r="B2" s="134"/>
      <c r="C2" s="135"/>
      <c r="D2" s="135"/>
      <c r="E2" s="135"/>
      <c r="F2" s="302"/>
      <c r="G2" s="170"/>
      <c r="H2" s="297"/>
      <c r="I2" s="169"/>
      <c r="J2" s="169"/>
      <c r="K2" s="135"/>
      <c r="L2" s="135"/>
      <c r="M2" s="135"/>
      <c r="N2" s="135"/>
      <c r="O2" s="135"/>
      <c r="P2" s="136"/>
      <c r="Q2" s="135"/>
      <c r="R2" s="135"/>
      <c r="S2" s="133"/>
      <c r="T2" s="133"/>
      <c r="U2" s="133"/>
    </row>
    <row r="3" spans="1:21" ht="27" hidden="1" thickBot="1" x14ac:dyDescent="0.3">
      <c r="A3" s="133"/>
      <c r="B3" s="134"/>
      <c r="C3" s="135"/>
      <c r="D3" s="135"/>
      <c r="E3" s="135"/>
      <c r="F3" s="135"/>
      <c r="G3" s="135"/>
      <c r="H3" s="135"/>
      <c r="I3" s="135"/>
      <c r="J3" s="135"/>
      <c r="K3" s="135"/>
      <c r="L3" s="135"/>
      <c r="M3" s="135"/>
      <c r="N3" s="135"/>
      <c r="O3" s="135"/>
      <c r="P3" s="136"/>
      <c r="Q3" s="135"/>
      <c r="R3" s="135"/>
      <c r="S3" s="133"/>
      <c r="T3" s="133"/>
      <c r="U3" s="133"/>
    </row>
    <row r="4" spans="1:21" ht="64.5" customHeight="1" thickBot="1" x14ac:dyDescent="0.3">
      <c r="A4" s="133"/>
      <c r="B4" s="307" t="s">
        <v>290</v>
      </c>
      <c r="C4" s="308"/>
      <c r="D4" s="308"/>
      <c r="E4" s="308"/>
      <c r="F4" s="308"/>
      <c r="G4" s="308"/>
      <c r="H4" s="308"/>
      <c r="I4" s="308"/>
      <c r="J4" s="308"/>
      <c r="K4" s="308"/>
      <c r="L4" s="308"/>
      <c r="M4" s="308"/>
      <c r="N4" s="308"/>
      <c r="O4" s="308"/>
      <c r="P4" s="308"/>
      <c r="Q4" s="308"/>
      <c r="R4" s="309"/>
      <c r="S4" s="133"/>
      <c r="T4" s="133"/>
      <c r="U4" s="133"/>
    </row>
    <row r="5" spans="1:21" ht="35.25" customHeight="1" thickBot="1" x14ac:dyDescent="0.3">
      <c r="A5" s="133"/>
      <c r="B5" s="303" t="s">
        <v>102</v>
      </c>
      <c r="C5" s="298"/>
      <c r="D5" s="298"/>
      <c r="E5" s="298"/>
      <c r="F5" s="298"/>
      <c r="G5" s="298"/>
      <c r="H5" s="299"/>
      <c r="I5" s="187"/>
      <c r="J5" s="187"/>
      <c r="K5" s="298"/>
      <c r="L5" s="298"/>
      <c r="M5" s="298"/>
      <c r="N5" s="299"/>
      <c r="O5" s="303" t="s">
        <v>103</v>
      </c>
      <c r="P5" s="304"/>
      <c r="Q5" s="304"/>
      <c r="R5" s="305"/>
      <c r="S5" s="133"/>
      <c r="T5" s="133"/>
      <c r="U5" s="133"/>
    </row>
    <row r="6" spans="1:21" s="56" customFormat="1" ht="56.25" customHeight="1" thickBot="1" x14ac:dyDescent="0.5">
      <c r="A6" s="133"/>
      <c r="B6" s="310" t="s">
        <v>17</v>
      </c>
      <c r="C6" s="311" t="s">
        <v>104</v>
      </c>
      <c r="D6" s="300" t="s">
        <v>105</v>
      </c>
      <c r="E6" s="300" t="s">
        <v>106</v>
      </c>
      <c r="F6" s="300" t="s">
        <v>319</v>
      </c>
      <c r="G6" s="300" t="s">
        <v>74</v>
      </c>
      <c r="H6" s="291" t="s">
        <v>107</v>
      </c>
      <c r="I6" s="292"/>
      <c r="J6" s="376" t="s">
        <v>108</v>
      </c>
      <c r="K6" s="377"/>
      <c r="L6" s="377"/>
      <c r="M6" s="377"/>
      <c r="N6" s="378"/>
      <c r="O6" s="300" t="s">
        <v>109</v>
      </c>
      <c r="P6" s="306" t="s">
        <v>110</v>
      </c>
      <c r="Q6" s="300" t="s">
        <v>100</v>
      </c>
      <c r="R6" s="300"/>
      <c r="S6" s="133"/>
      <c r="T6" s="133"/>
      <c r="U6" s="133"/>
    </row>
    <row r="7" spans="1:21" s="57" customFormat="1" ht="129" customHeight="1" thickBot="1" x14ac:dyDescent="0.5">
      <c r="A7" s="133"/>
      <c r="B7" s="310"/>
      <c r="C7" s="312"/>
      <c r="D7" s="300"/>
      <c r="E7" s="300"/>
      <c r="F7" s="300"/>
      <c r="G7" s="300"/>
      <c r="H7" s="293"/>
      <c r="I7" s="294"/>
      <c r="J7" s="188" t="s">
        <v>111</v>
      </c>
      <c r="K7" s="188" t="s">
        <v>112</v>
      </c>
      <c r="L7" s="188" t="s">
        <v>113</v>
      </c>
      <c r="M7" s="188" t="s">
        <v>114</v>
      </c>
      <c r="N7" s="188" t="s">
        <v>115</v>
      </c>
      <c r="O7" s="300"/>
      <c r="P7" s="306"/>
      <c r="Q7" s="137" t="s">
        <v>116</v>
      </c>
      <c r="R7" s="137" t="s">
        <v>117</v>
      </c>
      <c r="S7" s="133"/>
      <c r="T7" s="133"/>
      <c r="U7" s="133"/>
    </row>
    <row r="8" spans="1:21" ht="96" customHeight="1" x14ac:dyDescent="0.25">
      <c r="A8" s="133"/>
      <c r="B8" s="357">
        <v>1</v>
      </c>
      <c r="C8" s="344" t="s">
        <v>286</v>
      </c>
      <c r="D8" s="358" t="s">
        <v>318</v>
      </c>
      <c r="E8" s="360" t="s">
        <v>281</v>
      </c>
      <c r="F8" s="313" t="s">
        <v>319</v>
      </c>
      <c r="G8" s="210" t="s">
        <v>314</v>
      </c>
      <c r="H8" s="361">
        <v>0.3</v>
      </c>
      <c r="I8" s="365"/>
      <c r="J8" s="379"/>
      <c r="K8" s="361"/>
      <c r="L8" s="362"/>
      <c r="M8" s="363">
        <v>0.75</v>
      </c>
      <c r="N8" s="365"/>
      <c r="O8" s="315">
        <f>IF(SUM(K8,N8)&gt;100%,"NO PERMITIDO",SUM(K8,N8))</f>
        <v>0</v>
      </c>
      <c r="P8" s="320">
        <f>H8*O8/100%</f>
        <v>0</v>
      </c>
      <c r="Q8" s="383"/>
      <c r="R8" s="383"/>
      <c r="S8" s="133"/>
      <c r="T8" s="133"/>
      <c r="U8" s="133"/>
    </row>
    <row r="9" spans="1:21" ht="105" customHeight="1" x14ac:dyDescent="0.25">
      <c r="A9" s="133"/>
      <c r="B9" s="323"/>
      <c r="C9" s="345"/>
      <c r="D9" s="359"/>
      <c r="E9" s="314"/>
      <c r="F9" s="314"/>
      <c r="G9" s="209" t="s">
        <v>315</v>
      </c>
      <c r="H9" s="342"/>
      <c r="I9" s="333"/>
      <c r="J9" s="380"/>
      <c r="K9" s="342"/>
      <c r="L9" s="342"/>
      <c r="M9" s="364"/>
      <c r="N9" s="333"/>
      <c r="O9" s="316"/>
      <c r="P9" s="321"/>
      <c r="Q9" s="384"/>
      <c r="R9" s="384"/>
      <c r="S9" s="133"/>
      <c r="T9" s="133"/>
      <c r="U9" s="133"/>
    </row>
    <row r="10" spans="1:21" ht="105.75" customHeight="1" thickBot="1" x14ac:dyDescent="0.3">
      <c r="A10" s="133"/>
      <c r="B10" s="323"/>
      <c r="C10" s="345"/>
      <c r="D10" s="359"/>
      <c r="E10" s="314"/>
      <c r="F10" s="314"/>
      <c r="G10" s="210" t="s">
        <v>316</v>
      </c>
      <c r="H10" s="342"/>
      <c r="I10" s="186"/>
      <c r="J10" s="380"/>
      <c r="K10" s="342"/>
      <c r="L10" s="342"/>
      <c r="M10" s="364"/>
      <c r="N10" s="333"/>
      <c r="O10" s="316"/>
      <c r="P10" s="321"/>
      <c r="Q10" s="385"/>
      <c r="R10" s="385"/>
      <c r="S10" s="133"/>
      <c r="T10" s="133"/>
      <c r="U10" s="133"/>
    </row>
    <row r="11" spans="1:21" ht="106.5" customHeight="1" x14ac:dyDescent="0.25">
      <c r="A11" s="133"/>
      <c r="B11" s="322">
        <v>2</v>
      </c>
      <c r="C11" s="344" t="s">
        <v>286</v>
      </c>
      <c r="D11" s="347" t="s">
        <v>282</v>
      </c>
      <c r="E11" s="350" t="s">
        <v>283</v>
      </c>
      <c r="F11" s="313" t="s">
        <v>319</v>
      </c>
      <c r="G11" s="209" t="s">
        <v>300</v>
      </c>
      <c r="H11" s="335">
        <v>0.25</v>
      </c>
      <c r="I11" s="186"/>
      <c r="J11" s="381"/>
      <c r="K11" s="335"/>
      <c r="L11" s="338"/>
      <c r="M11" s="335">
        <v>1</v>
      </c>
      <c r="N11" s="333"/>
      <c r="O11" s="315">
        <f t="shared" ref="O11" si="0">IF(SUM(K11,N11)&gt;100%,"NO PERMITIDO",SUM(K11,N11))</f>
        <v>0</v>
      </c>
      <c r="P11" s="320">
        <f t="shared" ref="P11" si="1">H11*O11/100%</f>
        <v>0</v>
      </c>
      <c r="Q11" s="383"/>
      <c r="R11" s="383"/>
      <c r="S11" s="133"/>
      <c r="T11" s="133"/>
      <c r="U11" s="133"/>
    </row>
    <row r="12" spans="1:21" ht="104.25" customHeight="1" x14ac:dyDescent="0.25">
      <c r="A12" s="133"/>
      <c r="B12" s="323"/>
      <c r="C12" s="345"/>
      <c r="D12" s="348"/>
      <c r="E12" s="351"/>
      <c r="F12" s="314"/>
      <c r="G12" s="209" t="s">
        <v>301</v>
      </c>
      <c r="H12" s="336"/>
      <c r="I12" s="186"/>
      <c r="J12" s="380"/>
      <c r="K12" s="336"/>
      <c r="L12" s="339"/>
      <c r="M12" s="336"/>
      <c r="N12" s="333"/>
      <c r="O12" s="316"/>
      <c r="P12" s="321"/>
      <c r="Q12" s="384"/>
      <c r="R12" s="384"/>
      <c r="S12" s="133"/>
      <c r="T12" s="133"/>
      <c r="U12" s="133"/>
    </row>
    <row r="13" spans="1:21" ht="99" customHeight="1" thickBot="1" x14ac:dyDescent="0.3">
      <c r="A13" s="133"/>
      <c r="B13" s="323"/>
      <c r="C13" s="345"/>
      <c r="D13" s="348"/>
      <c r="E13" s="351"/>
      <c r="F13" s="314"/>
      <c r="G13" s="210" t="s">
        <v>302</v>
      </c>
      <c r="H13" s="336"/>
      <c r="I13" s="200"/>
      <c r="J13" s="380"/>
      <c r="K13" s="336"/>
      <c r="L13" s="339"/>
      <c r="M13" s="336"/>
      <c r="N13" s="333"/>
      <c r="O13" s="316"/>
      <c r="P13" s="321"/>
      <c r="Q13" s="385"/>
      <c r="R13" s="385"/>
      <c r="S13" s="133"/>
      <c r="T13" s="133"/>
      <c r="U13" s="133"/>
    </row>
    <row r="14" spans="1:21" ht="123.75" customHeight="1" x14ac:dyDescent="0.25">
      <c r="A14" s="133"/>
      <c r="B14" s="322">
        <v>3</v>
      </c>
      <c r="C14" s="344" t="s">
        <v>286</v>
      </c>
      <c r="D14" s="366" t="s">
        <v>321</v>
      </c>
      <c r="E14" s="350" t="s">
        <v>317</v>
      </c>
      <c r="F14" s="313" t="s">
        <v>319</v>
      </c>
      <c r="G14" s="209" t="s">
        <v>303</v>
      </c>
      <c r="H14" s="335">
        <v>0.2</v>
      </c>
      <c r="I14" s="186"/>
      <c r="J14" s="381"/>
      <c r="K14" s="335"/>
      <c r="L14" s="338"/>
      <c r="M14" s="335">
        <v>0.8</v>
      </c>
      <c r="N14" s="333"/>
      <c r="O14" s="315">
        <f t="shared" ref="O14" si="2">IF(SUM(K14,N14)&gt;100%,"NO PERMITIDO",SUM(K14,N14))</f>
        <v>0</v>
      </c>
      <c r="P14" s="320">
        <f t="shared" ref="P14" si="3">H14*O14/100%</f>
        <v>0</v>
      </c>
      <c r="Q14" s="383"/>
      <c r="R14" s="383"/>
      <c r="S14" s="133"/>
      <c r="T14" s="133"/>
      <c r="U14" s="133"/>
    </row>
    <row r="15" spans="1:21" ht="118.5" customHeight="1" x14ac:dyDescent="0.25">
      <c r="A15" s="133"/>
      <c r="B15" s="323"/>
      <c r="C15" s="345"/>
      <c r="D15" s="367"/>
      <c r="E15" s="351"/>
      <c r="F15" s="314"/>
      <c r="G15" s="209" t="s">
        <v>304</v>
      </c>
      <c r="H15" s="336"/>
      <c r="I15" s="186"/>
      <c r="J15" s="380"/>
      <c r="K15" s="336"/>
      <c r="L15" s="339"/>
      <c r="M15" s="336"/>
      <c r="N15" s="333"/>
      <c r="O15" s="316"/>
      <c r="P15" s="321"/>
      <c r="Q15" s="384"/>
      <c r="R15" s="384"/>
      <c r="S15" s="133"/>
      <c r="T15" s="133"/>
      <c r="U15" s="133"/>
    </row>
    <row r="16" spans="1:21" ht="138" customHeight="1" thickBot="1" x14ac:dyDescent="0.3">
      <c r="A16" s="133"/>
      <c r="B16" s="323"/>
      <c r="C16" s="345"/>
      <c r="D16" s="367"/>
      <c r="E16" s="351"/>
      <c r="F16" s="314"/>
      <c r="G16" s="210" t="s">
        <v>305</v>
      </c>
      <c r="H16" s="336"/>
      <c r="I16" s="186"/>
      <c r="J16" s="380"/>
      <c r="K16" s="336"/>
      <c r="L16" s="339"/>
      <c r="M16" s="336"/>
      <c r="N16" s="333"/>
      <c r="O16" s="316"/>
      <c r="P16" s="321"/>
      <c r="Q16" s="385"/>
      <c r="R16" s="385"/>
      <c r="S16" s="133"/>
      <c r="T16" s="133"/>
      <c r="U16" s="133"/>
    </row>
    <row r="17" spans="1:21" ht="79.5" customHeight="1" x14ac:dyDescent="0.25">
      <c r="A17" s="133"/>
      <c r="B17" s="322">
        <v>4</v>
      </c>
      <c r="C17" s="369" t="s">
        <v>286</v>
      </c>
      <c r="D17" s="370" t="s">
        <v>322</v>
      </c>
      <c r="E17" s="350" t="s">
        <v>317</v>
      </c>
      <c r="F17" s="353" t="s">
        <v>319</v>
      </c>
      <c r="G17" s="209" t="s">
        <v>306</v>
      </c>
      <c r="H17" s="335">
        <v>0.1</v>
      </c>
      <c r="I17" s="186"/>
      <c r="J17" s="381"/>
      <c r="K17" s="335"/>
      <c r="L17" s="338"/>
      <c r="M17" s="335">
        <v>0.2</v>
      </c>
      <c r="N17" s="333"/>
      <c r="O17" s="315">
        <f t="shared" ref="O17" si="4">IF(SUM(K17,N17)&gt;100%,"NO PERMITIDO",SUM(K17,N17))</f>
        <v>0</v>
      </c>
      <c r="P17" s="320">
        <f t="shared" ref="P17" si="5">H17*O17/100%</f>
        <v>0</v>
      </c>
      <c r="Q17" s="380"/>
      <c r="R17" s="380"/>
      <c r="S17" s="133"/>
      <c r="T17" s="133"/>
      <c r="U17" s="133"/>
    </row>
    <row r="18" spans="1:21" ht="84" customHeight="1" x14ac:dyDescent="0.25">
      <c r="A18" s="133"/>
      <c r="B18" s="323"/>
      <c r="C18" s="345"/>
      <c r="D18" s="371"/>
      <c r="E18" s="351"/>
      <c r="F18" s="351"/>
      <c r="G18" s="209" t="s">
        <v>307</v>
      </c>
      <c r="H18" s="336"/>
      <c r="I18" s="186"/>
      <c r="J18" s="380"/>
      <c r="K18" s="336"/>
      <c r="L18" s="339"/>
      <c r="M18" s="336"/>
      <c r="N18" s="333"/>
      <c r="O18" s="316"/>
      <c r="P18" s="321"/>
      <c r="Q18" s="380"/>
      <c r="R18" s="380"/>
      <c r="S18" s="133"/>
      <c r="T18" s="133"/>
      <c r="U18" s="133"/>
    </row>
    <row r="19" spans="1:21" ht="39.75" customHeight="1" x14ac:dyDescent="0.25">
      <c r="A19" s="133"/>
      <c r="B19" s="323"/>
      <c r="C19" s="345"/>
      <c r="D19" s="371"/>
      <c r="E19" s="351"/>
      <c r="F19" s="351"/>
      <c r="G19" s="373" t="s">
        <v>308</v>
      </c>
      <c r="H19" s="336"/>
      <c r="I19" s="186"/>
      <c r="J19" s="380"/>
      <c r="K19" s="336"/>
      <c r="L19" s="339"/>
      <c r="M19" s="336"/>
      <c r="N19" s="333"/>
      <c r="O19" s="316"/>
      <c r="P19" s="321"/>
      <c r="Q19" s="380"/>
      <c r="R19" s="380"/>
      <c r="S19" s="133"/>
      <c r="T19" s="133"/>
      <c r="U19" s="133"/>
    </row>
    <row r="20" spans="1:21" ht="39" customHeight="1" x14ac:dyDescent="0.25">
      <c r="A20" s="133"/>
      <c r="B20" s="323"/>
      <c r="C20" s="345"/>
      <c r="D20" s="371"/>
      <c r="E20" s="351"/>
      <c r="F20" s="351"/>
      <c r="G20" s="374"/>
      <c r="H20" s="336"/>
      <c r="I20" s="333"/>
      <c r="J20" s="380"/>
      <c r="K20" s="336"/>
      <c r="L20" s="339"/>
      <c r="M20" s="336"/>
      <c r="N20" s="333"/>
      <c r="O20" s="316"/>
      <c r="P20" s="321"/>
      <c r="Q20" s="380"/>
      <c r="R20" s="380"/>
      <c r="S20" s="133"/>
      <c r="T20" s="133"/>
      <c r="U20" s="133"/>
    </row>
    <row r="21" spans="1:21" ht="127.5" customHeight="1" thickBot="1" x14ac:dyDescent="0.3">
      <c r="A21" s="133"/>
      <c r="B21" s="368"/>
      <c r="C21" s="346"/>
      <c r="D21" s="372"/>
      <c r="E21" s="352"/>
      <c r="F21" s="352"/>
      <c r="G21" s="375"/>
      <c r="H21" s="337"/>
      <c r="I21" s="333"/>
      <c r="J21" s="380"/>
      <c r="K21" s="337"/>
      <c r="L21" s="340"/>
      <c r="M21" s="337"/>
      <c r="N21" s="333"/>
      <c r="O21" s="316"/>
      <c r="P21" s="382"/>
      <c r="Q21" s="380"/>
      <c r="R21" s="380"/>
      <c r="S21" s="133"/>
      <c r="T21" s="133"/>
      <c r="U21" s="133"/>
    </row>
    <row r="22" spans="1:21" ht="99.75" customHeight="1" x14ac:dyDescent="0.25">
      <c r="A22" s="133"/>
      <c r="B22" s="322">
        <v>5</v>
      </c>
      <c r="C22" s="344" t="s">
        <v>286</v>
      </c>
      <c r="D22" s="347" t="s">
        <v>312</v>
      </c>
      <c r="E22" s="350" t="s">
        <v>313</v>
      </c>
      <c r="F22" s="353" t="s">
        <v>319</v>
      </c>
      <c r="G22" s="211" t="s">
        <v>309</v>
      </c>
      <c r="H22" s="335">
        <v>0.15</v>
      </c>
      <c r="I22" s="186"/>
      <c r="J22" s="341"/>
      <c r="K22" s="335"/>
      <c r="L22" s="338"/>
      <c r="M22" s="335">
        <v>1</v>
      </c>
      <c r="N22" s="341"/>
      <c r="O22" s="315">
        <f t="shared" ref="O22" si="6">IF(SUM(K22,N22)&gt;100%,"NO PERMITIDO",SUM(K22,N22))</f>
        <v>0</v>
      </c>
      <c r="P22" s="320">
        <f t="shared" ref="P22" si="7">H22*O22/100%</f>
        <v>0</v>
      </c>
      <c r="Q22" s="380"/>
      <c r="R22" s="380"/>
      <c r="S22" s="133"/>
      <c r="T22" s="133"/>
      <c r="U22" s="133"/>
    </row>
    <row r="23" spans="1:21" ht="95.25" customHeight="1" x14ac:dyDescent="0.25">
      <c r="A23" s="133"/>
      <c r="B23" s="323"/>
      <c r="C23" s="345"/>
      <c r="D23" s="348"/>
      <c r="E23" s="351"/>
      <c r="F23" s="351"/>
      <c r="G23" s="210" t="s">
        <v>310</v>
      </c>
      <c r="H23" s="336"/>
      <c r="I23" s="186"/>
      <c r="J23" s="342"/>
      <c r="K23" s="336"/>
      <c r="L23" s="339"/>
      <c r="M23" s="336"/>
      <c r="N23" s="342"/>
      <c r="O23" s="316"/>
      <c r="P23" s="321"/>
      <c r="Q23" s="380"/>
      <c r="R23" s="380"/>
      <c r="S23" s="133"/>
      <c r="T23" s="133"/>
      <c r="U23" s="133"/>
    </row>
    <row r="24" spans="1:21" ht="39" customHeight="1" x14ac:dyDescent="0.25">
      <c r="A24" s="133"/>
      <c r="B24" s="323"/>
      <c r="C24" s="345"/>
      <c r="D24" s="348"/>
      <c r="E24" s="351"/>
      <c r="F24" s="351"/>
      <c r="G24" s="354" t="s">
        <v>311</v>
      </c>
      <c r="H24" s="336"/>
      <c r="I24" s="186"/>
      <c r="J24" s="342"/>
      <c r="K24" s="336"/>
      <c r="L24" s="339"/>
      <c r="M24" s="336"/>
      <c r="N24" s="342"/>
      <c r="O24" s="316"/>
      <c r="P24" s="321"/>
      <c r="Q24" s="380"/>
      <c r="R24" s="380"/>
      <c r="S24" s="133"/>
      <c r="T24" s="133"/>
      <c r="U24" s="133"/>
    </row>
    <row r="25" spans="1:21" ht="39" customHeight="1" x14ac:dyDescent="0.25">
      <c r="A25" s="133"/>
      <c r="B25" s="323"/>
      <c r="C25" s="345"/>
      <c r="D25" s="348"/>
      <c r="E25" s="351"/>
      <c r="F25" s="351"/>
      <c r="G25" s="355"/>
      <c r="H25" s="336"/>
      <c r="I25" s="333"/>
      <c r="J25" s="342"/>
      <c r="K25" s="336"/>
      <c r="L25" s="339"/>
      <c r="M25" s="336"/>
      <c r="N25" s="342"/>
      <c r="O25" s="316"/>
      <c r="P25" s="321"/>
      <c r="Q25" s="380"/>
      <c r="R25" s="380"/>
      <c r="S25" s="133"/>
      <c r="T25" s="133"/>
      <c r="U25" s="133"/>
    </row>
    <row r="26" spans="1:21" ht="48" customHeight="1" thickBot="1" x14ac:dyDescent="0.3">
      <c r="A26" s="133"/>
      <c r="B26" s="332"/>
      <c r="C26" s="346"/>
      <c r="D26" s="349"/>
      <c r="E26" s="352"/>
      <c r="F26" s="352"/>
      <c r="G26" s="356"/>
      <c r="H26" s="337"/>
      <c r="I26" s="334"/>
      <c r="J26" s="343"/>
      <c r="K26" s="337"/>
      <c r="L26" s="340"/>
      <c r="M26" s="337"/>
      <c r="N26" s="343"/>
      <c r="O26" s="316"/>
      <c r="P26" s="382"/>
      <c r="Q26" s="380"/>
      <c r="R26" s="380"/>
      <c r="S26" s="133"/>
      <c r="T26" s="133"/>
      <c r="U26" s="133"/>
    </row>
    <row r="27" spans="1:21" ht="27" customHeight="1" thickBot="1" x14ac:dyDescent="0.35">
      <c r="A27" s="133"/>
      <c r="B27" s="196" t="s">
        <v>48</v>
      </c>
      <c r="C27" s="79"/>
      <c r="D27" s="79"/>
      <c r="E27" s="80"/>
      <c r="F27" s="80"/>
      <c r="G27" s="80"/>
      <c r="H27" s="197">
        <f>IF(SUM(H8:H26)&gt;100%,"supera el 100%",SUM(H8:H26))</f>
        <v>1</v>
      </c>
      <c r="I27" s="81"/>
      <c r="J27" s="81"/>
      <c r="K27" s="81"/>
      <c r="L27" s="82"/>
      <c r="M27" s="82"/>
      <c r="N27" s="81"/>
      <c r="O27" s="82"/>
      <c r="P27" s="83">
        <f>SUM(P8:P26)</f>
        <v>0</v>
      </c>
      <c r="Q27" s="62"/>
      <c r="R27" s="88"/>
      <c r="S27" s="133"/>
      <c r="T27" s="133"/>
      <c r="U27" s="133"/>
    </row>
    <row r="28" spans="1:21" ht="27" customHeight="1" x14ac:dyDescent="0.25">
      <c r="A28" s="133"/>
      <c r="B28" s="317" t="s">
        <v>118</v>
      </c>
      <c r="C28" s="318"/>
      <c r="D28" s="318"/>
      <c r="E28" s="318"/>
      <c r="F28" s="318"/>
      <c r="G28" s="318"/>
      <c r="H28" s="318"/>
      <c r="I28" s="318"/>
      <c r="J28" s="318"/>
      <c r="K28" s="318"/>
      <c r="L28" s="318"/>
      <c r="M28" s="318"/>
      <c r="N28" s="318"/>
      <c r="O28" s="319"/>
      <c r="P28" s="78">
        <v>0</v>
      </c>
      <c r="Q28" s="295"/>
      <c r="R28" s="296"/>
      <c r="S28" s="133"/>
      <c r="T28" s="133"/>
      <c r="U28" s="133"/>
    </row>
    <row r="29" spans="1:21" ht="27" customHeight="1" x14ac:dyDescent="0.25">
      <c r="A29" s="133"/>
      <c r="B29" s="84"/>
      <c r="C29" s="77"/>
      <c r="D29" s="77"/>
      <c r="E29" s="77"/>
      <c r="F29" s="77"/>
      <c r="G29" s="77"/>
      <c r="H29" s="77"/>
      <c r="I29" s="77"/>
      <c r="J29" s="77"/>
      <c r="K29" s="77"/>
      <c r="L29" s="77"/>
      <c r="M29" s="76"/>
      <c r="N29" s="76"/>
      <c r="O29" s="76"/>
      <c r="P29" s="204">
        <f>SUM(P27:P28)</f>
        <v>0</v>
      </c>
      <c r="Q29" s="295"/>
      <c r="R29" s="296"/>
      <c r="S29" s="133"/>
      <c r="T29" s="133"/>
      <c r="U29" s="133"/>
    </row>
    <row r="30" spans="1:21" ht="27" customHeight="1" x14ac:dyDescent="0.25">
      <c r="A30" s="133"/>
      <c r="B30" s="85"/>
      <c r="C30" s="75"/>
      <c r="D30" s="75"/>
      <c r="E30" s="75"/>
      <c r="F30" s="76"/>
      <c r="G30" s="76"/>
      <c r="H30" s="76"/>
      <c r="I30" s="76"/>
      <c r="J30" s="76"/>
      <c r="K30" s="76"/>
      <c r="L30" s="76"/>
      <c r="M30" s="76"/>
      <c r="N30" s="76"/>
      <c r="O30" s="76"/>
      <c r="P30" s="76"/>
      <c r="Q30" s="295"/>
      <c r="R30" s="296"/>
      <c r="S30" s="133"/>
      <c r="T30" s="133"/>
      <c r="U30" s="133"/>
    </row>
    <row r="31" spans="1:21" ht="54.75" customHeight="1" x14ac:dyDescent="0.25">
      <c r="A31" s="133"/>
      <c r="B31" s="138"/>
      <c r="C31" s="139"/>
      <c r="D31" s="86"/>
      <c r="E31" s="86"/>
      <c r="F31" s="139"/>
      <c r="G31" s="139"/>
      <c r="H31" s="86"/>
      <c r="I31" s="86"/>
      <c r="J31" s="86"/>
      <c r="K31" s="86"/>
      <c r="L31" s="86"/>
      <c r="M31" s="86"/>
      <c r="N31" s="86"/>
      <c r="O31" s="86"/>
      <c r="P31" s="140"/>
      <c r="Q31" s="86"/>
      <c r="R31" s="141"/>
      <c r="S31" s="133"/>
      <c r="T31" s="133"/>
      <c r="U31" s="133"/>
    </row>
    <row r="32" spans="1:21" ht="35.25" customHeight="1" thickBot="1" x14ac:dyDescent="0.45">
      <c r="A32" s="133"/>
      <c r="B32" s="138"/>
      <c r="C32" s="173" t="s">
        <v>119</v>
      </c>
      <c r="D32" s="327" t="s">
        <v>320</v>
      </c>
      <c r="E32" s="327"/>
      <c r="F32" s="86"/>
      <c r="G32" s="329" t="s">
        <v>289</v>
      </c>
      <c r="H32" s="330"/>
      <c r="I32" s="330"/>
      <c r="J32" s="331"/>
      <c r="K32" s="142"/>
      <c r="L32" s="324" t="s">
        <v>297</v>
      </c>
      <c r="M32" s="325"/>
      <c r="N32" s="325"/>
      <c r="O32" s="326"/>
      <c r="P32" s="143"/>
      <c r="Q32" s="144"/>
      <c r="R32" s="145"/>
      <c r="S32" s="133"/>
      <c r="T32" s="133"/>
      <c r="U32" s="133"/>
    </row>
    <row r="33" spans="1:21" ht="34.5" customHeight="1" thickBot="1" x14ac:dyDescent="0.45">
      <c r="A33" s="133"/>
      <c r="B33" s="138"/>
      <c r="C33" s="173" t="s">
        <v>120</v>
      </c>
      <c r="D33" s="328">
        <v>2018</v>
      </c>
      <c r="E33" s="328"/>
      <c r="F33" s="86"/>
      <c r="G33" s="329" t="s">
        <v>291</v>
      </c>
      <c r="H33" s="330"/>
      <c r="I33" s="330"/>
      <c r="J33" s="331"/>
      <c r="K33" s="142"/>
      <c r="L33" s="324" t="s">
        <v>298</v>
      </c>
      <c r="M33" s="325"/>
      <c r="N33" s="325"/>
      <c r="O33" s="326"/>
      <c r="P33" s="146"/>
      <c r="Q33" s="147"/>
      <c r="R33" s="148"/>
      <c r="S33" s="133"/>
      <c r="T33" s="133"/>
      <c r="U33" s="133"/>
    </row>
    <row r="34" spans="1:21" ht="27" thickBot="1" x14ac:dyDescent="0.4">
      <c r="A34" s="133"/>
      <c r="B34" s="149"/>
      <c r="C34" s="150"/>
      <c r="D34" s="87"/>
      <c r="E34" s="87"/>
      <c r="F34" s="87"/>
      <c r="G34" s="290" t="s">
        <v>295</v>
      </c>
      <c r="H34" s="290"/>
      <c r="I34" s="290"/>
      <c r="J34" s="290"/>
      <c r="K34" s="87"/>
      <c r="L34" s="290" t="s">
        <v>288</v>
      </c>
      <c r="M34" s="290"/>
      <c r="N34" s="290"/>
      <c r="O34" s="290"/>
      <c r="P34" s="151"/>
      <c r="Q34" s="87"/>
      <c r="R34" s="152"/>
      <c r="S34" s="133"/>
      <c r="T34" s="133"/>
      <c r="U34" s="133"/>
    </row>
    <row r="35" spans="1:21" ht="26.25" x14ac:dyDescent="0.25">
      <c r="A35" s="133"/>
      <c r="B35" s="133"/>
      <c r="C35" s="133"/>
      <c r="D35" s="133"/>
      <c r="E35" s="133"/>
      <c r="F35" s="133"/>
      <c r="G35" s="133"/>
      <c r="H35" s="133"/>
      <c r="I35" s="133"/>
      <c r="J35" s="133"/>
      <c r="K35" s="133"/>
      <c r="L35" s="133"/>
      <c r="M35" s="133"/>
      <c r="N35" s="133"/>
      <c r="O35" s="133"/>
      <c r="P35" s="133"/>
      <c r="Q35" s="133"/>
      <c r="R35" s="133"/>
      <c r="S35" s="133"/>
      <c r="T35" s="133"/>
      <c r="U35" s="133"/>
    </row>
    <row r="36" spans="1:21" ht="26.25" x14ac:dyDescent="0.25">
      <c r="A36" s="133"/>
      <c r="B36" s="133"/>
      <c r="C36" s="133"/>
      <c r="D36" s="133"/>
      <c r="E36" s="133"/>
      <c r="F36" s="133"/>
      <c r="G36" s="133"/>
      <c r="H36" s="133"/>
      <c r="I36" s="133"/>
      <c r="J36" s="133"/>
      <c r="K36" s="133"/>
      <c r="L36" s="133"/>
      <c r="M36" s="133"/>
      <c r="N36" s="133"/>
      <c r="O36" s="133"/>
      <c r="P36" s="133"/>
      <c r="Q36" s="133"/>
      <c r="R36" s="133"/>
      <c r="S36" s="133"/>
      <c r="T36" s="133"/>
      <c r="U36" s="133"/>
    </row>
  </sheetData>
  <mergeCells count="107">
    <mergeCell ref="J6:N6"/>
    <mergeCell ref="J8:J10"/>
    <mergeCell ref="J11:J13"/>
    <mergeCell ref="J14:J16"/>
    <mergeCell ref="J17:J21"/>
    <mergeCell ref="Q17:Q21"/>
    <mergeCell ref="R17:R21"/>
    <mergeCell ref="Q22:Q26"/>
    <mergeCell ref="R22:R26"/>
    <mergeCell ref="O11:O13"/>
    <mergeCell ref="P11:P13"/>
    <mergeCell ref="O14:O16"/>
    <mergeCell ref="O17:O21"/>
    <mergeCell ref="O22:O26"/>
    <mergeCell ref="P14:P16"/>
    <mergeCell ref="P17:P21"/>
    <mergeCell ref="P22:P26"/>
    <mergeCell ref="Q8:Q10"/>
    <mergeCell ref="R8:R10"/>
    <mergeCell ref="Q11:Q13"/>
    <mergeCell ref="R11:R13"/>
    <mergeCell ref="Q14:Q16"/>
    <mergeCell ref="R14:R16"/>
    <mergeCell ref="N14:N16"/>
    <mergeCell ref="N17:N21"/>
    <mergeCell ref="H14:H16"/>
    <mergeCell ref="K14:K16"/>
    <mergeCell ref="L14:L16"/>
    <mergeCell ref="M14:M16"/>
    <mergeCell ref="B14:B16"/>
    <mergeCell ref="D14:D16"/>
    <mergeCell ref="E14:E16"/>
    <mergeCell ref="I20:I21"/>
    <mergeCell ref="B17:B21"/>
    <mergeCell ref="C17:C21"/>
    <mergeCell ref="D17:D21"/>
    <mergeCell ref="E17:E21"/>
    <mergeCell ref="F17:F21"/>
    <mergeCell ref="H17:H21"/>
    <mergeCell ref="K17:K21"/>
    <mergeCell ref="L17:L21"/>
    <mergeCell ref="M17:M21"/>
    <mergeCell ref="C14:C16"/>
    <mergeCell ref="G19:G21"/>
    <mergeCell ref="L11:L13"/>
    <mergeCell ref="M11:M13"/>
    <mergeCell ref="N11:N13"/>
    <mergeCell ref="B8:B10"/>
    <mergeCell ref="C8:C10"/>
    <mergeCell ref="D8:D10"/>
    <mergeCell ref="E8:E10"/>
    <mergeCell ref="F8:F10"/>
    <mergeCell ref="H8:H10"/>
    <mergeCell ref="K8:K10"/>
    <mergeCell ref="L8:L10"/>
    <mergeCell ref="M8:M10"/>
    <mergeCell ref="N8:N10"/>
    <mergeCell ref="I8:I9"/>
    <mergeCell ref="C11:C13"/>
    <mergeCell ref="D11:D13"/>
    <mergeCell ref="E11:E13"/>
    <mergeCell ref="F11:F13"/>
    <mergeCell ref="H11:H13"/>
    <mergeCell ref="K11:K13"/>
    <mergeCell ref="L32:O32"/>
    <mergeCell ref="L33:O33"/>
    <mergeCell ref="D32:E32"/>
    <mergeCell ref="D33:E33"/>
    <mergeCell ref="G33:J33"/>
    <mergeCell ref="G32:J32"/>
    <mergeCell ref="B22:B26"/>
    <mergeCell ref="I25:I26"/>
    <mergeCell ref="K22:K26"/>
    <mergeCell ref="L22:L26"/>
    <mergeCell ref="M22:M26"/>
    <mergeCell ref="N22:N26"/>
    <mergeCell ref="J22:J26"/>
    <mergeCell ref="C22:C26"/>
    <mergeCell ref="D22:D26"/>
    <mergeCell ref="E22:E26"/>
    <mergeCell ref="F22:F26"/>
    <mergeCell ref="H22:H26"/>
    <mergeCell ref="G24:G26"/>
    <mergeCell ref="L34:O34"/>
    <mergeCell ref="G34:J34"/>
    <mergeCell ref="H6:I7"/>
    <mergeCell ref="Q28:R30"/>
    <mergeCell ref="H1:H2"/>
    <mergeCell ref="K5:N5"/>
    <mergeCell ref="G6:G7"/>
    <mergeCell ref="F1:F2"/>
    <mergeCell ref="O5:R5"/>
    <mergeCell ref="F6:F7"/>
    <mergeCell ref="P6:P7"/>
    <mergeCell ref="Q6:R6"/>
    <mergeCell ref="B4:R4"/>
    <mergeCell ref="B5:H5"/>
    <mergeCell ref="B6:B7"/>
    <mergeCell ref="E6:E7"/>
    <mergeCell ref="C6:C7"/>
    <mergeCell ref="D6:D7"/>
    <mergeCell ref="O6:O7"/>
    <mergeCell ref="F14:F16"/>
    <mergeCell ref="O8:O10"/>
    <mergeCell ref="B28:O28"/>
    <mergeCell ref="P8:P10"/>
    <mergeCell ref="B11:B13"/>
  </mergeCells>
  <conditionalFormatting sqref="O8 O11 O14 O17 O22">
    <cfRule type="cellIs" dxfId="4" priority="2" operator="greaterThan">
      <formula>100</formula>
    </cfRule>
  </conditionalFormatting>
  <dataValidations count="1">
    <dataValidation allowBlank="1" showInputMessage="1" showErrorMessage="1" errorTitle="error" error="solo datos númericos" sqref="H8:H26"/>
  </dataValidations>
  <printOptions horizontalCentered="1" verticalCentered="1"/>
  <pageMargins left="0.55000000000000004" right="0.19685039370078741" top="0.15748031496062992" bottom="0.15748031496062992" header="0.31496062992125984" footer="0.31496062992125984"/>
  <pageSetup scale="21" orientation="landscape" horizontalDpi="1200" verticalDpi="1200" r:id="rId1"/>
  <headerFooter>
    <oddHeader>&amp;CSUBDIRECCION DE RIESGOS</oddHead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32" t="s">
        <v>121</v>
      </c>
      <c r="C2" s="232"/>
      <c r="D2" s="232"/>
      <c r="E2" s="232"/>
      <c r="F2" s="407"/>
      <c r="G2" s="407"/>
      <c r="H2" s="407"/>
      <c r="I2" s="407"/>
      <c r="J2" s="407"/>
      <c r="K2" s="407"/>
      <c r="L2" s="407"/>
      <c r="M2" s="407"/>
      <c r="N2" s="407"/>
      <c r="O2" s="407"/>
      <c r="P2" s="407"/>
      <c r="Q2" s="407"/>
      <c r="R2" s="407"/>
    </row>
    <row r="3" spans="1:19" x14ac:dyDescent="0.25">
      <c r="B3" s="242" t="s">
        <v>1</v>
      </c>
      <c r="C3" s="242"/>
      <c r="D3" s="242"/>
      <c r="E3" s="242"/>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36" t="s">
        <v>123</v>
      </c>
      <c r="D9" s="5" t="s">
        <v>124</v>
      </c>
      <c r="F9" s="20"/>
      <c r="G9" s="7"/>
    </row>
    <row r="10" spans="1:19" x14ac:dyDescent="0.25">
      <c r="C10" s="236"/>
      <c r="D10" s="5" t="s">
        <v>13</v>
      </c>
      <c r="F10" s="20"/>
    </row>
    <row r="11" spans="1:19" x14ac:dyDescent="0.25">
      <c r="C11" s="2" t="s">
        <v>125</v>
      </c>
      <c r="D11" s="5" t="s">
        <v>124</v>
      </c>
      <c r="F11" s="20"/>
    </row>
    <row r="12" spans="1:19" x14ac:dyDescent="0.25">
      <c r="C12" s="2"/>
      <c r="D12" s="5" t="s">
        <v>126</v>
      </c>
      <c r="F12" s="20"/>
    </row>
    <row r="13" spans="1:19" x14ac:dyDescent="0.25">
      <c r="D13" s="29"/>
      <c r="E13" s="20"/>
      <c r="F13" s="20"/>
    </row>
    <row r="14" spans="1:19" ht="15.75" thickBot="1" x14ac:dyDescent="0.3"/>
    <row r="15" spans="1:19" ht="15.75" thickBot="1" x14ac:dyDescent="0.3">
      <c r="A15" s="408" t="s">
        <v>14</v>
      </c>
      <c r="B15" s="409"/>
      <c r="C15" s="409"/>
      <c r="D15" s="409"/>
      <c r="E15" s="409"/>
      <c r="F15" s="409"/>
      <c r="G15" s="409"/>
      <c r="H15" s="410" t="s">
        <v>127</v>
      </c>
      <c r="I15" s="393"/>
      <c r="J15" s="393"/>
      <c r="K15" s="393"/>
      <c r="L15" s="393"/>
      <c r="M15" s="393"/>
      <c r="N15" s="393"/>
      <c r="O15" s="393"/>
      <c r="P15" s="393"/>
      <c r="Q15" s="393"/>
      <c r="R15" s="394"/>
    </row>
    <row r="16" spans="1:19" ht="28.5" customHeight="1" x14ac:dyDescent="0.25">
      <c r="A16" s="177" t="s">
        <v>17</v>
      </c>
      <c r="B16" s="177" t="s">
        <v>18</v>
      </c>
      <c r="C16" s="189" t="s">
        <v>19</v>
      </c>
      <c r="D16" s="177" t="s">
        <v>20</v>
      </c>
      <c r="E16" s="177" t="s">
        <v>128</v>
      </c>
      <c r="F16" s="177" t="s">
        <v>22</v>
      </c>
      <c r="G16" s="36" t="s">
        <v>23</v>
      </c>
      <c r="H16" s="411" t="s">
        <v>129</v>
      </c>
      <c r="I16" s="412"/>
      <c r="J16" s="412"/>
      <c r="K16" s="413"/>
      <c r="L16" s="177" t="s">
        <v>130</v>
      </c>
      <c r="M16" s="414" t="s">
        <v>131</v>
      </c>
      <c r="N16" s="416" t="s">
        <v>132</v>
      </c>
      <c r="O16" s="418" t="s">
        <v>133</v>
      </c>
      <c r="P16" s="419"/>
      <c r="Q16" s="411" t="s">
        <v>16</v>
      </c>
      <c r="R16" s="413"/>
    </row>
    <row r="17" spans="1:18" ht="30" customHeight="1" x14ac:dyDescent="0.25">
      <c r="A17" s="240" t="s">
        <v>26</v>
      </c>
      <c r="B17" s="241">
        <v>0.3</v>
      </c>
      <c r="C17" s="219" t="s">
        <v>27</v>
      </c>
      <c r="D17" s="10" t="s">
        <v>28</v>
      </c>
      <c r="E17" s="219">
        <v>4</v>
      </c>
      <c r="F17" s="219" t="s">
        <v>29</v>
      </c>
      <c r="G17" s="233" t="s">
        <v>30</v>
      </c>
      <c r="H17" s="174" t="s">
        <v>134</v>
      </c>
      <c r="I17" s="174" t="s">
        <v>135</v>
      </c>
      <c r="J17" s="174" t="s">
        <v>136</v>
      </c>
      <c r="K17" s="174" t="s">
        <v>137</v>
      </c>
      <c r="L17" s="9" t="s">
        <v>138</v>
      </c>
      <c r="M17" s="415"/>
      <c r="N17" s="417"/>
      <c r="O17" s="22" t="s">
        <v>139</v>
      </c>
      <c r="P17" s="22" t="s">
        <v>117</v>
      </c>
      <c r="Q17" s="22" t="s">
        <v>24</v>
      </c>
      <c r="R17" s="175" t="s">
        <v>25</v>
      </c>
    </row>
    <row r="18" spans="1:18" ht="45" customHeight="1" x14ac:dyDescent="0.25">
      <c r="A18" s="240"/>
      <c r="B18" s="240"/>
      <c r="C18" s="220"/>
      <c r="D18" s="11" t="s">
        <v>31</v>
      </c>
      <c r="E18" s="220"/>
      <c r="F18" s="220"/>
      <c r="G18" s="233"/>
      <c r="H18" s="404">
        <v>0.25</v>
      </c>
      <c r="I18" s="395">
        <f>1/E17</f>
        <v>0.25</v>
      </c>
      <c r="J18" s="395"/>
      <c r="K18" s="395"/>
      <c r="L18" s="401">
        <f>SUM(H18:K18)</f>
        <v>0.5</v>
      </c>
      <c r="M18" s="401">
        <f>2*B17/E17</f>
        <v>0.15</v>
      </c>
      <c r="N18" s="398" t="s">
        <v>140</v>
      </c>
      <c r="O18" s="398" t="s">
        <v>141</v>
      </c>
      <c r="P18" s="219" t="s">
        <v>142</v>
      </c>
      <c r="Q18" s="398" t="s">
        <v>143</v>
      </c>
      <c r="R18" s="219"/>
    </row>
    <row r="19" spans="1:18" ht="35.25" customHeight="1" x14ac:dyDescent="0.25">
      <c r="A19" s="240"/>
      <c r="B19" s="240"/>
      <c r="C19" s="220"/>
      <c r="D19" s="11" t="s">
        <v>32</v>
      </c>
      <c r="E19" s="220"/>
      <c r="F19" s="220"/>
      <c r="G19" s="233"/>
      <c r="H19" s="405"/>
      <c r="I19" s="396"/>
      <c r="J19" s="396"/>
      <c r="K19" s="396"/>
      <c r="L19" s="402"/>
      <c r="M19" s="402"/>
      <c r="N19" s="399"/>
      <c r="O19" s="399"/>
      <c r="P19" s="220"/>
      <c r="Q19" s="399"/>
      <c r="R19" s="220"/>
    </row>
    <row r="20" spans="1:18" ht="39.75" customHeight="1" x14ac:dyDescent="0.25">
      <c r="A20" s="240"/>
      <c r="B20" s="240"/>
      <c r="C20" s="221"/>
      <c r="D20" s="11" t="s">
        <v>33</v>
      </c>
      <c r="E20" s="221"/>
      <c r="F20" s="221"/>
      <c r="G20" s="233"/>
      <c r="H20" s="406"/>
      <c r="I20" s="397"/>
      <c r="J20" s="397"/>
      <c r="K20" s="397"/>
      <c r="L20" s="403"/>
      <c r="M20" s="403"/>
      <c r="N20" s="400"/>
      <c r="O20" s="400"/>
      <c r="P20" s="221"/>
      <c r="Q20" s="400"/>
      <c r="R20" s="221"/>
    </row>
    <row r="21" spans="1:18" ht="56.25" customHeight="1" x14ac:dyDescent="0.25">
      <c r="A21" s="229" t="s">
        <v>34</v>
      </c>
      <c r="B21" s="226">
        <v>0.4</v>
      </c>
      <c r="C21" s="219" t="s">
        <v>35</v>
      </c>
      <c r="D21" s="11" t="s">
        <v>144</v>
      </c>
      <c r="E21" s="219">
        <v>20</v>
      </c>
      <c r="F21" s="219" t="s">
        <v>37</v>
      </c>
      <c r="G21" s="219" t="s">
        <v>145</v>
      </c>
      <c r="H21" s="395">
        <v>0.08</v>
      </c>
      <c r="I21" s="395">
        <f>7/E21</f>
        <v>0.35</v>
      </c>
      <c r="J21" s="386"/>
      <c r="K21" s="219"/>
      <c r="L21" s="386">
        <f>+H21+I21+J21+K21</f>
        <v>0.43</v>
      </c>
      <c r="M21" s="386">
        <f>9*B21/E21</f>
        <v>0.18</v>
      </c>
      <c r="N21" s="219"/>
      <c r="O21" s="219"/>
      <c r="P21" s="219"/>
      <c r="Q21" s="219"/>
      <c r="R21" s="223"/>
    </row>
    <row r="22" spans="1:18" ht="47.25" customHeight="1" x14ac:dyDescent="0.25">
      <c r="A22" s="230"/>
      <c r="B22" s="227"/>
      <c r="C22" s="220"/>
      <c r="D22" s="11" t="s">
        <v>39</v>
      </c>
      <c r="E22" s="220"/>
      <c r="F22" s="220"/>
      <c r="G22" s="220"/>
      <c r="H22" s="396"/>
      <c r="I22" s="396"/>
      <c r="J22" s="220"/>
      <c r="K22" s="220"/>
      <c r="L22" s="387"/>
      <c r="M22" s="387"/>
      <c r="N22" s="220"/>
      <c r="O22" s="220"/>
      <c r="P22" s="220"/>
      <c r="Q22" s="220"/>
      <c r="R22" s="224"/>
    </row>
    <row r="23" spans="1:18" ht="57" customHeight="1" x14ac:dyDescent="0.25">
      <c r="A23" s="231"/>
      <c r="B23" s="228"/>
      <c r="C23" s="221"/>
      <c r="D23" s="11" t="s">
        <v>41</v>
      </c>
      <c r="E23" s="220"/>
      <c r="F23" s="221"/>
      <c r="G23" s="221"/>
      <c r="H23" s="397"/>
      <c r="I23" s="397"/>
      <c r="J23" s="221"/>
      <c r="K23" s="221"/>
      <c r="L23" s="388"/>
      <c r="M23" s="388"/>
      <c r="N23" s="221"/>
      <c r="O23" s="221"/>
      <c r="P23" s="221"/>
      <c r="Q23" s="221"/>
      <c r="R23" s="225"/>
    </row>
    <row r="24" spans="1:18" ht="55.5" customHeight="1" x14ac:dyDescent="0.25">
      <c r="A24" s="229" t="s">
        <v>43</v>
      </c>
      <c r="B24" s="226">
        <v>0.3</v>
      </c>
      <c r="C24" s="219" t="s">
        <v>44</v>
      </c>
      <c r="D24" s="11" t="s">
        <v>45</v>
      </c>
      <c r="E24" s="219">
        <v>15</v>
      </c>
      <c r="F24" s="219" t="s">
        <v>29</v>
      </c>
      <c r="G24" s="219" t="s">
        <v>42</v>
      </c>
      <c r="H24" s="395">
        <v>0.1</v>
      </c>
      <c r="I24" s="395">
        <f>5/E24</f>
        <v>0.33333333333333331</v>
      </c>
      <c r="J24" s="219"/>
      <c r="K24" s="219"/>
      <c r="L24" s="386">
        <f>+H24+I24+J24+K24</f>
        <v>0.43333333333333335</v>
      </c>
      <c r="M24" s="386">
        <f>8*B24/E24</f>
        <v>0.16</v>
      </c>
      <c r="N24" s="219"/>
      <c r="O24" s="219"/>
      <c r="P24" s="219"/>
      <c r="Q24" s="219"/>
      <c r="R24" s="219"/>
    </row>
    <row r="25" spans="1:18" ht="39.75" customHeight="1" x14ac:dyDescent="0.25">
      <c r="A25" s="230"/>
      <c r="B25" s="227"/>
      <c r="C25" s="220"/>
      <c r="D25" s="11" t="s">
        <v>46</v>
      </c>
      <c r="E25" s="220"/>
      <c r="F25" s="220"/>
      <c r="G25" s="220"/>
      <c r="H25" s="396"/>
      <c r="I25" s="396"/>
      <c r="J25" s="220"/>
      <c r="K25" s="220"/>
      <c r="L25" s="387"/>
      <c r="M25" s="387"/>
      <c r="N25" s="220"/>
      <c r="O25" s="220"/>
      <c r="P25" s="220"/>
      <c r="Q25" s="220"/>
      <c r="R25" s="220"/>
    </row>
    <row r="26" spans="1:18" ht="39" customHeight="1" x14ac:dyDescent="0.25">
      <c r="A26" s="231"/>
      <c r="B26" s="228"/>
      <c r="C26" s="221"/>
      <c r="D26" s="11" t="s">
        <v>47</v>
      </c>
      <c r="E26" s="221"/>
      <c r="F26" s="221"/>
      <c r="G26" s="221"/>
      <c r="H26" s="397"/>
      <c r="I26" s="397"/>
      <c r="J26" s="221"/>
      <c r="K26" s="221"/>
      <c r="L26" s="388"/>
      <c r="M26" s="388"/>
      <c r="N26" s="221"/>
      <c r="O26" s="221"/>
      <c r="P26" s="221"/>
      <c r="Q26" s="221"/>
      <c r="R26" s="221"/>
    </row>
    <row r="27" spans="1:18" ht="33.75" customHeight="1" x14ac:dyDescent="0.25">
      <c r="A27" s="175" t="s">
        <v>48</v>
      </c>
      <c r="B27" s="176">
        <f>SUM(B17:B26)</f>
        <v>1</v>
      </c>
      <c r="C27" s="176"/>
      <c r="D27" s="5"/>
      <c r="E27" s="5"/>
      <c r="F27" s="5"/>
      <c r="G27" s="11"/>
      <c r="H27" s="176">
        <f>SUM(H18:H26)</f>
        <v>0.43000000000000005</v>
      </c>
      <c r="I27" s="176">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14"/>
      <c r="E29" s="215"/>
      <c r="F29" s="389"/>
      <c r="G29" s="390"/>
      <c r="H29" s="391"/>
      <c r="I29" s="24"/>
      <c r="J29" s="24"/>
      <c r="K29" s="24"/>
      <c r="L29" s="24"/>
      <c r="M29" s="24"/>
      <c r="N29" s="24"/>
      <c r="O29" s="24"/>
      <c r="P29" s="24"/>
      <c r="Q29" s="24"/>
      <c r="R29" s="24"/>
    </row>
    <row r="30" spans="1:18" ht="15.75" thickBot="1" x14ac:dyDescent="0.3">
      <c r="A30" s="13"/>
      <c r="D30" s="212" t="s">
        <v>49</v>
      </c>
      <c r="E30" s="213"/>
      <c r="F30" s="179"/>
      <c r="G30" s="213" t="s">
        <v>50</v>
      </c>
      <c r="H30" s="216"/>
      <c r="I30" s="25"/>
      <c r="J30" s="25"/>
      <c r="K30" s="25"/>
      <c r="L30" s="25"/>
      <c r="M30" s="25"/>
      <c r="N30" s="25"/>
      <c r="O30" s="25"/>
      <c r="P30" s="25"/>
      <c r="Q30" s="25"/>
      <c r="R30" s="25"/>
    </row>
    <row r="31" spans="1:18" ht="15.75" thickBot="1" x14ac:dyDescent="0.3">
      <c r="A31" s="13"/>
    </row>
    <row r="32" spans="1:18" ht="15.75" thickBot="1" x14ac:dyDescent="0.3">
      <c r="A32" s="13"/>
      <c r="B32" s="392" t="s">
        <v>146</v>
      </c>
      <c r="C32" s="393"/>
      <c r="D32" s="393"/>
      <c r="E32" s="393"/>
      <c r="F32" s="393"/>
      <c r="G32" s="393"/>
      <c r="H32" s="394"/>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89" t="s">
        <v>152</v>
      </c>
      <c r="H33" s="189"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78"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P24:P26"/>
    <mergeCell ref="Q21:Q23"/>
    <mergeCell ref="Q24:Q26"/>
    <mergeCell ref="R21:R23"/>
    <mergeCell ref="R24:R26"/>
  </mergeCells>
  <conditionalFormatting sqref="L18">
    <cfRule type="cellIs" dxfId="3"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32" t="s">
        <v>121</v>
      </c>
      <c r="C2" s="232"/>
      <c r="D2" s="232"/>
      <c r="E2" s="232"/>
      <c r="F2" s="407"/>
      <c r="G2" s="407"/>
      <c r="H2" s="407"/>
      <c r="I2" s="407"/>
      <c r="J2" s="407"/>
      <c r="K2" s="407"/>
      <c r="L2" s="407"/>
      <c r="M2" s="407"/>
      <c r="N2" s="407"/>
      <c r="O2" s="407"/>
      <c r="P2" s="407"/>
      <c r="Q2" s="407"/>
      <c r="R2" s="407"/>
    </row>
    <row r="3" spans="1:19" x14ac:dyDescent="0.25">
      <c r="B3" s="242" t="s">
        <v>1</v>
      </c>
      <c r="C3" s="242"/>
      <c r="D3" s="242"/>
      <c r="E3" s="242"/>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36" t="s">
        <v>123</v>
      </c>
      <c r="D9" s="5" t="s">
        <v>124</v>
      </c>
      <c r="F9" s="20"/>
      <c r="G9" s="7"/>
    </row>
    <row r="10" spans="1:19" x14ac:dyDescent="0.25">
      <c r="C10" s="236"/>
      <c r="D10" s="5" t="s">
        <v>13</v>
      </c>
      <c r="F10" s="20"/>
    </row>
    <row r="11" spans="1:19" x14ac:dyDescent="0.25">
      <c r="C11" s="2" t="s">
        <v>125</v>
      </c>
      <c r="D11" s="5" t="s">
        <v>161</v>
      </c>
      <c r="F11" s="20"/>
    </row>
    <row r="12" spans="1:19" x14ac:dyDescent="0.25">
      <c r="C12" s="2"/>
      <c r="D12" s="5" t="s">
        <v>162</v>
      </c>
      <c r="F12" s="20"/>
    </row>
    <row r="13" spans="1:19" x14ac:dyDescent="0.25">
      <c r="D13" s="29"/>
      <c r="E13" s="20"/>
      <c r="F13" s="20"/>
    </row>
    <row r="14" spans="1:19" ht="15.75" thickBot="1" x14ac:dyDescent="0.3"/>
    <row r="15" spans="1:19" ht="15.75" thickBot="1" x14ac:dyDescent="0.3">
      <c r="A15" s="408" t="s">
        <v>14</v>
      </c>
      <c r="B15" s="409"/>
      <c r="C15" s="409"/>
      <c r="D15" s="409"/>
      <c r="E15" s="409"/>
      <c r="F15" s="409"/>
      <c r="G15" s="409"/>
      <c r="H15" s="410" t="s">
        <v>127</v>
      </c>
      <c r="I15" s="393"/>
      <c r="J15" s="393"/>
      <c r="K15" s="393"/>
      <c r="L15" s="393"/>
      <c r="M15" s="393"/>
      <c r="N15" s="393"/>
      <c r="O15" s="393"/>
      <c r="P15" s="393"/>
      <c r="Q15" s="393"/>
      <c r="R15" s="394"/>
    </row>
    <row r="16" spans="1:19" ht="28.5" customHeight="1" x14ac:dyDescent="0.25">
      <c r="A16" s="177" t="s">
        <v>17</v>
      </c>
      <c r="B16" s="177" t="s">
        <v>18</v>
      </c>
      <c r="C16" s="189" t="s">
        <v>19</v>
      </c>
      <c r="D16" s="177" t="s">
        <v>20</v>
      </c>
      <c r="E16" s="177" t="s">
        <v>128</v>
      </c>
      <c r="F16" s="177" t="s">
        <v>22</v>
      </c>
      <c r="G16" s="36" t="s">
        <v>23</v>
      </c>
      <c r="H16" s="411" t="s">
        <v>129</v>
      </c>
      <c r="I16" s="412"/>
      <c r="J16" s="412"/>
      <c r="K16" s="413"/>
      <c r="L16" s="177" t="s">
        <v>130</v>
      </c>
      <c r="M16" s="414" t="s">
        <v>131</v>
      </c>
      <c r="N16" s="416" t="s">
        <v>132</v>
      </c>
      <c r="O16" s="418" t="s">
        <v>133</v>
      </c>
      <c r="P16" s="419"/>
      <c r="Q16" s="411" t="s">
        <v>16</v>
      </c>
      <c r="R16" s="413"/>
    </row>
    <row r="17" spans="1:18" ht="30" customHeight="1" x14ac:dyDescent="0.25">
      <c r="A17" s="240" t="s">
        <v>26</v>
      </c>
      <c r="B17" s="241">
        <v>0.3</v>
      </c>
      <c r="C17" s="219" t="s">
        <v>27</v>
      </c>
      <c r="D17" s="10" t="s">
        <v>28</v>
      </c>
      <c r="E17" s="219">
        <v>4</v>
      </c>
      <c r="F17" s="219" t="s">
        <v>29</v>
      </c>
      <c r="G17" s="233" t="s">
        <v>30</v>
      </c>
      <c r="H17" s="174" t="s">
        <v>134</v>
      </c>
      <c r="I17" s="174" t="s">
        <v>135</v>
      </c>
      <c r="J17" s="174" t="s">
        <v>136</v>
      </c>
      <c r="K17" s="174" t="s">
        <v>137</v>
      </c>
      <c r="L17" s="9" t="s">
        <v>138</v>
      </c>
      <c r="M17" s="415"/>
      <c r="N17" s="417"/>
      <c r="O17" s="22" t="s">
        <v>139</v>
      </c>
      <c r="P17" s="22" t="s">
        <v>117</v>
      </c>
      <c r="Q17" s="22" t="s">
        <v>24</v>
      </c>
      <c r="R17" s="175" t="s">
        <v>25</v>
      </c>
    </row>
    <row r="18" spans="1:18" ht="45" customHeight="1" x14ac:dyDescent="0.25">
      <c r="A18" s="240"/>
      <c r="B18" s="240"/>
      <c r="C18" s="220"/>
      <c r="D18" s="11" t="s">
        <v>31</v>
      </c>
      <c r="E18" s="220"/>
      <c r="F18" s="220"/>
      <c r="G18" s="233"/>
      <c r="H18" s="395">
        <f>1/E17</f>
        <v>0.25</v>
      </c>
      <c r="I18" s="395">
        <f>+'Seguimiento 2'!I18:I20</f>
        <v>0.25</v>
      </c>
      <c r="J18" s="395">
        <f>2/E17</f>
        <v>0.5</v>
      </c>
      <c r="K18" s="395"/>
      <c r="L18" s="401">
        <f>+H18+I18+J18</f>
        <v>1</v>
      </c>
      <c r="M18" s="401">
        <f>4*B17/E17</f>
        <v>0.3</v>
      </c>
      <c r="N18" s="398" t="s">
        <v>140</v>
      </c>
      <c r="O18" s="398" t="s">
        <v>141</v>
      </c>
      <c r="P18" s="219" t="s">
        <v>142</v>
      </c>
      <c r="Q18" s="398" t="s">
        <v>143</v>
      </c>
      <c r="R18" s="219"/>
    </row>
    <row r="19" spans="1:18" ht="35.25" customHeight="1" x14ac:dyDescent="0.25">
      <c r="A19" s="240"/>
      <c r="B19" s="240"/>
      <c r="C19" s="220"/>
      <c r="D19" s="11" t="s">
        <v>32</v>
      </c>
      <c r="E19" s="220"/>
      <c r="F19" s="220"/>
      <c r="G19" s="233"/>
      <c r="H19" s="396"/>
      <c r="I19" s="396"/>
      <c r="J19" s="396"/>
      <c r="K19" s="396"/>
      <c r="L19" s="402"/>
      <c r="M19" s="402"/>
      <c r="N19" s="399"/>
      <c r="O19" s="399"/>
      <c r="P19" s="220"/>
      <c r="Q19" s="399"/>
      <c r="R19" s="220"/>
    </row>
    <row r="20" spans="1:18" ht="39.75" customHeight="1" x14ac:dyDescent="0.25">
      <c r="A20" s="240"/>
      <c r="B20" s="240"/>
      <c r="C20" s="221"/>
      <c r="D20" s="11" t="s">
        <v>33</v>
      </c>
      <c r="E20" s="221"/>
      <c r="F20" s="221"/>
      <c r="G20" s="233"/>
      <c r="H20" s="397"/>
      <c r="I20" s="397"/>
      <c r="J20" s="397"/>
      <c r="K20" s="397"/>
      <c r="L20" s="403"/>
      <c r="M20" s="403"/>
      <c r="N20" s="400"/>
      <c r="O20" s="400"/>
      <c r="P20" s="221"/>
      <c r="Q20" s="400"/>
      <c r="R20" s="221"/>
    </row>
    <row r="21" spans="1:18" ht="56.25" customHeight="1" x14ac:dyDescent="0.25">
      <c r="A21" s="229" t="s">
        <v>34</v>
      </c>
      <c r="B21" s="226">
        <v>0.4</v>
      </c>
      <c r="C21" s="219" t="s">
        <v>35</v>
      </c>
      <c r="D21" s="11" t="s">
        <v>144</v>
      </c>
      <c r="E21" s="219">
        <v>20</v>
      </c>
      <c r="F21" s="219" t="s">
        <v>37</v>
      </c>
      <c r="G21" s="219" t="s">
        <v>145</v>
      </c>
      <c r="H21" s="395">
        <f>7/25</f>
        <v>0.28000000000000003</v>
      </c>
      <c r="I21" s="386">
        <f>+'Seguimiento 2'!I21:I23</f>
        <v>0.35</v>
      </c>
      <c r="J21" s="395">
        <f>5/E21</f>
        <v>0.25</v>
      </c>
      <c r="K21" s="219"/>
      <c r="L21" s="386">
        <f>+H21+I21+J21+K21</f>
        <v>0.88</v>
      </c>
      <c r="M21" s="386">
        <f>+L21*B21</f>
        <v>0.35200000000000004</v>
      </c>
      <c r="N21" s="219"/>
      <c r="O21" s="219"/>
      <c r="P21" s="219"/>
      <c r="Q21" s="219"/>
      <c r="R21" s="219"/>
    </row>
    <row r="22" spans="1:18" ht="47.25" customHeight="1" x14ac:dyDescent="0.25">
      <c r="A22" s="230"/>
      <c r="B22" s="227"/>
      <c r="C22" s="220"/>
      <c r="D22" s="11" t="s">
        <v>39</v>
      </c>
      <c r="E22" s="220"/>
      <c r="F22" s="220"/>
      <c r="G22" s="220"/>
      <c r="H22" s="396"/>
      <c r="I22" s="220"/>
      <c r="J22" s="396"/>
      <c r="K22" s="220"/>
      <c r="L22" s="387"/>
      <c r="M22" s="387"/>
      <c r="N22" s="220"/>
      <c r="O22" s="220"/>
      <c r="P22" s="220"/>
      <c r="Q22" s="220"/>
      <c r="R22" s="220"/>
    </row>
    <row r="23" spans="1:18" ht="57" customHeight="1" x14ac:dyDescent="0.25">
      <c r="A23" s="231"/>
      <c r="B23" s="228"/>
      <c r="C23" s="221"/>
      <c r="D23" s="11" t="s">
        <v>41</v>
      </c>
      <c r="E23" s="220"/>
      <c r="F23" s="221"/>
      <c r="G23" s="221"/>
      <c r="H23" s="397"/>
      <c r="I23" s="221"/>
      <c r="J23" s="397"/>
      <c r="K23" s="221"/>
      <c r="L23" s="388"/>
      <c r="M23" s="388"/>
      <c r="N23" s="221"/>
      <c r="O23" s="221"/>
      <c r="P23" s="221"/>
      <c r="Q23" s="221"/>
      <c r="R23" s="221"/>
    </row>
    <row r="24" spans="1:18" ht="55.5" customHeight="1" x14ac:dyDescent="0.25">
      <c r="A24" s="229" t="s">
        <v>43</v>
      </c>
      <c r="B24" s="226">
        <v>0.3</v>
      </c>
      <c r="C24" s="219" t="s">
        <v>44</v>
      </c>
      <c r="D24" s="11" t="s">
        <v>45</v>
      </c>
      <c r="E24" s="219">
        <v>15</v>
      </c>
      <c r="F24" s="219" t="s">
        <v>29</v>
      </c>
      <c r="G24" s="219" t="s">
        <v>42</v>
      </c>
      <c r="H24" s="395">
        <f>3/30</f>
        <v>0.1</v>
      </c>
      <c r="I24" s="386">
        <f>+'Seguimiento 2'!I24:I26</f>
        <v>0.33333333333333331</v>
      </c>
      <c r="J24" s="395">
        <f>6/E24</f>
        <v>0.4</v>
      </c>
      <c r="K24" s="219"/>
      <c r="L24" s="386">
        <f>+H24+I24+J24+K24</f>
        <v>0.83333333333333337</v>
      </c>
      <c r="M24" s="386">
        <f>14*B24/E24</f>
        <v>0.28000000000000003</v>
      </c>
      <c r="N24" s="219"/>
      <c r="O24" s="219"/>
      <c r="P24" s="219"/>
      <c r="Q24" s="219"/>
      <c r="R24" s="219"/>
    </row>
    <row r="25" spans="1:18" ht="39.75" customHeight="1" x14ac:dyDescent="0.25">
      <c r="A25" s="230"/>
      <c r="B25" s="227"/>
      <c r="C25" s="220"/>
      <c r="D25" s="11" t="s">
        <v>46</v>
      </c>
      <c r="E25" s="220"/>
      <c r="F25" s="220"/>
      <c r="G25" s="220"/>
      <c r="H25" s="396"/>
      <c r="I25" s="220"/>
      <c r="J25" s="396"/>
      <c r="K25" s="220"/>
      <c r="L25" s="387"/>
      <c r="M25" s="387"/>
      <c r="N25" s="220"/>
      <c r="O25" s="220"/>
      <c r="P25" s="220"/>
      <c r="Q25" s="220"/>
      <c r="R25" s="220"/>
    </row>
    <row r="26" spans="1:18" ht="39" customHeight="1" x14ac:dyDescent="0.25">
      <c r="A26" s="231"/>
      <c r="B26" s="228"/>
      <c r="C26" s="221"/>
      <c r="D26" s="11" t="s">
        <v>47</v>
      </c>
      <c r="E26" s="221"/>
      <c r="F26" s="221"/>
      <c r="G26" s="221"/>
      <c r="H26" s="397"/>
      <c r="I26" s="221"/>
      <c r="J26" s="397"/>
      <c r="K26" s="221"/>
      <c r="L26" s="388"/>
      <c r="M26" s="388"/>
      <c r="N26" s="221"/>
      <c r="O26" s="221"/>
      <c r="P26" s="221"/>
      <c r="Q26" s="221"/>
      <c r="R26" s="221"/>
    </row>
    <row r="27" spans="1:18" ht="33.75" customHeight="1" x14ac:dyDescent="0.25">
      <c r="A27" s="175" t="s">
        <v>48</v>
      </c>
      <c r="B27" s="176">
        <f>SUM(B17:B26)</f>
        <v>1</v>
      </c>
      <c r="C27" s="176"/>
      <c r="D27" s="5"/>
      <c r="E27" s="5"/>
      <c r="F27" s="5"/>
      <c r="G27" s="11"/>
      <c r="H27" s="176">
        <f>SUM(H18:H26)</f>
        <v>0.63</v>
      </c>
      <c r="I27" s="176">
        <f>SUM(I18:I26)</f>
        <v>0.93333333333333335</v>
      </c>
      <c r="J27" s="176">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14"/>
      <c r="E29" s="215"/>
      <c r="F29" s="389"/>
      <c r="G29" s="390"/>
      <c r="H29" s="391"/>
      <c r="I29" s="24"/>
      <c r="J29" s="24"/>
      <c r="K29" s="24"/>
      <c r="L29" s="24"/>
      <c r="M29" s="24"/>
      <c r="N29" s="24"/>
      <c r="O29" s="24"/>
      <c r="P29" s="24"/>
      <c r="Q29" s="24"/>
      <c r="R29" s="24"/>
    </row>
    <row r="30" spans="1:18" ht="15.75" thickBot="1" x14ac:dyDescent="0.3">
      <c r="A30" s="13"/>
      <c r="D30" s="212" t="s">
        <v>49</v>
      </c>
      <c r="E30" s="213"/>
      <c r="F30" s="179"/>
      <c r="G30" s="213" t="s">
        <v>50</v>
      </c>
      <c r="H30" s="216"/>
      <c r="I30" s="25"/>
      <c r="J30" s="25"/>
      <c r="K30" s="25"/>
      <c r="L30" s="25"/>
      <c r="M30" s="25"/>
      <c r="N30" s="25"/>
      <c r="O30" s="25"/>
      <c r="P30" s="25"/>
      <c r="Q30" s="25"/>
      <c r="R30" s="25"/>
    </row>
    <row r="31" spans="1:18" ht="15.75" thickBot="1" x14ac:dyDescent="0.3">
      <c r="A31" s="13"/>
    </row>
    <row r="32" spans="1:18" ht="15.75" thickBot="1" x14ac:dyDescent="0.3">
      <c r="A32" s="13"/>
      <c r="B32" s="392" t="s">
        <v>146</v>
      </c>
      <c r="C32" s="393"/>
      <c r="D32" s="393"/>
      <c r="E32" s="393"/>
      <c r="F32" s="393"/>
      <c r="G32" s="393"/>
      <c r="H32" s="394"/>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89" t="s">
        <v>152</v>
      </c>
      <c r="H33" s="189"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78"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Q21:Q23"/>
    <mergeCell ref="P24:P26"/>
    <mergeCell ref="Q24:Q26"/>
    <mergeCell ref="R24:R26"/>
    <mergeCell ref="R21:R23"/>
  </mergeCells>
  <conditionalFormatting sqref="L18">
    <cfRule type="cellIs" dxfId="2"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32" t="s">
        <v>121</v>
      </c>
      <c r="C2" s="232"/>
      <c r="D2" s="232"/>
      <c r="E2" s="232"/>
      <c r="F2" s="407"/>
      <c r="G2" s="407"/>
      <c r="H2" s="407"/>
      <c r="I2" s="407"/>
      <c r="J2" s="407"/>
      <c r="K2" s="407"/>
      <c r="L2" s="407"/>
      <c r="M2" s="407"/>
      <c r="N2" s="407"/>
      <c r="O2" s="407"/>
      <c r="P2" s="407"/>
      <c r="Q2" s="407"/>
      <c r="R2" s="407"/>
    </row>
    <row r="3" spans="1:19" x14ac:dyDescent="0.25">
      <c r="B3" s="242" t="s">
        <v>1</v>
      </c>
      <c r="C3" s="242"/>
      <c r="D3" s="242"/>
      <c r="E3" s="242"/>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36" t="s">
        <v>123</v>
      </c>
      <c r="D9" s="5" t="s">
        <v>124</v>
      </c>
      <c r="F9" s="20"/>
      <c r="G9" s="7"/>
    </row>
    <row r="10" spans="1:19" x14ac:dyDescent="0.25">
      <c r="C10" s="236"/>
      <c r="D10" s="5" t="s">
        <v>13</v>
      </c>
      <c r="F10" s="20"/>
    </row>
    <row r="11" spans="1:19" x14ac:dyDescent="0.25">
      <c r="C11" s="2" t="s">
        <v>125</v>
      </c>
      <c r="D11" s="5" t="s">
        <v>163</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408" t="s">
        <v>14</v>
      </c>
      <c r="B15" s="409"/>
      <c r="C15" s="409"/>
      <c r="D15" s="409"/>
      <c r="E15" s="409"/>
      <c r="F15" s="409"/>
      <c r="G15" s="409"/>
      <c r="H15" s="410" t="s">
        <v>127</v>
      </c>
      <c r="I15" s="393"/>
      <c r="J15" s="393"/>
      <c r="K15" s="393"/>
      <c r="L15" s="393"/>
      <c r="M15" s="393"/>
      <c r="N15" s="393"/>
      <c r="O15" s="393"/>
      <c r="P15" s="393"/>
      <c r="Q15" s="393"/>
      <c r="R15" s="394"/>
    </row>
    <row r="16" spans="1:19" ht="28.5" customHeight="1" x14ac:dyDescent="0.25">
      <c r="A16" s="177" t="s">
        <v>17</v>
      </c>
      <c r="B16" s="177" t="s">
        <v>18</v>
      </c>
      <c r="C16" s="189" t="s">
        <v>19</v>
      </c>
      <c r="D16" s="177" t="s">
        <v>20</v>
      </c>
      <c r="E16" s="177" t="s">
        <v>128</v>
      </c>
      <c r="F16" s="177" t="s">
        <v>22</v>
      </c>
      <c r="G16" s="36" t="s">
        <v>23</v>
      </c>
      <c r="H16" s="411" t="s">
        <v>129</v>
      </c>
      <c r="I16" s="412"/>
      <c r="J16" s="412"/>
      <c r="K16" s="413"/>
      <c r="L16" s="177" t="s">
        <v>130</v>
      </c>
      <c r="M16" s="414" t="s">
        <v>131</v>
      </c>
      <c r="N16" s="416" t="s">
        <v>132</v>
      </c>
      <c r="O16" s="418" t="s">
        <v>133</v>
      </c>
      <c r="P16" s="419"/>
      <c r="Q16" s="411" t="s">
        <v>16</v>
      </c>
      <c r="R16" s="413"/>
    </row>
    <row r="17" spans="1:18" ht="30" customHeight="1" x14ac:dyDescent="0.25">
      <c r="A17" s="240" t="s">
        <v>26</v>
      </c>
      <c r="B17" s="241">
        <v>0.3</v>
      </c>
      <c r="C17" s="219" t="s">
        <v>27</v>
      </c>
      <c r="D17" s="10" t="s">
        <v>28</v>
      </c>
      <c r="E17" s="219">
        <v>4</v>
      </c>
      <c r="F17" s="219" t="s">
        <v>29</v>
      </c>
      <c r="G17" s="233" t="s">
        <v>30</v>
      </c>
      <c r="H17" s="174" t="s">
        <v>134</v>
      </c>
      <c r="I17" s="174" t="s">
        <v>135</v>
      </c>
      <c r="J17" s="174" t="s">
        <v>136</v>
      </c>
      <c r="K17" s="174" t="s">
        <v>137</v>
      </c>
      <c r="L17" s="9" t="s">
        <v>138</v>
      </c>
      <c r="M17" s="415"/>
      <c r="N17" s="417"/>
      <c r="O17" s="22" t="s">
        <v>139</v>
      </c>
      <c r="P17" s="22" t="s">
        <v>117</v>
      </c>
      <c r="Q17" s="22" t="s">
        <v>24</v>
      </c>
      <c r="R17" s="175" t="s">
        <v>25</v>
      </c>
    </row>
    <row r="18" spans="1:18" ht="45" customHeight="1" x14ac:dyDescent="0.25">
      <c r="A18" s="240"/>
      <c r="B18" s="240"/>
      <c r="C18" s="220"/>
      <c r="D18" s="11" t="s">
        <v>31</v>
      </c>
      <c r="E18" s="220"/>
      <c r="F18" s="220"/>
      <c r="G18" s="233"/>
      <c r="H18" s="395">
        <f>1/E17</f>
        <v>0.25</v>
      </c>
      <c r="I18" s="395">
        <f>+'Seguimiento 2'!I18:I20</f>
        <v>0.25</v>
      </c>
      <c r="J18" s="395">
        <f>+'Seguimiento 3'!J18:J20</f>
        <v>0.5</v>
      </c>
      <c r="K18" s="395">
        <v>0</v>
      </c>
      <c r="L18" s="401">
        <f>+H18+I18+J18+K18</f>
        <v>1</v>
      </c>
      <c r="M18" s="401">
        <f>4*B17/E17</f>
        <v>0.3</v>
      </c>
      <c r="N18" s="398" t="s">
        <v>140</v>
      </c>
      <c r="O18" s="398" t="s">
        <v>141</v>
      </c>
      <c r="P18" s="219" t="s">
        <v>142</v>
      </c>
      <c r="Q18" s="398" t="s">
        <v>143</v>
      </c>
      <c r="R18" s="219"/>
    </row>
    <row r="19" spans="1:18" ht="35.25" customHeight="1" x14ac:dyDescent="0.25">
      <c r="A19" s="240"/>
      <c r="B19" s="240"/>
      <c r="C19" s="220"/>
      <c r="D19" s="11" t="s">
        <v>32</v>
      </c>
      <c r="E19" s="220"/>
      <c r="F19" s="220"/>
      <c r="G19" s="233"/>
      <c r="H19" s="396"/>
      <c r="I19" s="396"/>
      <c r="J19" s="396"/>
      <c r="K19" s="396"/>
      <c r="L19" s="402"/>
      <c r="M19" s="402"/>
      <c r="N19" s="399"/>
      <c r="O19" s="399"/>
      <c r="P19" s="220"/>
      <c r="Q19" s="399"/>
      <c r="R19" s="220"/>
    </row>
    <row r="20" spans="1:18" ht="39.75" customHeight="1" x14ac:dyDescent="0.25">
      <c r="A20" s="240"/>
      <c r="B20" s="240"/>
      <c r="C20" s="221"/>
      <c r="D20" s="11" t="s">
        <v>33</v>
      </c>
      <c r="E20" s="221"/>
      <c r="F20" s="221"/>
      <c r="G20" s="233"/>
      <c r="H20" s="397"/>
      <c r="I20" s="397"/>
      <c r="J20" s="397"/>
      <c r="K20" s="397"/>
      <c r="L20" s="403"/>
      <c r="M20" s="403"/>
      <c r="N20" s="400"/>
      <c r="O20" s="400"/>
      <c r="P20" s="221"/>
      <c r="Q20" s="400"/>
      <c r="R20" s="221"/>
    </row>
    <row r="21" spans="1:18" ht="56.25" customHeight="1" x14ac:dyDescent="0.25">
      <c r="A21" s="229" t="s">
        <v>34</v>
      </c>
      <c r="B21" s="226">
        <v>0.4</v>
      </c>
      <c r="C21" s="219" t="s">
        <v>35</v>
      </c>
      <c r="D21" s="11" t="s">
        <v>144</v>
      </c>
      <c r="E21" s="219">
        <v>20</v>
      </c>
      <c r="F21" s="219" t="s">
        <v>37</v>
      </c>
      <c r="G21" s="219" t="s">
        <v>145</v>
      </c>
      <c r="H21" s="395">
        <f>7/25</f>
        <v>0.28000000000000003</v>
      </c>
      <c r="I21" s="386">
        <f>+'Seguimiento 2'!I21:I23</f>
        <v>0.35</v>
      </c>
      <c r="J21" s="386">
        <f>+'Seguimiento 3'!J21:J23</f>
        <v>0.25</v>
      </c>
      <c r="K21" s="395">
        <f>8/E21</f>
        <v>0.4</v>
      </c>
      <c r="L21" s="386">
        <f>+H21+I21+J21+K21</f>
        <v>1.28</v>
      </c>
      <c r="M21" s="386">
        <f>22*B21/E21</f>
        <v>0.44000000000000006</v>
      </c>
      <c r="N21" s="219"/>
      <c r="O21" s="219"/>
      <c r="P21" s="219"/>
      <c r="Q21" s="219"/>
      <c r="R21" s="223"/>
    </row>
    <row r="22" spans="1:18" ht="47.25" customHeight="1" x14ac:dyDescent="0.25">
      <c r="A22" s="230"/>
      <c r="B22" s="227"/>
      <c r="C22" s="220"/>
      <c r="D22" s="11" t="s">
        <v>39</v>
      </c>
      <c r="E22" s="220"/>
      <c r="F22" s="220"/>
      <c r="G22" s="220"/>
      <c r="H22" s="396"/>
      <c r="I22" s="220"/>
      <c r="J22" s="220"/>
      <c r="K22" s="396"/>
      <c r="L22" s="387"/>
      <c r="M22" s="387"/>
      <c r="N22" s="220"/>
      <c r="O22" s="220"/>
      <c r="P22" s="220"/>
      <c r="Q22" s="220"/>
      <c r="R22" s="224"/>
    </row>
    <row r="23" spans="1:18" ht="57" customHeight="1" x14ac:dyDescent="0.25">
      <c r="A23" s="231"/>
      <c r="B23" s="228"/>
      <c r="C23" s="221"/>
      <c r="D23" s="11" t="s">
        <v>41</v>
      </c>
      <c r="E23" s="220"/>
      <c r="F23" s="221"/>
      <c r="G23" s="221"/>
      <c r="H23" s="397"/>
      <c r="I23" s="221"/>
      <c r="J23" s="221"/>
      <c r="K23" s="397"/>
      <c r="L23" s="388"/>
      <c r="M23" s="388"/>
      <c r="N23" s="221"/>
      <c r="O23" s="221"/>
      <c r="P23" s="221"/>
      <c r="Q23" s="221"/>
      <c r="R23" s="225"/>
    </row>
    <row r="24" spans="1:18" ht="55.5" customHeight="1" x14ac:dyDescent="0.25">
      <c r="A24" s="229" t="s">
        <v>43</v>
      </c>
      <c r="B24" s="226">
        <v>0.3</v>
      </c>
      <c r="C24" s="219" t="s">
        <v>44</v>
      </c>
      <c r="D24" s="11" t="s">
        <v>45</v>
      </c>
      <c r="E24" s="219">
        <v>15</v>
      </c>
      <c r="F24" s="219" t="s">
        <v>29</v>
      </c>
      <c r="G24" s="219" t="s">
        <v>42</v>
      </c>
      <c r="H24" s="395">
        <f>3/30</f>
        <v>0.1</v>
      </c>
      <c r="I24" s="386">
        <f>+'Seguimiento 2'!I24:I26</f>
        <v>0.33333333333333331</v>
      </c>
      <c r="J24" s="386">
        <f>+'Seguimiento 3'!J24:J26</f>
        <v>0.4</v>
      </c>
      <c r="K24" s="395">
        <f>1/E24</f>
        <v>6.6666666666666666E-2</v>
      </c>
      <c r="L24" s="386">
        <f>+H24+I24+J24+K24</f>
        <v>0.9</v>
      </c>
      <c r="M24" s="386">
        <f>15*B24/E24</f>
        <v>0.3</v>
      </c>
      <c r="N24" s="219"/>
      <c r="O24" s="219"/>
      <c r="P24" s="219"/>
      <c r="Q24" s="219"/>
      <c r="R24" s="219"/>
    </row>
    <row r="25" spans="1:18" ht="39.75" customHeight="1" x14ac:dyDescent="0.25">
      <c r="A25" s="230"/>
      <c r="B25" s="227"/>
      <c r="C25" s="220"/>
      <c r="D25" s="11" t="s">
        <v>46</v>
      </c>
      <c r="E25" s="220"/>
      <c r="F25" s="220"/>
      <c r="G25" s="220"/>
      <c r="H25" s="396"/>
      <c r="I25" s="220"/>
      <c r="J25" s="220"/>
      <c r="K25" s="396"/>
      <c r="L25" s="387"/>
      <c r="M25" s="387"/>
      <c r="N25" s="220"/>
      <c r="O25" s="220"/>
      <c r="P25" s="220"/>
      <c r="Q25" s="220"/>
      <c r="R25" s="220"/>
    </row>
    <row r="26" spans="1:18" ht="39" customHeight="1" x14ac:dyDescent="0.25">
      <c r="A26" s="231"/>
      <c r="B26" s="228"/>
      <c r="C26" s="221"/>
      <c r="D26" s="11" t="s">
        <v>47</v>
      </c>
      <c r="E26" s="221"/>
      <c r="F26" s="221"/>
      <c r="G26" s="221"/>
      <c r="H26" s="397"/>
      <c r="I26" s="221"/>
      <c r="J26" s="221"/>
      <c r="K26" s="397"/>
      <c r="L26" s="388"/>
      <c r="M26" s="388"/>
      <c r="N26" s="221"/>
      <c r="O26" s="221"/>
      <c r="P26" s="221"/>
      <c r="Q26" s="221"/>
      <c r="R26" s="221"/>
    </row>
    <row r="27" spans="1:18" ht="33.75" customHeight="1" x14ac:dyDescent="0.25">
      <c r="A27" s="175" t="s">
        <v>48</v>
      </c>
      <c r="B27" s="176">
        <f>SUM(B17:B26)</f>
        <v>1</v>
      </c>
      <c r="C27" s="176"/>
      <c r="D27" s="5"/>
      <c r="E27" s="5"/>
      <c r="F27" s="5"/>
      <c r="G27" s="11"/>
      <c r="H27" s="176">
        <f>SUM(H18:H26)</f>
        <v>0.63</v>
      </c>
      <c r="I27" s="176">
        <f>SUM(I18:I26)</f>
        <v>0.93333333333333335</v>
      </c>
      <c r="J27" s="176">
        <f>SUM(J18:J26)</f>
        <v>1.1499999999999999</v>
      </c>
      <c r="K27" s="176">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14"/>
      <c r="E29" s="215"/>
      <c r="F29" s="389"/>
      <c r="G29" s="390"/>
      <c r="H29" s="391"/>
      <c r="I29" s="24"/>
      <c r="J29" s="24"/>
      <c r="K29" s="24"/>
      <c r="L29" s="24"/>
      <c r="M29" s="24"/>
      <c r="N29" s="24"/>
      <c r="O29" s="24"/>
      <c r="P29" s="24"/>
      <c r="Q29" s="24"/>
      <c r="R29" s="24"/>
    </row>
    <row r="30" spans="1:18" ht="15.75" thickBot="1" x14ac:dyDescent="0.3">
      <c r="A30" s="13"/>
      <c r="D30" s="212" t="s">
        <v>49</v>
      </c>
      <c r="E30" s="213"/>
      <c r="F30" s="179"/>
      <c r="G30" s="213" t="s">
        <v>50</v>
      </c>
      <c r="H30" s="216"/>
      <c r="I30" s="25"/>
      <c r="J30" s="25"/>
      <c r="K30" s="25"/>
      <c r="L30" s="25"/>
      <c r="M30" s="25"/>
      <c r="N30" s="25"/>
      <c r="O30" s="25"/>
      <c r="P30" s="25"/>
      <c r="Q30" s="25"/>
      <c r="R30" s="25"/>
    </row>
    <row r="31" spans="1:18" ht="15.75" thickBot="1" x14ac:dyDescent="0.3">
      <c r="A31" s="13"/>
    </row>
    <row r="32" spans="1:18" ht="15.75" thickBot="1" x14ac:dyDescent="0.3">
      <c r="A32" s="13"/>
      <c r="B32" s="392" t="s">
        <v>146</v>
      </c>
      <c r="C32" s="393"/>
      <c r="D32" s="393"/>
      <c r="E32" s="393"/>
      <c r="F32" s="393"/>
      <c r="G32" s="393"/>
      <c r="H32" s="394"/>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89" t="s">
        <v>152</v>
      </c>
      <c r="H33" s="189"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78"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Q21:Q23"/>
    <mergeCell ref="Q24:Q26"/>
    <mergeCell ref="R21:R23"/>
    <mergeCell ref="R24:R26"/>
    <mergeCell ref="K24:K26"/>
    <mergeCell ref="M24:M26"/>
    <mergeCell ref="N21:N23"/>
    <mergeCell ref="N24:N26"/>
    <mergeCell ref="O21:O23"/>
    <mergeCell ref="P21:P23"/>
    <mergeCell ref="O24:O26"/>
    <mergeCell ref="P24:P26"/>
    <mergeCell ref="L21:L23"/>
  </mergeCells>
  <conditionalFormatting sqref="L18">
    <cfRule type="cellIs" dxfId="1"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32" t="s">
        <v>121</v>
      </c>
      <c r="C2" s="232"/>
      <c r="D2" s="232"/>
      <c r="E2" s="232"/>
      <c r="F2" s="407"/>
      <c r="G2" s="407"/>
      <c r="H2" s="407"/>
      <c r="I2" s="407"/>
      <c r="J2" s="407"/>
      <c r="K2" s="407"/>
      <c r="L2" s="407"/>
      <c r="M2" s="407"/>
    </row>
    <row r="3" spans="1:13" ht="15.75" thickBot="1" x14ac:dyDescent="0.3"/>
    <row r="4" spans="1:13" ht="15.75" thickBot="1" x14ac:dyDescent="0.3">
      <c r="A4" s="408" t="s">
        <v>14</v>
      </c>
      <c r="B4" s="409"/>
      <c r="C4" s="409"/>
      <c r="D4" s="409"/>
      <c r="E4" s="409"/>
      <c r="F4" s="409"/>
      <c r="G4" s="409"/>
      <c r="H4" s="410" t="s">
        <v>127</v>
      </c>
      <c r="I4" s="393"/>
      <c r="J4" s="393"/>
      <c r="K4" s="393"/>
      <c r="L4" s="393"/>
      <c r="M4" s="393"/>
    </row>
    <row r="5" spans="1:13" ht="28.5" customHeight="1" x14ac:dyDescent="0.25">
      <c r="A5" s="177" t="s">
        <v>17</v>
      </c>
      <c r="B5" s="177" t="s">
        <v>18</v>
      </c>
      <c r="C5" s="189" t="s">
        <v>19</v>
      </c>
      <c r="D5" s="177" t="s">
        <v>20</v>
      </c>
      <c r="E5" s="177" t="s">
        <v>128</v>
      </c>
      <c r="F5" s="177" t="s">
        <v>22</v>
      </c>
      <c r="G5" s="36" t="s">
        <v>23</v>
      </c>
      <c r="H5" s="411" t="s">
        <v>129</v>
      </c>
      <c r="I5" s="412"/>
      <c r="J5" s="412"/>
      <c r="K5" s="413"/>
      <c r="L5" s="177" t="s">
        <v>130</v>
      </c>
      <c r="M5" s="414" t="s">
        <v>131</v>
      </c>
    </row>
    <row r="6" spans="1:13" ht="30" customHeight="1" x14ac:dyDescent="0.25">
      <c r="A6" s="240" t="s">
        <v>26</v>
      </c>
      <c r="B6" s="241">
        <v>0.3</v>
      </c>
      <c r="C6" s="219" t="s">
        <v>27</v>
      </c>
      <c r="D6" s="10" t="s">
        <v>28</v>
      </c>
      <c r="E6" s="219">
        <v>4</v>
      </c>
      <c r="F6" s="219" t="s">
        <v>29</v>
      </c>
      <c r="G6" s="233" t="s">
        <v>30</v>
      </c>
      <c r="H6" s="174" t="s">
        <v>134</v>
      </c>
      <c r="I6" s="174" t="s">
        <v>135</v>
      </c>
      <c r="J6" s="174" t="s">
        <v>136</v>
      </c>
      <c r="K6" s="174" t="s">
        <v>137</v>
      </c>
      <c r="L6" s="9" t="s">
        <v>138</v>
      </c>
      <c r="M6" s="415"/>
    </row>
    <row r="7" spans="1:13" ht="45" customHeight="1" x14ac:dyDescent="0.25">
      <c r="A7" s="240"/>
      <c r="B7" s="240"/>
      <c r="C7" s="220"/>
      <c r="D7" s="11" t="s">
        <v>31</v>
      </c>
      <c r="E7" s="220"/>
      <c r="F7" s="220"/>
      <c r="G7" s="233"/>
      <c r="H7" s="395">
        <f>1/E6</f>
        <v>0.25</v>
      </c>
      <c r="I7" s="395">
        <v>0.25</v>
      </c>
      <c r="J7" s="395">
        <v>0.5</v>
      </c>
      <c r="K7" s="395">
        <v>0</v>
      </c>
      <c r="L7" s="401">
        <f>+H7+I7+J7+K7</f>
        <v>1</v>
      </c>
      <c r="M7" s="401">
        <f>4*B6/E6</f>
        <v>0.3</v>
      </c>
    </row>
    <row r="8" spans="1:13" ht="35.25" customHeight="1" x14ac:dyDescent="0.25">
      <c r="A8" s="240"/>
      <c r="B8" s="240"/>
      <c r="C8" s="220"/>
      <c r="D8" s="11" t="s">
        <v>32</v>
      </c>
      <c r="E8" s="220"/>
      <c r="F8" s="220"/>
      <c r="G8" s="233"/>
      <c r="H8" s="396"/>
      <c r="I8" s="396"/>
      <c r="J8" s="396"/>
      <c r="K8" s="396"/>
      <c r="L8" s="402"/>
      <c r="M8" s="402"/>
    </row>
    <row r="9" spans="1:13" ht="39.75" customHeight="1" x14ac:dyDescent="0.25">
      <c r="A9" s="240"/>
      <c r="B9" s="240"/>
      <c r="C9" s="221"/>
      <c r="D9" s="11" t="s">
        <v>33</v>
      </c>
      <c r="E9" s="221"/>
      <c r="F9" s="221"/>
      <c r="G9" s="233"/>
      <c r="H9" s="397"/>
      <c r="I9" s="397"/>
      <c r="J9" s="397"/>
      <c r="K9" s="397"/>
      <c r="L9" s="403"/>
      <c r="M9" s="403"/>
    </row>
    <row r="10" spans="1:13" ht="56.25" customHeight="1" x14ac:dyDescent="0.25">
      <c r="A10" s="229" t="s">
        <v>34</v>
      </c>
      <c r="B10" s="226">
        <v>0.4</v>
      </c>
      <c r="C10" s="219" t="s">
        <v>35</v>
      </c>
      <c r="D10" s="11" t="s">
        <v>144</v>
      </c>
      <c r="E10" s="219">
        <v>20</v>
      </c>
      <c r="F10" s="219" t="s">
        <v>37</v>
      </c>
      <c r="G10" s="219" t="s">
        <v>145</v>
      </c>
      <c r="H10" s="395">
        <f>7/25</f>
        <v>0.28000000000000003</v>
      </c>
      <c r="I10" s="386">
        <v>0.35</v>
      </c>
      <c r="J10" s="386">
        <v>0.25</v>
      </c>
      <c r="K10" s="395">
        <f>8/E10</f>
        <v>0.4</v>
      </c>
      <c r="L10" s="386">
        <f>+H10+I10+J10+K10</f>
        <v>1.28</v>
      </c>
      <c r="M10" s="386">
        <f>22*B10/E10</f>
        <v>0.44000000000000006</v>
      </c>
    </row>
    <row r="11" spans="1:13" ht="47.25" customHeight="1" x14ac:dyDescent="0.25">
      <c r="A11" s="230"/>
      <c r="B11" s="227"/>
      <c r="C11" s="220"/>
      <c r="D11" s="11" t="s">
        <v>39</v>
      </c>
      <c r="E11" s="220"/>
      <c r="F11" s="220"/>
      <c r="G11" s="220"/>
      <c r="H11" s="396"/>
      <c r="I11" s="220"/>
      <c r="J11" s="220"/>
      <c r="K11" s="396"/>
      <c r="L11" s="387"/>
      <c r="M11" s="387"/>
    </row>
    <row r="12" spans="1:13" ht="57" customHeight="1" x14ac:dyDescent="0.25">
      <c r="A12" s="231"/>
      <c r="B12" s="228"/>
      <c r="C12" s="221"/>
      <c r="D12" s="11" t="s">
        <v>41</v>
      </c>
      <c r="E12" s="220"/>
      <c r="F12" s="221"/>
      <c r="G12" s="221"/>
      <c r="H12" s="397"/>
      <c r="I12" s="221"/>
      <c r="J12" s="221"/>
      <c r="K12" s="397"/>
      <c r="L12" s="388"/>
      <c r="M12" s="388"/>
    </row>
    <row r="13" spans="1:13" ht="55.5" customHeight="1" x14ac:dyDescent="0.25">
      <c r="A13" s="229" t="s">
        <v>43</v>
      </c>
      <c r="B13" s="226">
        <v>0.3</v>
      </c>
      <c r="C13" s="219" t="s">
        <v>44</v>
      </c>
      <c r="D13" s="11" t="s">
        <v>45</v>
      </c>
      <c r="E13" s="219">
        <v>15</v>
      </c>
      <c r="F13" s="219" t="s">
        <v>29</v>
      </c>
      <c r="G13" s="219" t="s">
        <v>42</v>
      </c>
      <c r="H13" s="395">
        <f>3/30</f>
        <v>0.1</v>
      </c>
      <c r="I13" s="386">
        <v>0.33</v>
      </c>
      <c r="J13" s="386">
        <v>0.4</v>
      </c>
      <c r="K13" s="395">
        <f>1/E13</f>
        <v>6.6666666666666666E-2</v>
      </c>
      <c r="L13" s="386">
        <f>+H13+I13+J13+K13</f>
        <v>0.89666666666666672</v>
      </c>
      <c r="M13" s="386">
        <f>15*B13/E13</f>
        <v>0.3</v>
      </c>
    </row>
    <row r="14" spans="1:13" ht="39.75" customHeight="1" x14ac:dyDescent="0.25">
      <c r="A14" s="230"/>
      <c r="B14" s="227"/>
      <c r="C14" s="220"/>
      <c r="D14" s="11" t="s">
        <v>46</v>
      </c>
      <c r="E14" s="220"/>
      <c r="F14" s="220"/>
      <c r="G14" s="220"/>
      <c r="H14" s="396"/>
      <c r="I14" s="220"/>
      <c r="J14" s="220"/>
      <c r="K14" s="396"/>
      <c r="L14" s="387"/>
      <c r="M14" s="387"/>
    </row>
    <row r="15" spans="1:13" ht="39" customHeight="1" x14ac:dyDescent="0.25">
      <c r="A15" s="231"/>
      <c r="B15" s="228"/>
      <c r="C15" s="221"/>
      <c r="D15" s="11" t="s">
        <v>47</v>
      </c>
      <c r="E15" s="221"/>
      <c r="F15" s="221"/>
      <c r="G15" s="221"/>
      <c r="H15" s="397"/>
      <c r="I15" s="221"/>
      <c r="J15" s="221"/>
      <c r="K15" s="397"/>
      <c r="L15" s="388"/>
      <c r="M15" s="388"/>
    </row>
    <row r="16" spans="1:13" ht="33.75" customHeight="1" x14ac:dyDescent="0.25">
      <c r="A16" s="175" t="s">
        <v>48</v>
      </c>
      <c r="B16" s="176">
        <f>SUM(B6:B15)</f>
        <v>1</v>
      </c>
      <c r="C16" s="176"/>
      <c r="D16" s="5"/>
      <c r="E16" s="5"/>
      <c r="F16" s="5"/>
      <c r="G16" s="11"/>
      <c r="H16" s="176">
        <f>SUM(H7:H15)</f>
        <v>0.63</v>
      </c>
      <c r="I16" s="176">
        <f>SUM(I7:I15)</f>
        <v>0.92999999999999994</v>
      </c>
      <c r="J16" s="176">
        <f>SUM(J7:J15)</f>
        <v>1.1499999999999999</v>
      </c>
      <c r="K16" s="176">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B2:M2"/>
    <mergeCell ref="A4:G4"/>
    <mergeCell ref="H4:M4"/>
    <mergeCell ref="H5:K5"/>
    <mergeCell ref="M5:M6"/>
    <mergeCell ref="M7:M9"/>
    <mergeCell ref="A6:A9"/>
    <mergeCell ref="B6:B9"/>
    <mergeCell ref="C6:C9"/>
    <mergeCell ref="E6:E9"/>
    <mergeCell ref="F6:F9"/>
    <mergeCell ref="G6:G9"/>
    <mergeCell ref="H7:H9"/>
    <mergeCell ref="I7:I9"/>
    <mergeCell ref="J7:J9"/>
    <mergeCell ref="K7:K9"/>
    <mergeCell ref="L7:L9"/>
    <mergeCell ref="A10:A12"/>
    <mergeCell ref="B10:B12"/>
    <mergeCell ref="C10:C12"/>
    <mergeCell ref="E10:E12"/>
    <mergeCell ref="F10:F12"/>
    <mergeCell ref="M10:M12"/>
    <mergeCell ref="G10:G12"/>
    <mergeCell ref="H10:H12"/>
    <mergeCell ref="I10:I12"/>
    <mergeCell ref="J10:J12"/>
    <mergeCell ref="K10:K12"/>
    <mergeCell ref="L10:L12"/>
    <mergeCell ref="M13:M15"/>
    <mergeCell ref="A13:A15"/>
    <mergeCell ref="B13:B15"/>
    <mergeCell ref="C13:C15"/>
    <mergeCell ref="E13:E15"/>
    <mergeCell ref="F13:F15"/>
    <mergeCell ref="G13:G15"/>
    <mergeCell ref="H13:H15"/>
    <mergeCell ref="I13:I15"/>
    <mergeCell ref="J13:J15"/>
    <mergeCell ref="K13:K15"/>
    <mergeCell ref="L13:L15"/>
  </mergeCells>
  <conditionalFormatting sqref="L7">
    <cfRule type="cellIs" dxfId="0"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433" t="s">
        <v>164</v>
      </c>
      <c r="C3" s="434"/>
      <c r="D3" s="434"/>
      <c r="E3" s="434"/>
      <c r="F3" s="434"/>
      <c r="G3" s="434"/>
      <c r="H3" s="434"/>
      <c r="I3" s="435"/>
    </row>
    <row r="4" spans="2:9" ht="15.75" thickBot="1" x14ac:dyDescent="0.3">
      <c r="B4" s="431" t="s">
        <v>165</v>
      </c>
      <c r="C4" s="427"/>
      <c r="D4" s="427"/>
      <c r="E4" s="436" t="s">
        <v>166</v>
      </c>
      <c r="F4" s="437"/>
      <c r="G4" s="438"/>
      <c r="H4" s="427" t="s">
        <v>167</v>
      </c>
      <c r="I4" s="428"/>
    </row>
    <row r="5" spans="2:9" ht="15.75" thickBot="1" x14ac:dyDescent="0.3">
      <c r="B5" s="432"/>
      <c r="C5" s="429"/>
      <c r="D5" s="429"/>
      <c r="E5" s="59">
        <v>1</v>
      </c>
      <c r="F5" s="60">
        <v>2</v>
      </c>
      <c r="G5" s="60">
        <v>3</v>
      </c>
      <c r="H5" s="429"/>
      <c r="I5" s="430"/>
    </row>
    <row r="6" spans="2:9" ht="30.75" customHeight="1" x14ac:dyDescent="0.25">
      <c r="B6" s="55">
        <v>1</v>
      </c>
      <c r="C6" s="423" t="s">
        <v>168</v>
      </c>
      <c r="D6" s="423"/>
      <c r="E6" s="61"/>
      <c r="F6" s="61"/>
      <c r="G6" s="61"/>
      <c r="H6" s="439"/>
      <c r="I6" s="440"/>
    </row>
    <row r="7" spans="2:9" ht="39" customHeight="1" x14ac:dyDescent="0.25">
      <c r="B7" s="54">
        <v>2</v>
      </c>
      <c r="C7" s="424" t="s">
        <v>169</v>
      </c>
      <c r="D7" s="424"/>
      <c r="E7" s="50"/>
      <c r="F7" s="50"/>
      <c r="G7" s="50"/>
      <c r="H7" s="421"/>
      <c r="I7" s="422"/>
    </row>
    <row r="8" spans="2:9" ht="30" customHeight="1" x14ac:dyDescent="0.25">
      <c r="B8" s="54">
        <v>3</v>
      </c>
      <c r="C8" s="424" t="s">
        <v>170</v>
      </c>
      <c r="D8" s="424"/>
      <c r="E8" s="50"/>
      <c r="F8" s="50"/>
      <c r="G8" s="50"/>
      <c r="H8" s="421"/>
      <c r="I8" s="422"/>
    </row>
    <row r="9" spans="2:9" ht="34.5" customHeight="1" x14ac:dyDescent="0.25">
      <c r="B9" s="54">
        <v>4</v>
      </c>
      <c r="C9" s="424" t="s">
        <v>171</v>
      </c>
      <c r="D9" s="424"/>
      <c r="E9" s="50"/>
      <c r="F9" s="50"/>
      <c r="G9" s="50"/>
      <c r="H9" s="421"/>
      <c r="I9" s="422"/>
    </row>
    <row r="10" spans="2:9" ht="30.75" customHeight="1" x14ac:dyDescent="0.25">
      <c r="B10" s="54">
        <v>5</v>
      </c>
      <c r="C10" s="424" t="s">
        <v>172</v>
      </c>
      <c r="D10" s="424"/>
      <c r="E10" s="50"/>
      <c r="F10" s="50"/>
      <c r="G10" s="50"/>
      <c r="H10" s="421"/>
      <c r="I10" s="422"/>
    </row>
    <row r="11" spans="2:9" ht="33.75" customHeight="1" x14ac:dyDescent="0.25">
      <c r="B11" s="54">
        <v>6</v>
      </c>
      <c r="C11" s="424" t="s">
        <v>173</v>
      </c>
      <c r="D11" s="424"/>
      <c r="E11" s="50"/>
      <c r="F11" s="50"/>
      <c r="G11" s="50"/>
      <c r="H11" s="421"/>
      <c r="I11" s="422"/>
    </row>
    <row r="12" spans="2:9" ht="25.5" customHeight="1" x14ac:dyDescent="0.25">
      <c r="B12" s="54">
        <v>7</v>
      </c>
      <c r="C12" s="424" t="s">
        <v>174</v>
      </c>
      <c r="D12" s="424"/>
      <c r="E12" s="51"/>
      <c r="F12" s="51"/>
      <c r="G12" s="51"/>
      <c r="H12" s="425"/>
      <c r="I12" s="426"/>
    </row>
    <row r="13" spans="2:9" ht="46.5" customHeight="1" x14ac:dyDescent="0.25">
      <c r="B13" s="54">
        <v>8</v>
      </c>
      <c r="C13" s="424" t="s">
        <v>175</v>
      </c>
      <c r="D13" s="424"/>
      <c r="E13" s="51"/>
      <c r="F13" s="51"/>
      <c r="G13" s="51"/>
      <c r="H13" s="425"/>
      <c r="I13" s="426"/>
    </row>
    <row r="14" spans="2:9" ht="30.75" customHeight="1" x14ac:dyDescent="0.25">
      <c r="B14" s="54">
        <v>9</v>
      </c>
      <c r="C14" s="424" t="s">
        <v>176</v>
      </c>
      <c r="D14" s="424"/>
      <c r="E14" s="51"/>
      <c r="F14" s="51"/>
      <c r="G14" s="51"/>
      <c r="H14" s="425"/>
      <c r="I14" s="426"/>
    </row>
    <row r="15" spans="2:9" x14ac:dyDescent="0.25">
      <c r="B15" s="54">
        <v>10</v>
      </c>
      <c r="C15" s="424"/>
      <c r="D15" s="424"/>
      <c r="E15" s="51"/>
      <c r="F15" s="51"/>
      <c r="G15" s="51"/>
      <c r="H15" s="425"/>
      <c r="I15" s="426"/>
    </row>
    <row r="16" spans="2:9" x14ac:dyDescent="0.25">
      <c r="B16" s="54">
        <v>11</v>
      </c>
      <c r="C16" s="424"/>
      <c r="D16" s="424"/>
      <c r="E16" s="51"/>
      <c r="F16" s="51"/>
      <c r="G16" s="51"/>
      <c r="H16" s="425"/>
      <c r="I16" s="426"/>
    </row>
    <row r="17" spans="2:9" x14ac:dyDescent="0.25">
      <c r="B17" s="54">
        <v>12</v>
      </c>
      <c r="C17" s="424"/>
      <c r="D17" s="424"/>
      <c r="E17" s="51"/>
      <c r="F17" s="51"/>
      <c r="G17" s="51"/>
      <c r="H17" s="425"/>
      <c r="I17" s="426"/>
    </row>
    <row r="18" spans="2:9" ht="15.75" thickBot="1" x14ac:dyDescent="0.3"/>
    <row r="19" spans="2:9" ht="11.25" customHeight="1" thickBot="1" x14ac:dyDescent="0.3">
      <c r="B19" s="420" t="s">
        <v>177</v>
      </c>
      <c r="C19" s="420"/>
      <c r="D19" s="420"/>
      <c r="E19" s="420"/>
      <c r="F19" s="420"/>
      <c r="G19" s="420"/>
      <c r="H19" s="420"/>
      <c r="I19" s="420"/>
    </row>
    <row r="20" spans="2:9" ht="6.75" customHeight="1" thickBot="1" x14ac:dyDescent="0.3">
      <c r="B20" s="420"/>
      <c r="C20" s="420"/>
      <c r="D20" s="420"/>
      <c r="E20" s="420"/>
      <c r="F20" s="420"/>
      <c r="G20" s="420"/>
      <c r="H20" s="420"/>
      <c r="I20" s="420"/>
    </row>
  </sheetData>
  <mergeCells count="29">
    <mergeCell ref="H12:I12"/>
    <mergeCell ref="H10:I10"/>
    <mergeCell ref="C11:D11"/>
    <mergeCell ref="C12:D12"/>
    <mergeCell ref="H8:I8"/>
    <mergeCell ref="H9:I9"/>
    <mergeCell ref="H11:I11"/>
    <mergeCell ref="C10:D10"/>
    <mergeCell ref="H4:I5"/>
    <mergeCell ref="B4:D5"/>
    <mergeCell ref="B3:I3"/>
    <mergeCell ref="E4:G4"/>
    <mergeCell ref="H6:I6"/>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s>
  <pageMargins left="0.7" right="0.7" top="0.75" bottom="0.75" header="0.3" footer="0.3"/>
  <pageSetup scale="80" orientation="portrait"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255"/>
  <sheetViews>
    <sheetView view="pageBreakPreview" topLeftCell="A52" zoomScale="90" zoomScaleNormal="100" zoomScaleSheetLayoutView="90" workbookViewId="0">
      <selection activeCell="D71" sqref="D71"/>
    </sheetView>
  </sheetViews>
  <sheetFormatPr baseColWidth="10" defaultColWidth="10.85546875" defaultRowHeight="15" x14ac:dyDescent="0.25"/>
  <cols>
    <col min="1" max="1" width="2.42578125" style="91" customWidth="1"/>
    <col min="2" max="2" width="4" style="64" customWidth="1"/>
    <col min="3" max="3" width="24.7109375" style="64" customWidth="1"/>
    <col min="4" max="4" width="35.42578125" style="65" customWidth="1"/>
    <col min="5" max="5" width="12" style="64" customWidth="1"/>
    <col min="6" max="6" width="9.85546875" style="64" customWidth="1"/>
    <col min="7" max="7" width="12.7109375" style="64" customWidth="1"/>
    <col min="8" max="8" width="14.140625" style="64" customWidth="1"/>
    <col min="9" max="9" width="24.5703125" style="64" customWidth="1"/>
    <col min="10" max="10" width="32.140625" style="64" customWidth="1"/>
    <col min="11" max="11" width="5" style="91" customWidth="1"/>
    <col min="12" max="12" width="16.42578125" style="91" customWidth="1"/>
    <col min="13" max="16384" width="10.85546875" style="64"/>
  </cols>
  <sheetData>
    <row r="1" spans="1:12" ht="15.75" thickBot="1" x14ac:dyDescent="0.3">
      <c r="B1" s="91"/>
      <c r="C1" s="91"/>
      <c r="D1" s="91"/>
      <c r="E1" s="91"/>
      <c r="F1" s="91"/>
      <c r="G1" s="91"/>
      <c r="H1" s="91"/>
      <c r="I1" s="91"/>
      <c r="J1" s="91"/>
      <c r="L1"/>
    </row>
    <row r="2" spans="1:12" ht="35.1" customHeight="1" thickBot="1" x14ac:dyDescent="0.3">
      <c r="A2" s="153"/>
      <c r="B2" s="482" t="s">
        <v>178</v>
      </c>
      <c r="C2" s="483"/>
      <c r="D2" s="483"/>
      <c r="E2" s="483"/>
      <c r="F2" s="483"/>
      <c r="G2" s="483"/>
      <c r="H2" s="483"/>
      <c r="I2" s="483"/>
      <c r="J2" s="484"/>
      <c r="K2" s="153"/>
      <c r="L2"/>
    </row>
    <row r="3" spans="1:12" ht="5.0999999999999996" customHeight="1" thickBot="1" x14ac:dyDescent="0.3">
      <c r="A3" s="153"/>
      <c r="B3" s="154"/>
      <c r="C3" s="154"/>
      <c r="D3" s="155"/>
      <c r="E3" s="154"/>
      <c r="F3" s="154"/>
      <c r="G3" s="154"/>
      <c r="H3" s="154"/>
      <c r="I3" s="154"/>
      <c r="J3" s="154"/>
      <c r="K3" s="153"/>
      <c r="L3"/>
    </row>
    <row r="4" spans="1:12" ht="21.95" customHeight="1" thickBot="1" x14ac:dyDescent="0.3">
      <c r="A4" s="153"/>
      <c r="B4" s="485" t="s">
        <v>179</v>
      </c>
      <c r="C4" s="486"/>
      <c r="D4" s="486"/>
      <c r="E4" s="486"/>
      <c r="F4" s="486"/>
      <c r="G4" s="486"/>
      <c r="H4" s="486"/>
      <c r="I4" s="486"/>
      <c r="J4" s="487"/>
      <c r="K4" s="153"/>
      <c r="L4"/>
    </row>
    <row r="5" spans="1:12" s="66" customFormat="1" ht="24.75" customHeight="1" x14ac:dyDescent="0.3">
      <c r="A5" s="153"/>
      <c r="B5" s="156"/>
      <c r="C5" s="488" t="s">
        <v>180</v>
      </c>
      <c r="D5" s="488"/>
      <c r="E5" s="488"/>
      <c r="F5" s="488"/>
      <c r="G5" s="488"/>
      <c r="H5" s="488"/>
      <c r="I5" s="488"/>
      <c r="J5" s="157">
        <v>5</v>
      </c>
      <c r="K5" s="153"/>
      <c r="L5"/>
    </row>
    <row r="6" spans="1:12" s="66" customFormat="1" ht="24.75" customHeight="1" x14ac:dyDescent="0.3">
      <c r="A6" s="153"/>
      <c r="B6" s="158"/>
      <c r="C6" s="481" t="s">
        <v>181</v>
      </c>
      <c r="D6" s="481"/>
      <c r="E6" s="481"/>
      <c r="F6" s="481"/>
      <c r="G6" s="481"/>
      <c r="H6" s="481"/>
      <c r="I6" s="481"/>
      <c r="J6" s="159">
        <v>4</v>
      </c>
      <c r="K6" s="153"/>
      <c r="L6"/>
    </row>
    <row r="7" spans="1:12" s="66" customFormat="1" ht="24.75" customHeight="1" x14ac:dyDescent="0.3">
      <c r="A7" s="153"/>
      <c r="B7" s="158"/>
      <c r="C7" s="481" t="s">
        <v>62</v>
      </c>
      <c r="D7" s="481"/>
      <c r="E7" s="481"/>
      <c r="F7" s="481"/>
      <c r="G7" s="481"/>
      <c r="H7" s="481"/>
      <c r="I7" s="481"/>
      <c r="J7" s="159">
        <v>3</v>
      </c>
      <c r="K7" s="153"/>
      <c r="L7"/>
    </row>
    <row r="8" spans="1:12" s="66" customFormat="1" ht="24.75" customHeight="1" x14ac:dyDescent="0.3">
      <c r="A8" s="153"/>
      <c r="B8" s="158"/>
      <c r="C8" s="481" t="s">
        <v>65</v>
      </c>
      <c r="D8" s="481"/>
      <c r="E8" s="481"/>
      <c r="F8" s="481"/>
      <c r="G8" s="481"/>
      <c r="H8" s="481"/>
      <c r="I8" s="481"/>
      <c r="J8" s="159">
        <v>2</v>
      </c>
      <c r="K8" s="153"/>
      <c r="L8"/>
    </row>
    <row r="9" spans="1:12" s="66" customFormat="1" ht="24.75" customHeight="1" thickBot="1" x14ac:dyDescent="0.35">
      <c r="A9" s="153"/>
      <c r="B9" s="160"/>
      <c r="C9" s="471" t="s">
        <v>182</v>
      </c>
      <c r="D9" s="472"/>
      <c r="E9" s="472"/>
      <c r="F9" s="472"/>
      <c r="G9" s="472"/>
      <c r="H9" s="472"/>
      <c r="I9" s="472"/>
      <c r="J9" s="161">
        <v>1</v>
      </c>
      <c r="K9" s="153"/>
      <c r="L9"/>
    </row>
    <row r="10" spans="1:12" s="66" customFormat="1" ht="22.5" customHeight="1" thickBot="1" x14ac:dyDescent="0.35">
      <c r="A10" s="153"/>
      <c r="B10" s="162"/>
      <c r="C10" s="163"/>
      <c r="D10" s="163"/>
      <c r="E10" s="163"/>
      <c r="F10" s="163"/>
      <c r="G10" s="163"/>
      <c r="H10" s="163"/>
      <c r="I10" s="163"/>
      <c r="J10" s="164"/>
      <c r="K10" s="153"/>
      <c r="L10"/>
    </row>
    <row r="11" spans="1:12" ht="33" customHeight="1" x14ac:dyDescent="0.25">
      <c r="A11" s="153"/>
      <c r="B11" s="473" t="s">
        <v>183</v>
      </c>
      <c r="C11" s="474"/>
      <c r="D11" s="474" t="s">
        <v>184</v>
      </c>
      <c r="E11" s="474" t="s">
        <v>185</v>
      </c>
      <c r="F11" s="474"/>
      <c r="G11" s="474"/>
      <c r="H11" s="468" t="s">
        <v>186</v>
      </c>
      <c r="I11" s="479" t="s">
        <v>187</v>
      </c>
      <c r="J11" s="462" t="s">
        <v>188</v>
      </c>
      <c r="K11" s="92"/>
      <c r="L11"/>
    </row>
    <row r="12" spans="1:12" ht="27.75" customHeight="1" x14ac:dyDescent="0.25">
      <c r="A12" s="153"/>
      <c r="B12" s="475"/>
      <c r="C12" s="476"/>
      <c r="D12" s="476"/>
      <c r="E12" s="190" t="s">
        <v>189</v>
      </c>
      <c r="F12" s="190" t="s">
        <v>190</v>
      </c>
      <c r="G12" s="190" t="s">
        <v>191</v>
      </c>
      <c r="H12" s="469"/>
      <c r="I12" s="480"/>
      <c r="J12" s="463"/>
      <c r="K12" s="92"/>
      <c r="L12"/>
    </row>
    <row r="13" spans="1:12" ht="15.75" customHeight="1" x14ac:dyDescent="0.25">
      <c r="A13" s="153"/>
      <c r="B13" s="477"/>
      <c r="C13" s="478"/>
      <c r="D13" s="478"/>
      <c r="E13" s="67">
        <v>0.6</v>
      </c>
      <c r="F13" s="67">
        <v>0.2</v>
      </c>
      <c r="G13" s="67">
        <v>0.2</v>
      </c>
      <c r="H13" s="470"/>
      <c r="I13" s="480"/>
      <c r="J13" s="464"/>
      <c r="K13" s="92"/>
      <c r="L13"/>
    </row>
    <row r="14" spans="1:12" ht="47.45" customHeight="1" x14ac:dyDescent="0.25">
      <c r="A14" s="153"/>
      <c r="B14" s="453">
        <v>1</v>
      </c>
      <c r="C14" s="454" t="s">
        <v>192</v>
      </c>
      <c r="D14" s="68" t="s">
        <v>193</v>
      </c>
      <c r="E14" s="166"/>
      <c r="F14" s="166"/>
      <c r="G14" s="166"/>
      <c r="H14" s="455"/>
      <c r="I14" s="455">
        <f>SUM(E18:G18)</f>
        <v>0</v>
      </c>
      <c r="J14" s="465" t="s">
        <v>287</v>
      </c>
      <c r="K14" s="92"/>
      <c r="L14"/>
    </row>
    <row r="15" spans="1:12" ht="38.1" customHeight="1" x14ac:dyDescent="0.25">
      <c r="A15" s="153"/>
      <c r="B15" s="453"/>
      <c r="C15" s="454"/>
      <c r="D15" s="68" t="s">
        <v>194</v>
      </c>
      <c r="E15" s="166"/>
      <c r="F15" s="166"/>
      <c r="G15" s="166"/>
      <c r="H15" s="455"/>
      <c r="I15" s="455"/>
      <c r="J15" s="466"/>
      <c r="K15" s="92"/>
      <c r="L15"/>
    </row>
    <row r="16" spans="1:12" ht="41.45" customHeight="1" x14ac:dyDescent="0.25">
      <c r="A16" s="153"/>
      <c r="B16" s="453"/>
      <c r="C16" s="454"/>
      <c r="D16" s="68" t="s">
        <v>195</v>
      </c>
      <c r="E16" s="166"/>
      <c r="F16" s="166"/>
      <c r="G16" s="166"/>
      <c r="H16" s="455"/>
      <c r="I16" s="455"/>
      <c r="J16" s="466"/>
      <c r="K16" s="92"/>
      <c r="L16"/>
    </row>
    <row r="17" spans="1:12" ht="47.1" customHeight="1" x14ac:dyDescent="0.25">
      <c r="A17" s="153"/>
      <c r="B17" s="453"/>
      <c r="C17" s="454"/>
      <c r="D17" s="68" t="s">
        <v>196</v>
      </c>
      <c r="E17" s="166"/>
      <c r="F17" s="166"/>
      <c r="G17" s="166"/>
      <c r="H17" s="455"/>
      <c r="I17" s="455"/>
      <c r="J17" s="466"/>
      <c r="K17" s="92"/>
      <c r="L17"/>
    </row>
    <row r="18" spans="1:12" ht="24.75" customHeight="1" x14ac:dyDescent="0.25">
      <c r="A18" s="153"/>
      <c r="B18" s="441" t="s">
        <v>280</v>
      </c>
      <c r="C18" s="441"/>
      <c r="D18" s="441"/>
      <c r="E18" s="63">
        <f>SUM(E14:E17)/4*60%</f>
        <v>0</v>
      </c>
      <c r="F18" s="69">
        <f>SUM(F14:F17)/4*20%</f>
        <v>0</v>
      </c>
      <c r="G18" s="69">
        <f>SUM(G14:G17)/4*20%</f>
        <v>0</v>
      </c>
      <c r="H18" s="455"/>
      <c r="I18" s="455"/>
      <c r="J18" s="467"/>
      <c r="K18" s="92"/>
      <c r="L18"/>
    </row>
    <row r="19" spans="1:12" ht="24.75" customHeight="1" x14ac:dyDescent="0.25">
      <c r="A19" s="153"/>
      <c r="B19" s="453">
        <v>2</v>
      </c>
      <c r="C19" s="454" t="s">
        <v>198</v>
      </c>
      <c r="D19" s="68" t="s">
        <v>199</v>
      </c>
      <c r="E19" s="191"/>
      <c r="F19" s="191"/>
      <c r="G19" s="201"/>
      <c r="H19" s="455"/>
      <c r="I19" s="455">
        <f>SUM(E24:G24)</f>
        <v>0</v>
      </c>
      <c r="J19" s="456"/>
      <c r="K19" s="92"/>
      <c r="L19"/>
    </row>
    <row r="20" spans="1:12" ht="36" customHeight="1" x14ac:dyDescent="0.25">
      <c r="A20" s="153"/>
      <c r="B20" s="453"/>
      <c r="C20" s="454"/>
      <c r="D20" s="68" t="s">
        <v>200</v>
      </c>
      <c r="E20" s="191"/>
      <c r="F20" s="191"/>
      <c r="G20" s="201"/>
      <c r="H20" s="455"/>
      <c r="I20" s="455"/>
      <c r="J20" s="456"/>
      <c r="K20" s="92"/>
      <c r="L20"/>
    </row>
    <row r="21" spans="1:12" ht="33.6" customHeight="1" x14ac:dyDescent="0.25">
      <c r="A21" s="153"/>
      <c r="B21" s="453"/>
      <c r="C21" s="454"/>
      <c r="D21" s="68" t="s">
        <v>201</v>
      </c>
      <c r="E21" s="191"/>
      <c r="F21" s="191"/>
      <c r="G21" s="201"/>
      <c r="H21" s="455"/>
      <c r="I21" s="455"/>
      <c r="J21" s="456"/>
      <c r="K21" s="92"/>
      <c r="L21"/>
    </row>
    <row r="22" spans="1:12" ht="35.25" customHeight="1" x14ac:dyDescent="0.25">
      <c r="A22" s="153"/>
      <c r="B22" s="453"/>
      <c r="C22" s="454"/>
      <c r="D22" s="68" t="s">
        <v>202</v>
      </c>
      <c r="E22" s="191"/>
      <c r="F22" s="191"/>
      <c r="G22" s="201"/>
      <c r="H22" s="455"/>
      <c r="I22" s="455"/>
      <c r="J22" s="456"/>
      <c r="K22" s="92"/>
      <c r="L22"/>
    </row>
    <row r="23" spans="1:12" ht="21" customHeight="1" x14ac:dyDescent="0.25">
      <c r="A23" s="153"/>
      <c r="B23" s="453"/>
      <c r="C23" s="454"/>
      <c r="D23" s="68" t="s">
        <v>203</v>
      </c>
      <c r="E23" s="191"/>
      <c r="F23" s="191"/>
      <c r="G23" s="201"/>
      <c r="H23" s="455"/>
      <c r="I23" s="455"/>
      <c r="J23" s="456"/>
      <c r="K23" s="92"/>
      <c r="L23"/>
    </row>
    <row r="24" spans="1:12" ht="24.75" customHeight="1" x14ac:dyDescent="0.25">
      <c r="A24" s="153"/>
      <c r="B24" s="441" t="s">
        <v>197</v>
      </c>
      <c r="C24" s="441"/>
      <c r="D24" s="441"/>
      <c r="E24" s="69">
        <f>SUM(E19:E23)/5*60%</f>
        <v>0</v>
      </c>
      <c r="F24" s="69">
        <f>SUM(F19:F23)/5*20%</f>
        <v>0</v>
      </c>
      <c r="G24" s="69">
        <f>SUM(G19:G23)/5*20%</f>
        <v>0</v>
      </c>
      <c r="H24" s="455"/>
      <c r="I24" s="455"/>
      <c r="J24" s="456"/>
      <c r="K24" s="92"/>
      <c r="L24"/>
    </row>
    <row r="25" spans="1:12" ht="24.75" customHeight="1" x14ac:dyDescent="0.25">
      <c r="A25" s="153"/>
      <c r="B25" s="453">
        <v>3</v>
      </c>
      <c r="C25" s="454" t="s">
        <v>204</v>
      </c>
      <c r="D25" s="68" t="s">
        <v>205</v>
      </c>
      <c r="E25" s="191"/>
      <c r="F25" s="191"/>
      <c r="G25" s="201"/>
      <c r="H25" s="458"/>
      <c r="I25" s="455">
        <f>SUM(E30:G30)</f>
        <v>0</v>
      </c>
      <c r="J25" s="456"/>
      <c r="K25" s="92"/>
      <c r="L25"/>
    </row>
    <row r="26" spans="1:12" ht="33.75" customHeight="1" x14ac:dyDescent="0.25">
      <c r="A26" s="153"/>
      <c r="B26" s="453"/>
      <c r="C26" s="454"/>
      <c r="D26" s="68" t="s">
        <v>206</v>
      </c>
      <c r="E26" s="191"/>
      <c r="F26" s="191"/>
      <c r="G26" s="201"/>
      <c r="H26" s="458"/>
      <c r="I26" s="455"/>
      <c r="J26" s="456"/>
      <c r="K26" s="92"/>
      <c r="L26"/>
    </row>
    <row r="27" spans="1:12" x14ac:dyDescent="0.25">
      <c r="A27" s="153"/>
      <c r="B27" s="453"/>
      <c r="C27" s="454"/>
      <c r="D27" s="68" t="s">
        <v>207</v>
      </c>
      <c r="E27" s="191"/>
      <c r="F27" s="191"/>
      <c r="G27" s="201"/>
      <c r="H27" s="458"/>
      <c r="I27" s="455"/>
      <c r="J27" s="456"/>
      <c r="K27" s="92"/>
      <c r="L27"/>
    </row>
    <row r="28" spans="1:12" ht="27.75" customHeight="1" x14ac:dyDescent="0.25">
      <c r="A28" s="153"/>
      <c r="B28" s="453"/>
      <c r="C28" s="454"/>
      <c r="D28" s="68" t="s">
        <v>208</v>
      </c>
      <c r="E28" s="191"/>
      <c r="F28" s="191"/>
      <c r="G28" s="201"/>
      <c r="H28" s="458"/>
      <c r="I28" s="455"/>
      <c r="J28" s="456"/>
      <c r="K28" s="92"/>
      <c r="L28"/>
    </row>
    <row r="29" spans="1:12" ht="36" customHeight="1" x14ac:dyDescent="0.25">
      <c r="A29" s="153"/>
      <c r="B29" s="453"/>
      <c r="C29" s="454"/>
      <c r="D29" s="68" t="s">
        <v>209</v>
      </c>
      <c r="E29" s="191"/>
      <c r="F29" s="191"/>
      <c r="G29" s="201"/>
      <c r="H29" s="458"/>
      <c r="I29" s="455"/>
      <c r="J29" s="456"/>
      <c r="K29" s="92"/>
      <c r="L29"/>
    </row>
    <row r="30" spans="1:12" ht="24.75" customHeight="1" x14ac:dyDescent="0.25">
      <c r="A30" s="153"/>
      <c r="B30" s="441" t="s">
        <v>197</v>
      </c>
      <c r="C30" s="441"/>
      <c r="D30" s="441"/>
      <c r="E30" s="69">
        <f>SUM(E25:E29)/5*60%</f>
        <v>0</v>
      </c>
      <c r="F30" s="69">
        <f>SUM(F25:F29)/5*20%</f>
        <v>0</v>
      </c>
      <c r="G30" s="69">
        <f>SUM(G25:G29)/5*20%</f>
        <v>0</v>
      </c>
      <c r="H30" s="458"/>
      <c r="I30" s="455"/>
      <c r="J30" s="456"/>
      <c r="K30" s="92"/>
      <c r="L30"/>
    </row>
    <row r="31" spans="1:12" ht="34.5" customHeight="1" x14ac:dyDescent="0.25">
      <c r="A31" s="153"/>
      <c r="B31" s="453">
        <v>4</v>
      </c>
      <c r="C31" s="454" t="s">
        <v>210</v>
      </c>
      <c r="D31" s="70" t="s">
        <v>211</v>
      </c>
      <c r="E31" s="192"/>
      <c r="F31" s="192"/>
      <c r="G31" s="202"/>
      <c r="H31" s="447"/>
      <c r="I31" s="450">
        <f>SUM(E35:G35)</f>
        <v>0</v>
      </c>
      <c r="J31" s="461"/>
      <c r="K31" s="92"/>
      <c r="L31"/>
    </row>
    <row r="32" spans="1:12" ht="24.75" customHeight="1" x14ac:dyDescent="0.25">
      <c r="A32" s="153"/>
      <c r="B32" s="453"/>
      <c r="C32" s="454"/>
      <c r="D32" s="70" t="s">
        <v>212</v>
      </c>
      <c r="E32" s="192"/>
      <c r="F32" s="192"/>
      <c r="G32" s="202"/>
      <c r="H32" s="448"/>
      <c r="I32" s="451"/>
      <c r="J32" s="461"/>
      <c r="K32" s="92"/>
      <c r="L32"/>
    </row>
    <row r="33" spans="1:12" ht="24.75" customHeight="1" x14ac:dyDescent="0.25">
      <c r="A33" s="153"/>
      <c r="B33" s="453"/>
      <c r="C33" s="454"/>
      <c r="D33" s="70" t="s">
        <v>213</v>
      </c>
      <c r="E33" s="192"/>
      <c r="F33" s="192"/>
      <c r="G33" s="202"/>
      <c r="H33" s="448"/>
      <c r="I33" s="451"/>
      <c r="J33" s="461"/>
      <c r="K33" s="92"/>
      <c r="L33"/>
    </row>
    <row r="34" spans="1:12" ht="36.75" customHeight="1" x14ac:dyDescent="0.25">
      <c r="A34" s="153"/>
      <c r="B34" s="453"/>
      <c r="C34" s="454"/>
      <c r="D34" s="70" t="s">
        <v>214</v>
      </c>
      <c r="E34" s="192"/>
      <c r="F34" s="192"/>
      <c r="G34" s="202"/>
      <c r="H34" s="448"/>
      <c r="I34" s="451"/>
      <c r="J34" s="461"/>
      <c r="K34" s="92"/>
      <c r="L34"/>
    </row>
    <row r="35" spans="1:12" ht="24.75" customHeight="1" x14ac:dyDescent="0.25">
      <c r="A35" s="153"/>
      <c r="B35" s="441" t="s">
        <v>197</v>
      </c>
      <c r="C35" s="441"/>
      <c r="D35" s="441"/>
      <c r="E35" s="69">
        <f>SUM(E31:E34)/4*60%</f>
        <v>0</v>
      </c>
      <c r="F35" s="69">
        <f>SUM(F31:F34)/4*20%</f>
        <v>0</v>
      </c>
      <c r="G35" s="69">
        <f>SUM(G31:G34)/4*20%</f>
        <v>0</v>
      </c>
      <c r="H35" s="449"/>
      <c r="I35" s="452"/>
      <c r="J35" s="461"/>
      <c r="K35" s="92"/>
      <c r="L35"/>
    </row>
    <row r="36" spans="1:12" ht="25.5" customHeight="1" x14ac:dyDescent="0.25">
      <c r="A36" s="153"/>
      <c r="B36" s="453">
        <v>5</v>
      </c>
      <c r="C36" s="454" t="s">
        <v>215</v>
      </c>
      <c r="D36" s="71" t="s">
        <v>216</v>
      </c>
      <c r="E36" s="166"/>
      <c r="F36" s="166"/>
      <c r="G36" s="166"/>
      <c r="H36" s="455"/>
      <c r="I36" s="455">
        <f>SUM(E41:G41)</f>
        <v>0</v>
      </c>
      <c r="J36" s="460"/>
      <c r="K36" s="92"/>
      <c r="L36"/>
    </row>
    <row r="37" spans="1:12" ht="27" customHeight="1" x14ac:dyDescent="0.25">
      <c r="A37" s="153"/>
      <c r="B37" s="453"/>
      <c r="C37" s="454"/>
      <c r="D37" s="71" t="s">
        <v>217</v>
      </c>
      <c r="E37" s="166"/>
      <c r="F37" s="166"/>
      <c r="G37" s="166"/>
      <c r="H37" s="455"/>
      <c r="I37" s="455"/>
      <c r="J37" s="460"/>
      <c r="K37" s="92"/>
      <c r="L37"/>
    </row>
    <row r="38" spans="1:12" ht="35.1" customHeight="1" x14ac:dyDescent="0.25">
      <c r="A38" s="153"/>
      <c r="B38" s="453"/>
      <c r="C38" s="454"/>
      <c r="D38" s="71" t="s">
        <v>218</v>
      </c>
      <c r="E38" s="166"/>
      <c r="F38" s="166"/>
      <c r="G38" s="166"/>
      <c r="H38" s="455"/>
      <c r="I38" s="455"/>
      <c r="J38" s="460"/>
      <c r="K38" s="92"/>
      <c r="L38"/>
    </row>
    <row r="39" spans="1:12" ht="24" customHeight="1" x14ac:dyDescent="0.25">
      <c r="A39" s="153"/>
      <c r="B39" s="453"/>
      <c r="C39" s="454"/>
      <c r="D39" s="71" t="s">
        <v>219</v>
      </c>
      <c r="E39" s="166"/>
      <c r="F39" s="166"/>
      <c r="G39" s="166"/>
      <c r="H39" s="455"/>
      <c r="I39" s="455"/>
      <c r="J39" s="460"/>
      <c r="K39" s="92"/>
      <c r="L39"/>
    </row>
    <row r="40" spans="1:12" ht="26.25" customHeight="1" x14ac:dyDescent="0.25">
      <c r="A40" s="153"/>
      <c r="B40" s="453"/>
      <c r="C40" s="454"/>
      <c r="D40" s="71" t="s">
        <v>220</v>
      </c>
      <c r="E40" s="166"/>
      <c r="F40" s="166"/>
      <c r="G40" s="166"/>
      <c r="H40" s="455"/>
      <c r="I40" s="455"/>
      <c r="J40" s="460"/>
      <c r="K40" s="92"/>
      <c r="L40"/>
    </row>
    <row r="41" spans="1:12" ht="24.75" customHeight="1" x14ac:dyDescent="0.25">
      <c r="A41" s="153"/>
      <c r="B41" s="441" t="s">
        <v>197</v>
      </c>
      <c r="C41" s="441"/>
      <c r="D41" s="441"/>
      <c r="E41" s="69">
        <f>SUM(E36:E40)/5*60%</f>
        <v>0</v>
      </c>
      <c r="F41" s="69">
        <f>SUM(F36:F40)/5*20%</f>
        <v>0</v>
      </c>
      <c r="G41" s="69">
        <f>SUM(G36:G40)/5*20%</f>
        <v>0</v>
      </c>
      <c r="H41" s="455"/>
      <c r="I41" s="455"/>
      <c r="J41" s="460"/>
      <c r="K41" s="92"/>
      <c r="L41"/>
    </row>
    <row r="42" spans="1:12" ht="24.75" customHeight="1" x14ac:dyDescent="0.25">
      <c r="A42" s="153"/>
      <c r="B42" s="453">
        <v>6</v>
      </c>
      <c r="C42" s="454" t="s">
        <v>221</v>
      </c>
      <c r="D42" s="68" t="s">
        <v>222</v>
      </c>
      <c r="E42" s="191"/>
      <c r="F42" s="191"/>
      <c r="G42" s="201"/>
      <c r="H42" s="455"/>
      <c r="I42" s="455">
        <f>SUM(E48:G48)</f>
        <v>0</v>
      </c>
      <c r="J42" s="456"/>
      <c r="K42" s="92"/>
      <c r="L42"/>
    </row>
    <row r="43" spans="1:12" ht="36" customHeight="1" x14ac:dyDescent="0.25">
      <c r="A43" s="153"/>
      <c r="B43" s="453"/>
      <c r="C43" s="454"/>
      <c r="D43" s="68" t="s">
        <v>223</v>
      </c>
      <c r="E43" s="191"/>
      <c r="F43" s="191"/>
      <c r="G43" s="201"/>
      <c r="H43" s="455"/>
      <c r="I43" s="455"/>
      <c r="J43" s="456"/>
      <c r="K43" s="92"/>
      <c r="L43"/>
    </row>
    <row r="44" spans="1:12" ht="24.75" customHeight="1" x14ac:dyDescent="0.25">
      <c r="A44" s="153"/>
      <c r="B44" s="453"/>
      <c r="C44" s="454"/>
      <c r="D44" s="68" t="s">
        <v>224</v>
      </c>
      <c r="E44" s="191"/>
      <c r="F44" s="191"/>
      <c r="G44" s="201"/>
      <c r="H44" s="455"/>
      <c r="I44" s="455"/>
      <c r="J44" s="456"/>
      <c r="K44" s="92"/>
      <c r="L44"/>
    </row>
    <row r="45" spans="1:12" ht="15.75" customHeight="1" x14ac:dyDescent="0.25">
      <c r="A45" s="153"/>
      <c r="B45" s="453"/>
      <c r="C45" s="454"/>
      <c r="D45" s="68" t="s">
        <v>225</v>
      </c>
      <c r="E45" s="191"/>
      <c r="F45" s="191"/>
      <c r="G45" s="201"/>
      <c r="H45" s="455"/>
      <c r="I45" s="455"/>
      <c r="J45" s="456"/>
      <c r="K45" s="92"/>
      <c r="L45"/>
    </row>
    <row r="46" spans="1:12" ht="12.75" customHeight="1" x14ac:dyDescent="0.25">
      <c r="A46" s="153"/>
      <c r="B46" s="453"/>
      <c r="C46" s="454"/>
      <c r="D46" s="68" t="s">
        <v>226</v>
      </c>
      <c r="E46" s="191"/>
      <c r="F46" s="191"/>
      <c r="G46" s="201"/>
      <c r="H46" s="455"/>
      <c r="I46" s="455"/>
      <c r="J46" s="456"/>
      <c r="K46" s="92"/>
      <c r="L46"/>
    </row>
    <row r="47" spans="1:12" ht="15" customHeight="1" x14ac:dyDescent="0.25">
      <c r="A47" s="153"/>
      <c r="B47" s="453"/>
      <c r="C47" s="454"/>
      <c r="D47" s="68" t="s">
        <v>227</v>
      </c>
      <c r="E47" s="191"/>
      <c r="F47" s="191"/>
      <c r="G47" s="201"/>
      <c r="H47" s="455"/>
      <c r="I47" s="455"/>
      <c r="J47" s="456"/>
      <c r="K47" s="92"/>
      <c r="L47"/>
    </row>
    <row r="48" spans="1:12" ht="24.75" customHeight="1" x14ac:dyDescent="0.25">
      <c r="A48" s="153"/>
      <c r="B48" s="441" t="s">
        <v>197</v>
      </c>
      <c r="C48" s="441"/>
      <c r="D48" s="441"/>
      <c r="E48" s="69">
        <f>SUM(E42:E47)/6*60%</f>
        <v>0</v>
      </c>
      <c r="F48" s="69">
        <f>SUM(F42:F47)/6*20%</f>
        <v>0</v>
      </c>
      <c r="G48" s="69">
        <f>SUM(G42:G47)/6*20%</f>
        <v>0</v>
      </c>
      <c r="H48" s="455"/>
      <c r="I48" s="455"/>
      <c r="J48" s="456"/>
      <c r="K48" s="92"/>
      <c r="L48"/>
    </row>
    <row r="49" spans="1:12" ht="24.75" customHeight="1" x14ac:dyDescent="0.25">
      <c r="A49" s="153"/>
      <c r="B49" s="453">
        <v>7</v>
      </c>
      <c r="C49" s="454" t="s">
        <v>228</v>
      </c>
      <c r="D49" s="68" t="s">
        <v>229</v>
      </c>
      <c r="E49" s="191"/>
      <c r="F49" s="191"/>
      <c r="G49" s="201"/>
      <c r="H49" s="458"/>
      <c r="I49" s="450">
        <f>SUM(E53:G53)</f>
        <v>0</v>
      </c>
      <c r="J49" s="456"/>
      <c r="K49" s="92"/>
      <c r="L49"/>
    </row>
    <row r="50" spans="1:12" ht="47.25" customHeight="1" x14ac:dyDescent="0.25">
      <c r="A50" s="153"/>
      <c r="B50" s="453"/>
      <c r="C50" s="454"/>
      <c r="D50" s="68" t="s">
        <v>230</v>
      </c>
      <c r="E50" s="191"/>
      <c r="F50" s="191"/>
      <c r="G50" s="201"/>
      <c r="H50" s="458"/>
      <c r="I50" s="451"/>
      <c r="J50" s="456"/>
      <c r="K50" s="92"/>
      <c r="L50"/>
    </row>
    <row r="51" spans="1:12" ht="14.25" customHeight="1" x14ac:dyDescent="0.25">
      <c r="A51" s="153"/>
      <c r="B51" s="453"/>
      <c r="C51" s="454"/>
      <c r="D51" s="68" t="s">
        <v>231</v>
      </c>
      <c r="E51" s="191"/>
      <c r="F51" s="191"/>
      <c r="G51" s="201"/>
      <c r="H51" s="458"/>
      <c r="I51" s="451"/>
      <c r="J51" s="456"/>
      <c r="K51" s="92"/>
      <c r="L51"/>
    </row>
    <row r="52" spans="1:12" ht="27" customHeight="1" x14ac:dyDescent="0.25">
      <c r="A52" s="153"/>
      <c r="B52" s="453"/>
      <c r="C52" s="454"/>
      <c r="D52" s="68" t="s">
        <v>232</v>
      </c>
      <c r="E52" s="191"/>
      <c r="F52" s="191"/>
      <c r="G52" s="201"/>
      <c r="H52" s="458"/>
      <c r="I52" s="451"/>
      <c r="J52" s="456"/>
      <c r="K52" s="92"/>
      <c r="L52"/>
    </row>
    <row r="53" spans="1:12" ht="24.75" customHeight="1" x14ac:dyDescent="0.25">
      <c r="A53" s="153"/>
      <c r="B53" s="441" t="s">
        <v>197</v>
      </c>
      <c r="C53" s="441"/>
      <c r="D53" s="441"/>
      <c r="E53" s="69">
        <f>SUM(E49:E52)/4*60%</f>
        <v>0</v>
      </c>
      <c r="F53" s="69">
        <f>SUM(F49:F52)/4*20%</f>
        <v>0</v>
      </c>
      <c r="G53" s="69">
        <f>SUM(G49:G52)/4*20%</f>
        <v>0</v>
      </c>
      <c r="H53" s="458"/>
      <c r="I53" s="452"/>
      <c r="J53" s="456"/>
      <c r="K53" s="92"/>
      <c r="L53"/>
    </row>
    <row r="54" spans="1:12" ht="34.5" customHeight="1" x14ac:dyDescent="0.25">
      <c r="A54" s="153"/>
      <c r="B54" s="453">
        <v>8</v>
      </c>
      <c r="C54" s="454" t="s">
        <v>233</v>
      </c>
      <c r="D54" s="70" t="s">
        <v>234</v>
      </c>
      <c r="E54" s="192"/>
      <c r="F54" s="192"/>
      <c r="G54" s="202"/>
      <c r="H54" s="459"/>
      <c r="I54" s="455">
        <f>SUM(E61:G61)</f>
        <v>0</v>
      </c>
      <c r="J54" s="457"/>
      <c r="K54" s="92"/>
      <c r="L54"/>
    </row>
    <row r="55" spans="1:12" ht="24.75" customHeight="1" x14ac:dyDescent="0.25">
      <c r="A55" s="153"/>
      <c r="B55" s="453"/>
      <c r="C55" s="454"/>
      <c r="D55" s="70" t="s">
        <v>235</v>
      </c>
      <c r="E55" s="192"/>
      <c r="F55" s="192"/>
      <c r="G55" s="202"/>
      <c r="H55" s="459"/>
      <c r="I55" s="455"/>
      <c r="J55" s="457"/>
      <c r="K55" s="92"/>
      <c r="L55"/>
    </row>
    <row r="56" spans="1:12" ht="24.75" customHeight="1" x14ac:dyDescent="0.25">
      <c r="A56" s="153"/>
      <c r="B56" s="453"/>
      <c r="C56" s="454"/>
      <c r="D56" s="70" t="s">
        <v>236</v>
      </c>
      <c r="E56" s="192"/>
      <c r="F56" s="192"/>
      <c r="G56" s="202"/>
      <c r="H56" s="459"/>
      <c r="I56" s="455"/>
      <c r="J56" s="457"/>
      <c r="K56" s="92"/>
      <c r="L56"/>
    </row>
    <row r="57" spans="1:12" ht="36.75" customHeight="1" x14ac:dyDescent="0.25">
      <c r="A57" s="153"/>
      <c r="B57" s="453"/>
      <c r="C57" s="454"/>
      <c r="D57" s="70" t="s">
        <v>237</v>
      </c>
      <c r="E57" s="192"/>
      <c r="F57" s="192"/>
      <c r="G57" s="202"/>
      <c r="H57" s="459"/>
      <c r="I57" s="455"/>
      <c r="J57" s="457"/>
      <c r="K57" s="92"/>
      <c r="L57"/>
    </row>
    <row r="58" spans="1:12" ht="44.25" customHeight="1" x14ac:dyDescent="0.25">
      <c r="A58" s="153"/>
      <c r="B58" s="453"/>
      <c r="C58" s="454"/>
      <c r="D58" s="70" t="s">
        <v>238</v>
      </c>
      <c r="E58" s="192"/>
      <c r="F58" s="192"/>
      <c r="G58" s="202"/>
      <c r="H58" s="459"/>
      <c r="I58" s="455"/>
      <c r="J58" s="457"/>
      <c r="K58" s="92"/>
      <c r="L58"/>
    </row>
    <row r="59" spans="1:12" ht="44.25" customHeight="1" x14ac:dyDescent="0.25">
      <c r="A59" s="153"/>
      <c r="B59" s="453"/>
      <c r="C59" s="454"/>
      <c r="D59" s="70" t="s">
        <v>239</v>
      </c>
      <c r="E59" s="192"/>
      <c r="F59" s="192"/>
      <c r="G59" s="202"/>
      <c r="H59" s="459"/>
      <c r="I59" s="455"/>
      <c r="J59" s="457"/>
      <c r="K59" s="92"/>
      <c r="L59"/>
    </row>
    <row r="60" spans="1:12" ht="26.25" customHeight="1" x14ac:dyDescent="0.25">
      <c r="A60" s="153"/>
      <c r="B60" s="453"/>
      <c r="C60" s="454"/>
      <c r="D60" s="70" t="s">
        <v>240</v>
      </c>
      <c r="E60" s="192"/>
      <c r="F60" s="192"/>
      <c r="G60" s="202"/>
      <c r="H60" s="459"/>
      <c r="I60" s="455"/>
      <c r="J60" s="457"/>
      <c r="K60" s="92"/>
      <c r="L60"/>
    </row>
    <row r="61" spans="1:12" ht="24.75" customHeight="1" x14ac:dyDescent="0.25">
      <c r="A61" s="153"/>
      <c r="B61" s="441" t="s">
        <v>197</v>
      </c>
      <c r="C61" s="441"/>
      <c r="D61" s="441"/>
      <c r="E61" s="69">
        <f>SUM(E54:E60)/7*60%</f>
        <v>0</v>
      </c>
      <c r="F61" s="69">
        <f>SUM(F54:F60)/7*20%</f>
        <v>0</v>
      </c>
      <c r="G61" s="69">
        <f>SUM(G54:G60)/7*20%</f>
        <v>0</v>
      </c>
      <c r="H61" s="459"/>
      <c r="I61" s="455"/>
      <c r="J61" s="457"/>
      <c r="K61" s="92"/>
      <c r="L61"/>
    </row>
    <row r="62" spans="1:12" ht="24.75" customHeight="1" x14ac:dyDescent="0.25">
      <c r="A62" s="153"/>
      <c r="B62" s="453">
        <v>9</v>
      </c>
      <c r="C62" s="454" t="s">
        <v>241</v>
      </c>
      <c r="D62" s="70" t="s">
        <v>242</v>
      </c>
      <c r="E62" s="192"/>
      <c r="F62" s="192"/>
      <c r="G62" s="202"/>
      <c r="H62" s="459"/>
      <c r="I62" s="450">
        <f>SUM(E66:G66)</f>
        <v>0</v>
      </c>
      <c r="J62" s="456"/>
      <c r="K62" s="92"/>
      <c r="L62"/>
    </row>
    <row r="63" spans="1:12" ht="24.75" customHeight="1" x14ac:dyDescent="0.25">
      <c r="A63" s="153"/>
      <c r="B63" s="453"/>
      <c r="C63" s="454"/>
      <c r="D63" s="70" t="s">
        <v>243</v>
      </c>
      <c r="E63" s="192"/>
      <c r="F63" s="192"/>
      <c r="G63" s="202"/>
      <c r="H63" s="459"/>
      <c r="I63" s="451"/>
      <c r="J63" s="456"/>
      <c r="K63" s="92"/>
      <c r="L63"/>
    </row>
    <row r="64" spans="1:12" ht="24.75" customHeight="1" x14ac:dyDescent="0.25">
      <c r="A64" s="153"/>
      <c r="B64" s="453"/>
      <c r="C64" s="454"/>
      <c r="D64" s="70" t="s">
        <v>244</v>
      </c>
      <c r="E64" s="192"/>
      <c r="F64" s="192"/>
      <c r="G64" s="202"/>
      <c r="H64" s="459"/>
      <c r="I64" s="451"/>
      <c r="J64" s="456"/>
      <c r="K64" s="92"/>
      <c r="L64"/>
    </row>
    <row r="65" spans="1:13" ht="34.5" customHeight="1" x14ac:dyDescent="0.25">
      <c r="A65" s="153"/>
      <c r="B65" s="453"/>
      <c r="C65" s="454"/>
      <c r="D65" s="68" t="s">
        <v>245</v>
      </c>
      <c r="E65" s="192"/>
      <c r="F65" s="192"/>
      <c r="G65" s="202"/>
      <c r="H65" s="459"/>
      <c r="I65" s="451"/>
      <c r="J65" s="456"/>
      <c r="K65" s="92"/>
      <c r="L65"/>
    </row>
    <row r="66" spans="1:13" ht="24.75" customHeight="1" x14ac:dyDescent="0.25">
      <c r="A66" s="153"/>
      <c r="B66" s="441" t="s">
        <v>197</v>
      </c>
      <c r="C66" s="441"/>
      <c r="D66" s="441"/>
      <c r="E66" s="69">
        <f>SUM(E62:E65)/4*60%</f>
        <v>0</v>
      </c>
      <c r="F66" s="69">
        <f>SUM(F62:F65)/4*20%</f>
        <v>0</v>
      </c>
      <c r="G66" s="69">
        <f>SUM(G62:G65)/4*20%</f>
        <v>0</v>
      </c>
      <c r="H66" s="459"/>
      <c r="I66" s="452"/>
      <c r="J66" s="456"/>
      <c r="K66" s="92"/>
      <c r="L66"/>
    </row>
    <row r="67" spans="1:13" x14ac:dyDescent="0.25">
      <c r="A67" s="153"/>
      <c r="B67" s="441" t="s">
        <v>279</v>
      </c>
      <c r="C67" s="441"/>
      <c r="D67" s="441"/>
      <c r="E67" s="199">
        <f>AVERAGE(E66,E61,E53,E48,E41,E35,E30,E24,E18)</f>
        <v>0</v>
      </c>
      <c r="F67" s="199">
        <f>AVERAGE(F66,F61,F53,F48,F41,F35,F30,F24,F18)</f>
        <v>0</v>
      </c>
      <c r="G67" s="199">
        <f>AVERAGE(G66,G61,G53,G48,G41,G35,G30,G24,G18)</f>
        <v>0</v>
      </c>
      <c r="H67" s="92"/>
      <c r="I67" s="92"/>
      <c r="J67" s="92"/>
      <c r="K67" s="92"/>
      <c r="L67"/>
    </row>
    <row r="68" spans="1:13" ht="15.75" thickBot="1" x14ac:dyDescent="0.3">
      <c r="A68" s="153"/>
      <c r="B68" s="92"/>
      <c r="C68" s="92"/>
      <c r="D68" s="93"/>
      <c r="E68" s="198"/>
      <c r="F68" s="198"/>
      <c r="G68" s="198"/>
      <c r="H68" s="92"/>
      <c r="I68" s="92"/>
      <c r="J68" s="92"/>
      <c r="K68" s="92"/>
      <c r="L68"/>
    </row>
    <row r="69" spans="1:13" ht="18.75" customHeight="1" thickBot="1" x14ac:dyDescent="0.3">
      <c r="A69" s="153"/>
      <c r="B69" s="94"/>
      <c r="C69" s="94"/>
      <c r="D69" s="94"/>
      <c r="E69" s="444" t="s">
        <v>246</v>
      </c>
      <c r="F69" s="445"/>
      <c r="G69" s="446"/>
      <c r="H69" s="72"/>
      <c r="I69" s="73">
        <f>AVERAGE(I14:I66)</f>
        <v>0</v>
      </c>
      <c r="J69" s="74">
        <f>I69/5*100%</f>
        <v>0</v>
      </c>
      <c r="K69" s="92"/>
      <c r="L69"/>
    </row>
    <row r="70" spans="1:13" ht="50.25" customHeight="1" x14ac:dyDescent="0.25">
      <c r="A70" s="153"/>
      <c r="B70" s="153"/>
      <c r="C70" s="153"/>
      <c r="D70" s="165"/>
      <c r="E70" s="153"/>
      <c r="F70" s="153"/>
      <c r="G70" s="153"/>
      <c r="H70" s="153"/>
      <c r="I70" s="153"/>
      <c r="J70" s="153"/>
      <c r="K70" s="92"/>
      <c r="L70"/>
      <c r="M70"/>
    </row>
    <row r="71" spans="1:13" ht="30" customHeight="1" x14ac:dyDescent="0.25">
      <c r="A71" s="153"/>
      <c r="B71" s="153"/>
      <c r="C71" s="193" t="s">
        <v>119</v>
      </c>
      <c r="D71" s="206" t="s">
        <v>320</v>
      </c>
      <c r="E71" s="153"/>
      <c r="F71" s="153"/>
      <c r="G71" s="153"/>
      <c r="H71" s="442" t="s">
        <v>293</v>
      </c>
      <c r="I71" s="442"/>
      <c r="J71" s="207" t="s">
        <v>299</v>
      </c>
      <c r="K71" s="92"/>
      <c r="L71"/>
      <c r="M71"/>
    </row>
    <row r="72" spans="1:13" ht="18" customHeight="1" x14ac:dyDescent="0.25">
      <c r="A72" s="153"/>
      <c r="B72" s="153"/>
      <c r="C72" s="193" t="s">
        <v>120</v>
      </c>
      <c r="D72" s="206">
        <v>2018</v>
      </c>
      <c r="E72" s="153"/>
      <c r="F72" s="153"/>
      <c r="G72" s="153"/>
      <c r="H72" s="443" t="s">
        <v>247</v>
      </c>
      <c r="I72" s="443"/>
      <c r="J72" s="208" t="s">
        <v>294</v>
      </c>
      <c r="K72" s="92"/>
      <c r="L72"/>
      <c r="M72"/>
    </row>
    <row r="73" spans="1:13" x14ac:dyDescent="0.25">
      <c r="A73" s="153"/>
      <c r="B73" s="153"/>
      <c r="C73" s="153"/>
      <c r="D73" s="153"/>
      <c r="E73" s="153"/>
      <c r="F73" s="153"/>
      <c r="G73" s="153"/>
      <c r="H73" s="153"/>
      <c r="I73" s="153"/>
      <c r="J73" s="153"/>
      <c r="K73" s="153"/>
      <c r="L73"/>
      <c r="M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A136"/>
      <c r="K136"/>
      <c r="L136"/>
    </row>
    <row r="137" spans="1:12" x14ac:dyDescent="0.25">
      <c r="A137"/>
      <c r="K137"/>
      <c r="L137"/>
    </row>
    <row r="138" spans="1:12" x14ac:dyDescent="0.25">
      <c r="A138"/>
      <c r="K138"/>
      <c r="L138"/>
    </row>
    <row r="139" spans="1:12" x14ac:dyDescent="0.25">
      <c r="A139"/>
      <c r="K139"/>
      <c r="L139"/>
    </row>
    <row r="140" spans="1:12" x14ac:dyDescent="0.25">
      <c r="A140"/>
      <c r="K140"/>
      <c r="L140"/>
    </row>
    <row r="141" spans="1:12" x14ac:dyDescent="0.25">
      <c r="A141"/>
      <c r="K141"/>
      <c r="L141"/>
    </row>
    <row r="142" spans="1:12" x14ac:dyDescent="0.25">
      <c r="A142"/>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row r="249" spans="11:12" x14ac:dyDescent="0.25">
      <c r="K249"/>
      <c r="L249"/>
    </row>
    <row r="250" spans="11:12" x14ac:dyDescent="0.25">
      <c r="K250"/>
      <c r="L250"/>
    </row>
    <row r="251" spans="11:12" x14ac:dyDescent="0.25">
      <c r="K251"/>
      <c r="L251"/>
    </row>
    <row r="252" spans="11:12" x14ac:dyDescent="0.25">
      <c r="K252"/>
      <c r="L252"/>
    </row>
    <row r="253" spans="11:12" x14ac:dyDescent="0.25">
      <c r="K253"/>
      <c r="L253"/>
    </row>
    <row r="254" spans="11:12" x14ac:dyDescent="0.25">
      <c r="K254"/>
      <c r="L254"/>
    </row>
    <row r="255" spans="11:12" x14ac:dyDescent="0.25">
      <c r="K255"/>
      <c r="L255"/>
    </row>
  </sheetData>
  <mergeCells count="71">
    <mergeCell ref="C8:I8"/>
    <mergeCell ref="B2:J2"/>
    <mergeCell ref="B4:J4"/>
    <mergeCell ref="C5:I5"/>
    <mergeCell ref="C6:I6"/>
    <mergeCell ref="C7:I7"/>
    <mergeCell ref="C9:I9"/>
    <mergeCell ref="B11:C13"/>
    <mergeCell ref="D11:D13"/>
    <mergeCell ref="E11:G11"/>
    <mergeCell ref="I11:I13"/>
    <mergeCell ref="J11:J13"/>
    <mergeCell ref="B14:B17"/>
    <mergeCell ref="C14:C17"/>
    <mergeCell ref="H14:H18"/>
    <mergeCell ref="I14:I18"/>
    <mergeCell ref="J14:J18"/>
    <mergeCell ref="H11:H13"/>
    <mergeCell ref="B18:D18"/>
    <mergeCell ref="B19:B23"/>
    <mergeCell ref="C19:C23"/>
    <mergeCell ref="H19:H24"/>
    <mergeCell ref="I19:I24"/>
    <mergeCell ref="J19:J24"/>
    <mergeCell ref="B24:D24"/>
    <mergeCell ref="J31:J35"/>
    <mergeCell ref="B35:D35"/>
    <mergeCell ref="B25:B29"/>
    <mergeCell ref="C25:C29"/>
    <mergeCell ref="H25:H30"/>
    <mergeCell ref="I25:I30"/>
    <mergeCell ref="J25:J30"/>
    <mergeCell ref="B30:D30"/>
    <mergeCell ref="J42:J48"/>
    <mergeCell ref="B48:D48"/>
    <mergeCell ref="B36:B40"/>
    <mergeCell ref="C36:C40"/>
    <mergeCell ref="H36:H41"/>
    <mergeCell ref="I36:I41"/>
    <mergeCell ref="J36:J41"/>
    <mergeCell ref="B41:D41"/>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B67:D67"/>
    <mergeCell ref="H71:I71"/>
    <mergeCell ref="H72:I72"/>
    <mergeCell ref="E69:G69"/>
    <mergeCell ref="H31:H35"/>
    <mergeCell ref="I31:I35"/>
    <mergeCell ref="I62:I66"/>
    <mergeCell ref="B66:D66"/>
    <mergeCell ref="B42:B47"/>
    <mergeCell ref="C42:C47"/>
    <mergeCell ref="H42:H48"/>
    <mergeCell ref="I42:I48"/>
    <mergeCell ref="B31:B34"/>
    <mergeCell ref="C31:C34"/>
  </mergeCells>
  <dataValidations count="2">
    <dataValidation type="whole" showInputMessage="1" showErrorMessage="1" sqref="E42:G47 E54:G60 E14:G17 E19:G23 E25:G29 E31:G34 E36:G40 E62:G65">
      <formula1>1</formula1>
      <formula2>5</formula2>
    </dataValidation>
    <dataValidation type="whole" allowBlank="1" showInputMessage="1" showErrorMessage="1" sqref="E49:G52">
      <formula1>1</formula1>
      <formula2>5</formula2>
    </dataValidation>
  </dataValidations>
  <pageMargins left="0.70866141732283472" right="0.70866141732283472" top="0.74803149606299213" bottom="0.74803149606299213" header="0.31496062992125984" footer="0.31496062992125984"/>
  <pageSetup paperSize="9" scale="50" orientation="portrait" r:id="rId1"/>
  <rowBreaks count="1" manualBreakCount="1">
    <brk id="53" max="10"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Concertacion </vt:lpstr>
      <vt:lpstr>MANUAL</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MANUAL!Área_de_impresión</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Alejandra Jaramillo Fernandez</cp:lastModifiedBy>
  <cp:revision/>
  <cp:lastPrinted>2018-11-08T21:11:19Z</cp:lastPrinted>
  <dcterms:created xsi:type="dcterms:W3CDTF">2014-03-17T17:12:16Z</dcterms:created>
  <dcterms:modified xsi:type="dcterms:W3CDTF">2018-11-08T21:12:49Z</dcterms:modified>
</cp:coreProperties>
</file>