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0" yWindow="60" windowWidth="19440" windowHeight="12075" tabRatio="712" firstSheet="1" activeTab="2"/>
  </bookViews>
  <sheets>
    <sheet name="Concertacion " sheetId="1" state="hidden" r:id="rId1"/>
    <sheet name="MANUAL" sheetId="22" r:id="rId2"/>
    <sheet name="ANEXO 1" sheetId="12" r:id="rId3"/>
    <sheet name="Seguimiento 2" sheetId="5" state="hidden" r:id="rId4"/>
    <sheet name="Seguimiento 3" sheetId="6" state="hidden" r:id="rId5"/>
    <sheet name="Seguimiento 4" sheetId="7" state="hidden" r:id="rId6"/>
    <sheet name="Final" sheetId="9" state="hidden" r:id="rId7"/>
    <sheet name="Componente de Gestion Adicional" sheetId="14" state="hidden" r:id="rId8"/>
    <sheet name="ANEXO 2" sheetId="17" r:id="rId9"/>
    <sheet name="ANEXO 3" sheetId="16" r:id="rId10"/>
    <sheet name="Instructivo" sheetId="3" state="hidden" r:id="rId11"/>
  </sheets>
  <definedNames>
    <definedName name="_xlnm.Print_Area" localSheetId="8">'ANEXO 2'!$A$2:$K$73</definedName>
    <definedName name="_xlnm.Print_Area" localSheetId="9">'ANEXO 3'!$A$1:$I$33</definedName>
    <definedName name="_xlnm.Print_Area" localSheetId="7">'Componente de Gestion Adicional'!$A$1:$O$20</definedName>
    <definedName name="_xlnm.Print_Area" localSheetId="1">MANUAL!$A$1:$U$47</definedName>
    <definedName name="_xlnm.Print_Titles" localSheetId="2">'ANEXO 1'!$4:$7</definedName>
    <definedName name="_xlnm.Print_Titles" localSheetId="8">'ANEXO 2'!$2:$13</definedName>
  </definedNames>
  <calcPr calcId="145621"/>
</workbook>
</file>

<file path=xl/calcChain.xml><?xml version="1.0" encoding="utf-8"?>
<calcChain xmlns="http://schemas.openxmlformats.org/spreadsheetml/2006/main">
  <c r="O22" i="12" l="1"/>
  <c r="O17" i="12"/>
  <c r="O14" i="12" l="1"/>
  <c r="O11" i="12"/>
  <c r="P8" i="12"/>
  <c r="O8" i="12"/>
  <c r="F66" i="17" l="1"/>
  <c r="F61" i="17"/>
  <c r="F53" i="17"/>
  <c r="F48" i="17"/>
  <c r="F41" i="17"/>
  <c r="F35" i="17"/>
  <c r="F30" i="17"/>
  <c r="F24" i="17"/>
  <c r="G61" i="17" l="1"/>
  <c r="G53" i="17"/>
  <c r="G48" i="17"/>
  <c r="G41" i="17"/>
  <c r="G35" i="17"/>
  <c r="G30" i="17"/>
  <c r="G24" i="17"/>
  <c r="G18" i="17"/>
  <c r="P17" i="12" l="1"/>
  <c r="H27" i="12"/>
  <c r="G66" i="17"/>
  <c r="G67" i="17" s="1"/>
  <c r="E35" i="17"/>
  <c r="I31" i="17" s="1"/>
  <c r="E66" i="17"/>
  <c r="E61" i="17"/>
  <c r="I54" i="17" s="1"/>
  <c r="E53" i="17"/>
  <c r="I49" i="17" s="1"/>
  <c r="E48" i="17"/>
  <c r="I42" i="17" s="1"/>
  <c r="E41" i="17"/>
  <c r="I36" i="17" s="1"/>
  <c r="E30" i="17"/>
  <c r="I25" i="17" s="1"/>
  <c r="E24" i="17"/>
  <c r="F18" i="17"/>
  <c r="E18" i="17"/>
  <c r="I14" i="17" s="1"/>
  <c r="P11" i="12"/>
  <c r="P14" i="12"/>
  <c r="P22" i="12"/>
  <c r="E17" i="16"/>
  <c r="I16" i="9"/>
  <c r="H13" i="9"/>
  <c r="L13" i="9" s="1"/>
  <c r="K13" i="9"/>
  <c r="K10" i="9"/>
  <c r="K16" i="9" s="1"/>
  <c r="H10" i="9"/>
  <c r="L10" i="9" s="1"/>
  <c r="H7" i="9"/>
  <c r="L7" i="9" s="1"/>
  <c r="M13" i="9"/>
  <c r="M7" i="9"/>
  <c r="M10" i="9"/>
  <c r="J16" i="9"/>
  <c r="B16" i="9"/>
  <c r="H27" i="5"/>
  <c r="M24" i="7"/>
  <c r="M21" i="7"/>
  <c r="M27" i="7" s="1"/>
  <c r="M18" i="7"/>
  <c r="K24" i="7"/>
  <c r="K27" i="7" s="1"/>
  <c r="K21" i="7"/>
  <c r="M24" i="6"/>
  <c r="J24" i="6"/>
  <c r="J24" i="7"/>
  <c r="J21" i="6"/>
  <c r="J21" i="7"/>
  <c r="J18" i="6"/>
  <c r="J18" i="7" s="1"/>
  <c r="J27" i="7" s="1"/>
  <c r="M18" i="6"/>
  <c r="I18" i="5"/>
  <c r="I18" i="6" s="1"/>
  <c r="I18" i="7"/>
  <c r="I21" i="5"/>
  <c r="I21" i="7" s="1"/>
  <c r="I24" i="5"/>
  <c r="L24" i="5" s="1"/>
  <c r="I24" i="7"/>
  <c r="H18" i="6"/>
  <c r="H27" i="6" s="1"/>
  <c r="H21" i="6"/>
  <c r="H24" i="6"/>
  <c r="M24" i="5"/>
  <c r="M21" i="5"/>
  <c r="M18" i="5"/>
  <c r="H24" i="7"/>
  <c r="L24" i="7" s="1"/>
  <c r="H21" i="7"/>
  <c r="H27" i="7" s="1"/>
  <c r="B27" i="7"/>
  <c r="H18" i="7"/>
  <c r="D7" i="7"/>
  <c r="D6" i="7"/>
  <c r="D5" i="7"/>
  <c r="D4" i="7"/>
  <c r="B27" i="6"/>
  <c r="I24" i="6"/>
  <c r="L24" i="6" s="1"/>
  <c r="D7" i="6"/>
  <c r="D6" i="6"/>
  <c r="D5" i="6"/>
  <c r="D4" i="6"/>
  <c r="B27" i="5"/>
  <c r="D7" i="5"/>
  <c r="D6" i="5"/>
  <c r="D5" i="5"/>
  <c r="D4" i="5"/>
  <c r="B26" i="1"/>
  <c r="H16" i="9"/>
  <c r="L18" i="5"/>
  <c r="I27" i="6" l="1"/>
  <c r="E67" i="17"/>
  <c r="L21" i="7"/>
  <c r="M27" i="5"/>
  <c r="I21" i="6"/>
  <c r="L21" i="6" s="1"/>
  <c r="M21" i="6" s="1"/>
  <c r="M27" i="6" s="1"/>
  <c r="L16" i="9"/>
  <c r="L18" i="6"/>
  <c r="L27" i="6" s="1"/>
  <c r="I27" i="5"/>
  <c r="M16" i="9"/>
  <c r="J27" i="6"/>
  <c r="F67" i="17"/>
  <c r="I19" i="17"/>
  <c r="P27" i="12"/>
  <c r="D10" i="16" s="1"/>
  <c r="E10" i="16" s="1"/>
  <c r="I27" i="7"/>
  <c r="L18" i="7"/>
  <c r="I62" i="17"/>
  <c r="L21" i="5"/>
  <c r="L27" i="5" s="1"/>
  <c r="I69" i="17" l="1"/>
  <c r="D12" i="16" s="1"/>
  <c r="E12" i="16" s="1"/>
  <c r="E15" i="16" s="1"/>
  <c r="E20" i="16" s="1"/>
  <c r="L27" i="7"/>
  <c r="P29" i="12"/>
  <c r="J69" i="17" l="1"/>
</calcChain>
</file>

<file path=xl/sharedStrings.xml><?xml version="1.0" encoding="utf-8"?>
<sst xmlns="http://schemas.openxmlformats.org/spreadsheetml/2006/main" count="600" uniqueCount="315">
  <si>
    <r>
      <t>CONCERTACION</t>
    </r>
    <r>
      <rPr>
        <b/>
        <sz val="11"/>
        <rFont val="Times New Roman"/>
        <family val="1"/>
      </rPr>
      <t xml:space="preserve"> COMPROMISOS ESTRATEGICOS Y/O INSTITUCIONALES </t>
    </r>
  </si>
  <si>
    <t>1. Identificacion</t>
  </si>
  <si>
    <t>1.1. Nombre de la Entidad:</t>
  </si>
  <si>
    <t xml:space="preserve">Departamento Administrativo de la Funcion Publica </t>
  </si>
  <si>
    <t xml:space="preserve">1.2. Dependencia </t>
  </si>
  <si>
    <t xml:space="preserve">Direccion de Empleo Publico </t>
  </si>
  <si>
    <t>1.3. Nombre Gerente Publico</t>
  </si>
  <si>
    <t>Alex Rios</t>
  </si>
  <si>
    <t xml:space="preserve">1.4. Nombre Superior Jerarquio </t>
  </si>
  <si>
    <t>Daniel Gomez</t>
  </si>
  <si>
    <t xml:space="preserve">1.5. Fecha Sucripcion Acuerdo de Gestion </t>
  </si>
  <si>
    <t xml:space="preserve">1.6.Vigencia del Acuerdo de Gestion </t>
  </si>
  <si>
    <t>desde: 17/01/2014</t>
  </si>
  <si>
    <t>hasta: 31/12/2014</t>
  </si>
  <si>
    <t xml:space="preserve">2. Concertacion </t>
  </si>
  <si>
    <t xml:space="preserve">Componentes </t>
  </si>
  <si>
    <t xml:space="preserve">2.7. Observaciones </t>
  </si>
  <si>
    <t xml:space="preserve">N° </t>
  </si>
  <si>
    <t xml:space="preserve">2.1. Peso </t>
  </si>
  <si>
    <t xml:space="preserve">2.2. Compromisos Estrategicos y/o Institucionales </t>
  </si>
  <si>
    <t>2.3. Actividades</t>
  </si>
  <si>
    <t xml:space="preserve">2.4. Meta </t>
  </si>
  <si>
    <t>2.5. Indicador</t>
  </si>
  <si>
    <t xml:space="preserve">2.6. Fecha inicio-fin </t>
  </si>
  <si>
    <t>Gerente Publico</t>
  </si>
  <si>
    <t xml:space="preserve">Superior Jerarquico </t>
  </si>
  <si>
    <t xml:space="preserve">1. </t>
  </si>
  <si>
    <t xml:space="preserve">Elaboracion de los componentes a incluir en el PND 2015-2018 en materia de Empleo Publico </t>
  </si>
  <si>
    <t>1. Evaluar los proyectos y metas establecidos en el PND 2010-2014</t>
  </si>
  <si>
    <t>N° de actividades realizadas en el periodo establecido/N° de actividades programadas en el periodo establecido</t>
  </si>
  <si>
    <t>01/03/2014 - 03/06/2014</t>
  </si>
  <si>
    <t>2. Realizar reuniones con los lideres de proyecto para definir metodologia y seguimiento a las propuestas</t>
  </si>
  <si>
    <t xml:space="preserve">3. Definir y evaluar las propuestas presentadas </t>
  </si>
  <si>
    <t xml:space="preserve">4. Elaborar el documento propuesta para presentar  la Direccion General </t>
  </si>
  <si>
    <t>2.</t>
  </si>
  <si>
    <t xml:space="preserve">Seguimiento al cumplimiento de las metas establecidas para la implementacion del SIGEP a nivel nacional y territorial  </t>
  </si>
  <si>
    <t xml:space="preserve">Definir las metas de capacitacion, asesoria y seguimiento para la vigencia 2014,  nivel ncional y territorial </t>
  </si>
  <si>
    <t xml:space="preserve">Porcentaje de cumplimiento de cronograma de actividades, proyecto SIGEP </t>
  </si>
  <si>
    <t>02/02/2014-02/03/2014</t>
  </si>
  <si>
    <t>realizar reuniones con los coordinadores asignados para el seguimiento al cronograma de actividades</t>
  </si>
  <si>
    <t>02/03/2014-28/11/2014</t>
  </si>
  <si>
    <t xml:space="preserve">seguimiento al indicador de crecimiento de hojas de vida y vinculacion de subsistema de recursos humanos </t>
  </si>
  <si>
    <t>02/03/2014- 28/11/2014</t>
  </si>
  <si>
    <t>3.</t>
  </si>
  <si>
    <t xml:space="preserve">Definicion del modelo estrategico de planeacion del recurso humano </t>
  </si>
  <si>
    <t>Seguimiento al diagnostico de aplicabilidad del modelo estrategico de planeacion del recurso humano</t>
  </si>
  <si>
    <t xml:space="preserve">reuniones periodicas con el equipo de trabajo para definir metodologia de revision </t>
  </si>
  <si>
    <t xml:space="preserve">acompañamiento y seguimiento a la prueba piloto de implementacion </t>
  </si>
  <si>
    <t xml:space="preserve">Total </t>
  </si>
  <si>
    <t xml:space="preserve">Firma del Superior Jerarquico </t>
  </si>
  <si>
    <t xml:space="preserve">Firma del Gerente Publico </t>
  </si>
  <si>
    <t>ANEXO 2</t>
  </si>
  <si>
    <r>
      <t xml:space="preserve">Para llevar a cabo el ejercicio de valoración de las competencias se dispone del Anexo 2: </t>
    </r>
    <r>
      <rPr>
        <i/>
        <sz val="12"/>
        <color rgb="FF000000"/>
        <rFont val="Arial"/>
        <family val="2"/>
      </rPr>
      <t>Evaluación de competencias</t>
    </r>
    <r>
      <rPr>
        <sz val="12"/>
        <color rgb="FF000000"/>
        <rFont val="Arial"/>
        <family val="2"/>
      </rPr>
      <t>, se incluyen los campos cuyo alcance es el siguiente:
Las competencias se valorarán en una escala de 1 a 5 que mide el desarrollo de las conductas esperadas, de acuerdo a los siguientes criterios de valoración:</t>
    </r>
  </si>
  <si>
    <t>Guía metodológica para la Gestión del Rendimiento de los Gerentes Públicos - Acuerdos de Gestión</t>
  </si>
  <si>
    <t>Manual de diligenciamiento Anexos 1 y 2</t>
  </si>
  <si>
    <t>Criterio de valoración</t>
  </si>
  <si>
    <t>Puntaje</t>
  </si>
  <si>
    <t xml:space="preserve">Es consistente en su comportamiento, da ejemplo e influye en otros,  es un referente en su organización  y trasciende su entorno de gestión. </t>
  </si>
  <si>
    <t>ANEXO 1</t>
  </si>
  <si>
    <t>Es consistente en su comportamiento y se destaca entre sus pares y en los entonos donde se desenvuelve.  Puede afianzar.</t>
  </si>
  <si>
    <t xml:space="preserve"> Objetivos institucionales</t>
  </si>
  <si>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t>
  </si>
  <si>
    <t>Su comportamiento se evidencia de manera regular en los entornos en los que se desenvuelve. Puede mejorar.</t>
  </si>
  <si>
    <t>Compromisos Gerenciales</t>
  </si>
  <si>
    <t>Comprenden los resultados a ser medidos, cuantificados y verificados que adelantará el gerente público para el cumplimiento efectivo de los objetivos de la entidad. Se sugiere que los compromisos acordados en el ejercicio de la concertación deban ser mínimo 3 y máximo 5 por cada Gerente público.</t>
  </si>
  <si>
    <t xml:space="preserve">No es consistente en su comportamiento, requiere de acompañamiento. Puede mejorar.   </t>
  </si>
  <si>
    <t>Su comportamiento no se manifiesta, requiere de retroalimentación directa y acompañamiento. Puede mejorar.</t>
  </si>
  <si>
    <t>Indicador</t>
  </si>
  <si>
    <t>Esta valoración contempla la percepción que el superior jerárquico, el par y los subalternos tienen sobre las competencias comunes y directivas del Gerente Público.</t>
  </si>
  <si>
    <t>Fecha inicio – fin</t>
  </si>
  <si>
    <t>Corresponde al lapso de ejecución del compromiso concertado en el cual deberán adelantarse las acciones necesarias para el cumplimiento del mismo.</t>
  </si>
  <si>
    <t>Competencias y conductas asociadas</t>
  </si>
  <si>
    <t>Son las establecidas en el artículo 2.2.4.2 del Decreto 1083 de 2015.</t>
  </si>
  <si>
    <t>Actividades</t>
  </si>
  <si>
    <t>Corresponden a las principales acciones definidas por el gerente público que harán posible el logro de los compromisos gerenciales generando así las evidencias que permitan el seguimiento a la gestión. Estas no deberán ser menos de 3 ni más de 5 por cada compromiso gerencial.</t>
  </si>
  <si>
    <t>Evaluación anterior</t>
  </si>
  <si>
    <t>Se registra la información de la última evaluación disponible, resultado de la evaluación de competencias de la evaluación anterior. En caso de no contar con información se deja en blanco la casilla en mención.</t>
  </si>
  <si>
    <t>Evaluación actual</t>
  </si>
  <si>
    <t xml:space="preserve">Este resultado se obtiene de la valoración de cada una de las conductas asociadas a todas las competencias en una escala de 1 a 5, obteniendo por cada competencia un promedio simple. Este valor debe multiplicarse por el porcentaje previamente asignado a cada evaluador (superior jerárquico, 60%; par, 20%; subordinados, 20%) </t>
  </si>
  <si>
    <r>
      <t>Peso</t>
    </r>
    <r>
      <rPr>
        <sz val="12"/>
        <color rgb="FF000000"/>
        <rFont val="Arial"/>
        <family val="2"/>
      </rPr>
      <t xml:space="preserve"> </t>
    </r>
    <r>
      <rPr>
        <b/>
        <sz val="12"/>
        <color rgb="FF000000"/>
        <rFont val="Arial"/>
        <family val="2"/>
      </rPr>
      <t>ponderado</t>
    </r>
  </si>
  <si>
    <t xml:space="preserve">Corresponde al porcentaje de cada compromiso concertado con el superior jerárquico, en función de las metas de la entidad. La asignación del peso porcentual por cada compromiso no podrá ser mayor de 40% ni menor a 10%, obteniendo en la sumatoria del porcentaje de todos los compromisos un máximo de 105%. Los factores del 5% adicional al 100% serán acordados entre el gerente público y su superior jerárquico (por ejemplo, el cumplimiento de las metas concertadas en menor tiempo al programado, el logro de un mayor número de actividades de las pactadas, es decir, el 5% de factor adicional se otorga por el cumplimiento de más de lo esperado). En cualquier caso, un gerente público debe concertar como mínimo el cumplimiento del 100% de sus compromisos gerenciales.
Para la definición de los porcentajes se debe tener en cuenta la importancia estratégica de cada meta y compromiso concertado, otorgando así mayor ponderación a los compromisos que atiendan metas y/o resultados de mayor impacto para el cumplimiento de las metas institucionales.
</t>
  </si>
  <si>
    <t>Comentarios para la retroalimentación</t>
  </si>
  <si>
    <t>El superior jerárquico visualiza la totalidad de la valoración integral de competencias e identifica  y registra las fortalezas y oportunidades de desarrollo del gerente público que acompañan su gestión.</t>
  </si>
  <si>
    <t>Evaluación final</t>
  </si>
  <si>
    <t>Es el resultado final de la valoración realizada por su superior jerárquico, el par y sus subalternos de las competencias comunes y directivas.</t>
  </si>
  <si>
    <t>Porcentaje de cumplimiento programado al primer semestre</t>
  </si>
  <si>
    <t>Se registra el porcentaje programado de cumplimiento de cada compromiso gerencial para este periodo.</t>
  </si>
  <si>
    <t>Porcentaje de cumplimiento de indicador primer semestre</t>
  </si>
  <si>
    <t>Se verifica el avance de los compromisos e indicadores definidos en la etapa de concertación y se registra el resultado del indicador asociado al compromiso con corte al primer semestre del año.</t>
  </si>
  <si>
    <t>Observaciones del avance y Oportunidades de mejora</t>
  </si>
  <si>
    <t>Se registran los aspectos de mejora para el cumplimiento de los compromisos concertados que se encuentren retrasados conforme a lo programado.</t>
  </si>
  <si>
    <t>Porcentaje de cumplimiento programado al segundo semestre:</t>
  </si>
  <si>
    <t>Se registra el porcentaje programado de cumplimiento de cada compromiso gerencial durante este periodo.</t>
  </si>
  <si>
    <t>Porcentaje de cumplimiento de indicador segundo semestre</t>
  </si>
  <si>
    <t>se verifica el avance de los compromisos e indicadores definidos en la etapa de concertación y se registra el resultado del indicador asociado al compromiso con corte al segundo semestre del año (no acumulado). Este deberá expresarse en términos porcentuales reflejando lo ejecutado frente a lo programado durante este periodo</t>
  </si>
  <si>
    <t>Porcentaje de cumplimiento del año</t>
  </si>
  <si>
    <t>Se refiere al resultado final alcanzado, que se obtiene de la sumatoria entre el cumplimiento del primer y segundo semestre de acuerdo con lo concertado.</t>
  </si>
  <si>
    <t>Resultado</t>
  </si>
  <si>
    <t xml:space="preserve">Será el porcentaje de cumplimiento de los compromisos gerenciales del año de acuerdo con el peso ponderado que se asignó al compromiso institucional. </t>
  </si>
  <si>
    <t>Evidencias</t>
  </si>
  <si>
    <t>Comprende los soportes que acompañan la ejecución de los compromisos gerenciales y que pueden encontrarse de forma física y/o virtual. Para ello se deberá consignar una breve descripción del producto o actividad indicada como evidencia, así como la ubicación de la misma ya sea en medios físicos o electrónicos.</t>
  </si>
  <si>
    <t>ANEXO 1: CONCERTACIÓN, SEGUIMIENTO,  RETROALIMENTACIÓN  Y EVALUACIÓN DE COMPROMISOS GERENCIALES</t>
  </si>
  <si>
    <t xml:space="preserve"> Concertación</t>
  </si>
  <si>
    <t>Evaluación</t>
  </si>
  <si>
    <t>Objetivos institucionales</t>
  </si>
  <si>
    <t>Compromisos gerenciales</t>
  </si>
  <si>
    <t xml:space="preserve"> Indicador</t>
  </si>
  <si>
    <t xml:space="preserve">Fecha inicio-fin dd/mm/aa </t>
  </si>
  <si>
    <t>Peso ponderado</t>
  </si>
  <si>
    <t xml:space="preserve">Avance </t>
  </si>
  <si>
    <t>% cumplimiento programado a 1er semestre</t>
  </si>
  <si>
    <t>% cumplimiento de Indicador 1er Semestre</t>
  </si>
  <si>
    <t>Observaciones del avance y oportunidad de mejora</t>
  </si>
  <si>
    <t>% cumplimiento programado a 2° semestre</t>
  </si>
  <si>
    <t xml:space="preserve">Descripción </t>
  </si>
  <si>
    <t xml:space="preserve">Ubicación </t>
  </si>
  <si>
    <t xml:space="preserve">FECHA </t>
  </si>
  <si>
    <t>VIGENCIA</t>
  </si>
  <si>
    <t>SEGUIMIENTO COMPROMISOS ESTRATEGICOS Y/O INSTITUCIONALES</t>
  </si>
  <si>
    <t xml:space="preserve">1.5 Fecha Sucripcion Acuerdo de Gestion </t>
  </si>
  <si>
    <t xml:space="preserve">1.6. Vigencia del Acuerdo de Gestion </t>
  </si>
  <si>
    <t>desde: 17/03/2014</t>
  </si>
  <si>
    <r>
      <t>1.7. Periodo</t>
    </r>
    <r>
      <rPr>
        <b/>
        <sz val="11"/>
        <color rgb="FFFF0000"/>
        <rFont val="Times New Roman"/>
        <family val="1"/>
      </rPr>
      <t xml:space="preserve"> </t>
    </r>
    <r>
      <rPr>
        <b/>
        <sz val="11"/>
        <rFont val="Times New Roman"/>
        <family val="1"/>
      </rPr>
      <t xml:space="preserve">de seguimiento </t>
    </r>
  </si>
  <si>
    <t>hasta: 17/06/2014</t>
  </si>
  <si>
    <t>3. Evaluacion</t>
  </si>
  <si>
    <t xml:space="preserve">2.4 Meta </t>
  </si>
  <si>
    <t xml:space="preserve">3.1. Resultado </t>
  </si>
  <si>
    <t xml:space="preserve">3.2. Acumulado </t>
  </si>
  <si>
    <t>3.3. Resultado peso POA</t>
  </si>
  <si>
    <t>3.4. Analisis</t>
  </si>
  <si>
    <t>3.5. Evidencias</t>
  </si>
  <si>
    <t>I trimestre</t>
  </si>
  <si>
    <t>II trimestre</t>
  </si>
  <si>
    <t>III trimestre</t>
  </si>
  <si>
    <t xml:space="preserve">IV trimestre </t>
  </si>
  <si>
    <t xml:space="preserve">% Avance </t>
  </si>
  <si>
    <t xml:space="preserve">Descripcion </t>
  </si>
  <si>
    <t xml:space="preserve">en los primeros tres meses de gestion se cumplieron todas las actividades propuestas, teniendo como producto final el documento de los programas y proyectos aprobado por la Direccion General para incluir en el PND 2015-2018  </t>
  </si>
  <si>
    <t xml:space="preserve">Listas de asistencia de reuniones y mesas de trabajo para definir programas y proyectos. Doumento de propuestas y aprobacion por la Direccion General   </t>
  </si>
  <si>
    <t>las evidencias se encuentran en la ruta dep_documentos_DEP2014_PND 2015-2018</t>
  </si>
  <si>
    <t xml:space="preserve">El compromiso estrategico se cumple al 100% en los primeros tres meses ya que es una actividad planeada para este periodo, por lo tanto no se tienen resultados de II a IV trimestre </t>
  </si>
  <si>
    <t xml:space="preserve">Definir las metas de capacitacion, asesoria y seguimiento para la vigencia 2014,  nivel nacional y territorial </t>
  </si>
  <si>
    <t>02/02/2014-28/11/2014</t>
  </si>
  <si>
    <t xml:space="preserve">4. Control de Cambios </t>
  </si>
  <si>
    <t>4.1. Componente</t>
  </si>
  <si>
    <t>4.2. Ajuste/Cambio</t>
  </si>
  <si>
    <t xml:space="preserve">4.3. Control de Cambios </t>
  </si>
  <si>
    <t xml:space="preserve">4.4. Fecha de Cambio </t>
  </si>
  <si>
    <t xml:space="preserve">4.5. Evidencia </t>
  </si>
  <si>
    <t xml:space="preserve">4.6. Firma del Superior Jerarquico </t>
  </si>
  <si>
    <t xml:space="preserve">4.7. Firma del Gerente Publico </t>
  </si>
  <si>
    <t xml:space="preserve">Peso </t>
  </si>
  <si>
    <t>el peso actual del proyeto SIGEP es de 30%, sin embargo se aumenta al 40%</t>
  </si>
  <si>
    <t xml:space="preserve">De acuerdo al peso establecido, es necesario aumentar el peso de el compromiso estrategico y/o institucional al proyecto SIGEP y disminuyendo el peso a la definicion del modelo estrategico de planeacion de recurso humano, debido a que el alcance del proyecto SIGEP tiene una cobertura mas amplia   </t>
  </si>
  <si>
    <t>la evidencia que soporta el cambio es el plan de proyecto de SIGEP, donde se especifica el alcance del mismo y se encuentra en la ruta xxx</t>
  </si>
  <si>
    <t>Compromiso Estrategico y/o Institucional</t>
  </si>
  <si>
    <t xml:space="preserve">Indicador </t>
  </si>
  <si>
    <t xml:space="preserve">Fecha de Inicio - fin </t>
  </si>
  <si>
    <t>desde: 17/06/2014</t>
  </si>
  <si>
    <t>hasta: 17/09/2014</t>
  </si>
  <si>
    <t>desde: 17/09/2014</t>
  </si>
  <si>
    <t>Compromisos administrativos</t>
  </si>
  <si>
    <t>Aportes adicionales</t>
  </si>
  <si>
    <t xml:space="preserve">Puntaje de aporte </t>
  </si>
  <si>
    <t>Acción de mejora</t>
  </si>
  <si>
    <t>MECI y Sistema de Gestión de Calidad</t>
  </si>
  <si>
    <t>Política de Salud y Seguridad en el Trabajo</t>
  </si>
  <si>
    <t>Plan Institucional de Capacitación.</t>
  </si>
  <si>
    <t xml:space="preserve">Sistema de Estimulos para servidores públicos </t>
  </si>
  <si>
    <t>Facilitar la Participación Ciudadana en la gestión</t>
  </si>
  <si>
    <t>Promover espacios de Rendición de Cuentas de su gestión a la ciudadanía</t>
  </si>
  <si>
    <t xml:space="preserve">Desarrollo y uso de tecnologías de la información </t>
  </si>
  <si>
    <t>Actualización permanente del Sistema de Información para la Gestión del Empleo Público-SIGEP</t>
  </si>
  <si>
    <t>Apropiación de los valores de la entidad</t>
  </si>
  <si>
    <t>El superior gerarquico evalúa una vez al final de cada vigencia.</t>
  </si>
  <si>
    <t>ANEXO 2: VALORACION DE COMPETENCIAS</t>
  </si>
  <si>
    <t>Criterios de valoracion</t>
  </si>
  <si>
    <t>Es consistente en su comportamiento, da ejemplo e influye en otros,  es un referente en su organización  y trasciende su entorno de gestión.</t>
  </si>
  <si>
    <t>Es consistente en su comportamiento y se destaca entre sus pares y en los entornos donde se desenvuelve.  Puede afianzar.</t>
  </si>
  <si>
    <t xml:space="preserve">
Su comportamiento no se manifiesta, requiere de retroalimentación directa y acompañamiento. Puede mejorar.
</t>
  </si>
  <si>
    <t>Competencias comunes
y directivas</t>
  </si>
  <si>
    <t>Conductas asociadas</t>
  </si>
  <si>
    <t>valoracion de los servidores publicos  [1-5]</t>
  </si>
  <si>
    <t xml:space="preserve">Valoracion anterior </t>
  </si>
  <si>
    <t>Valoracion actual</t>
  </si>
  <si>
    <t xml:space="preserve">Comentarios para la retroalimentación </t>
  </si>
  <si>
    <t>Superior</t>
  </si>
  <si>
    <t>Par</t>
  </si>
  <si>
    <t>Subalterno</t>
  </si>
  <si>
    <t>Orientación a resultados</t>
  </si>
  <si>
    <t>Cumple con oportunidad en función de estándares, objetivos y metas establecidas por la entidad, las funciones que le son asignadas</t>
  </si>
  <si>
    <t>Asume responsabilidad por sus resultados</t>
  </si>
  <si>
    <t>Compromete recursos y tiempos para mejorar la productividad tomando las medidas necesarias para minimizar los riesgos.</t>
  </si>
  <si>
    <t>Realiza todas las acciones necesarias para alcanzar los objetivos propuestos enfrentando los obstáculos que se presenta</t>
  </si>
  <si>
    <t>Total Puntaje Evaluador</t>
  </si>
  <si>
    <t xml:space="preserve">Orientación al ciudadano </t>
  </si>
  <si>
    <t>Atiende y valora las necesidades y peticiones de los usuarios y de ciudadanos en general</t>
  </si>
  <si>
    <t xml:space="preserve">Considera las necesidades de los usuarios al diseñar proyectos o servicios. </t>
  </si>
  <si>
    <t xml:space="preserve">Da respuesta oportuna a las necesidades de los usuarios de conformidad con el servicio que ofrece la entidad. </t>
  </si>
  <si>
    <t xml:space="preserve">Establece diferentes canales de comunicación con el usuario para conocer sus necesidades y propuestas y responde a las mismas. </t>
  </si>
  <si>
    <t>Reconoce la interdependencia entre su trabajo y el de otros</t>
  </si>
  <si>
    <t>Transparencia</t>
  </si>
  <si>
    <t xml:space="preserve">Proporciona información veraz, objetiva y basada en hechos. </t>
  </si>
  <si>
    <t xml:space="preserve">Facilita el acceso a la información relacionada con sus responsabilidades y con el servicio a cargo de la entidad en que labora. </t>
  </si>
  <si>
    <t xml:space="preserve">Demuestra imparcialidad en sus decisiones. </t>
  </si>
  <si>
    <t xml:space="preserve">Ejecuta funciones con base en las normas y criterios aplicables. </t>
  </si>
  <si>
    <t xml:space="preserve">Utiliza los recursos de la entidad para el desarrollo de las labores y prestación del servicio. </t>
  </si>
  <si>
    <t>Compromiso con la organización</t>
  </si>
  <si>
    <t xml:space="preserve">Promueve las metas de la organización y respeta sus normas. </t>
  </si>
  <si>
    <t>Antepone las necesidades de la organización a sus propias necesidades</t>
  </si>
  <si>
    <t xml:space="preserve">Apoya a la organización en situaciones difíciles. </t>
  </si>
  <si>
    <t>Demuestra sentido de pertenencia en todas sus actuaciones</t>
  </si>
  <si>
    <t xml:space="preserve">Liderazgo
      </t>
  </si>
  <si>
    <t>Mantiene a sus colaboradores motivados</t>
  </si>
  <si>
    <t>Fomenta la comunicación clara, directa y concreta</t>
  </si>
  <si>
    <t xml:space="preserve">Constituye y mantiene grupos de trabajo con un desempeño conforme a los estándares. Promueve la eficacia del equipo. </t>
  </si>
  <si>
    <t xml:space="preserve">Genera un clima positivo y de seguridad en sus colaboradores. </t>
  </si>
  <si>
    <t>Fomenta la participación de todos en los que unifica esfuerzos hacia objetivos y metas institucionales.</t>
  </si>
  <si>
    <t xml:space="preserve">Planeación
</t>
  </si>
  <si>
    <t xml:space="preserve">
Anticipa situaciones y escenarios futuros con acierto. </t>
  </si>
  <si>
    <t xml:space="preserve">Establece objetivos claros y concisos, estructurados y coherentes con las metas organizacionales. </t>
  </si>
  <si>
    <t xml:space="preserve">Traduce los objetivos estratégicos en planes prácticos y factibles. </t>
  </si>
  <si>
    <t>Busca soluciones a los problemas.</t>
  </si>
  <si>
    <t>Distribuye el tiempo con eficiencia.</t>
  </si>
  <si>
    <t>Establece planes alternativos de acción.</t>
  </si>
  <si>
    <t xml:space="preserve">Toma de Decisiones
</t>
  </si>
  <si>
    <t>Elige con oportunidad, entre muchas alternativas, los proyectos a realizar.</t>
  </si>
  <si>
    <t>Efectúa cambios complejos y comprometidos en sus actividades o en las funciones que tiene asignadas cuando detecta problemas o dificultades para su realización.</t>
  </si>
  <si>
    <t>Decide bajo presión.</t>
  </si>
  <si>
    <t>Decide en situaciones de alta complejidad e incertidumbre.</t>
  </si>
  <si>
    <t xml:space="preserve">Dirección y Desarrollo de Personal
</t>
  </si>
  <si>
    <t>*Identifica necesidades de formación y capacitación y propone acciones para satisfacerlas.</t>
  </si>
  <si>
    <t>*Permite niveles de autonomía con el fin de estimular el desarrollo integral del empleado.</t>
  </si>
  <si>
    <t>*Delega de manera efectiva sabiendo cuando intervenir y cuando no hacerlo.</t>
  </si>
  <si>
    <t>*Hace uso de las habilidades y recurso de su grupo de trabajo para alcanzar las metas y los estándares de productividad.</t>
  </si>
  <si>
    <t>*Establece espacios regulares de retroalimentación y reconocimiento del desempeño y sabe manejar hábilmente el bajo desempeño.</t>
  </si>
  <si>
    <t xml:space="preserve">Tienen en cuenta las opiniones de sus colaboradores. </t>
  </si>
  <si>
    <t xml:space="preserve">Mantiene con sus colaboradores relaciones de respeto </t>
  </si>
  <si>
    <t xml:space="preserve">Conocimiento del Entorno
</t>
  </si>
  <si>
    <t>Es conciente de las condiciones específicas del entorno organizacional.</t>
  </si>
  <si>
    <t>Está al día en los acontecimientos claves del sector y del Estado.</t>
  </si>
  <si>
    <t>Conoce y hace seguimiento a las políticas gubernamentales.</t>
  </si>
  <si>
    <t>Identifica las fuerzas políticas que afectan la organización y las posibles alianzas para cumplir con los propósitos organizacionales.</t>
  </si>
  <si>
    <t xml:space="preserve">valoracion  final </t>
  </si>
  <si>
    <t>Anexo 3. Consolidado de evaluación del Acuerdo de Gestión</t>
  </si>
  <si>
    <t xml:space="preserve">Nombre del Gerente Público: </t>
  </si>
  <si>
    <t>Área en la que se desempeña:</t>
  </si>
  <si>
    <t>Fecha:</t>
  </si>
  <si>
    <t xml:space="preserve">ANEXO 3: CONSOLIDADO DE EVALUACION DEL ACUERDO DE GESTION </t>
  </si>
  <si>
    <t>CONCERTACIÓN, SEGUIMIENTO,  RETROALIMENTACIÓN  Y EVALUACIÓN DE COMPROMISOS GERENCIALES</t>
  </si>
  <si>
    <t>PONDERADO</t>
  </si>
  <si>
    <t xml:space="preserve">VALORACION DE COMPETENCIAS </t>
  </si>
  <si>
    <t xml:space="preserve">PONDERADO </t>
  </si>
  <si>
    <t xml:space="preserve">NOTA FINAL </t>
  </si>
  <si>
    <t>CONCERTACION</t>
  </si>
  <si>
    <t>CUMPLIMIENTO FINAL</t>
  </si>
  <si>
    <t>FECHA:</t>
  </si>
  <si>
    <t>VIGENCIA:</t>
  </si>
  <si>
    <t xml:space="preserve">1. Identificacion </t>
  </si>
  <si>
    <t>1.2. Nombre Gerente Publico</t>
  </si>
  <si>
    <t xml:space="preserve">1.3. Nombre Superior Jerarquio </t>
  </si>
  <si>
    <t xml:space="preserve">1.3. Fecha Sucripcion Acuerdo de Gestion </t>
  </si>
  <si>
    <t xml:space="preserve">1.4.Vigencia del Acuerdo de Gestion </t>
  </si>
  <si>
    <t>Asigne el puntaje de importancia que se le da a cada compromiso respecto a los demás, teniendo en cuenta la planeación estratégica de la Entidad, si el compromiso es de mayor importancia, entonces su peso será mayor, siendo la totalidad de los mismos 100%.</t>
  </si>
  <si>
    <t xml:space="preserve">Se entienden por compromisos institucionales los adquiridos para llevar a cabo el cumplimiento de los objetivos y metas estratégicas. Todo ello se concreta en el “Plan Operativo de Acción” (POA) de cada entidad pública. </t>
  </si>
  <si>
    <t>son las acciones que se realizan para ejecutar el compromiso estratégico/institucional. Estas actividades coinciden con las establecidas en la planeación institucional.</t>
  </si>
  <si>
    <t>escriba el numero asignado para la meta a la que corresponde el compromiso en el “Plan Operativo de Acción” (POA).</t>
  </si>
  <si>
    <t>Son el mecanismo para valorar el cumplimiento de las metas establecidas y el progreso de los compromisos institucionales. Se recomienda que la definición de los indicadores se realice con el apoyo de la oficina de planeación.</t>
  </si>
  <si>
    <t>Se debe establecer el periodo en el que se ejecutará el compromiso institucional.</t>
  </si>
  <si>
    <t>2.7 Obervaciones /Gerente Publico</t>
  </si>
  <si>
    <t>2.7 Obervaciones /Superior Jerarquio</t>
  </si>
  <si>
    <t xml:space="preserve">3. Evaluacion </t>
  </si>
  <si>
    <t xml:space="preserve">3.2. Acumulado/ % Avance </t>
  </si>
  <si>
    <t xml:space="preserve">3.5. Evidencias/Descripcion </t>
  </si>
  <si>
    <t xml:space="preserve">3.5. Evidencias/Ubicación </t>
  </si>
  <si>
    <t>TOTAL</t>
  </si>
  <si>
    <t>Total Puntaje del valorador</t>
  </si>
  <si>
    <t>% de ejecución de los recursos de inversión asignados</t>
  </si>
  <si>
    <t>% de cumplimiento del plan de acción institucional del área</t>
  </si>
  <si>
    <t xml:space="preserve">   </t>
  </si>
  <si>
    <t xml:space="preserve"> Fortalecer la capacidad de gestión y desarrollo institucional e interinstitucional, para consolidar la modernización de la UAECOB y llevarla a la excelencia</t>
  </si>
  <si>
    <t xml:space="preserve">  </t>
  </si>
  <si>
    <t xml:space="preserve">% Cumplimiento de indicador 2° Semestre </t>
  </si>
  <si>
    <t>Gerente Público</t>
  </si>
  <si>
    <t>PEDRO ANDRÉS MANOSALVA RINCÓN</t>
  </si>
  <si>
    <t>Director UAECOB</t>
  </si>
  <si>
    <t xml:space="preserve">Subdirectora de Gestión Corporativa </t>
  </si>
  <si>
    <t>Firma del Gerente Público</t>
  </si>
  <si>
    <t>Pedro Andrés Manosalva Rincón</t>
  </si>
  <si>
    <t>SUBDIRECCIÓN DE GESTIÓN CORPORATIVA</t>
  </si>
  <si>
    <t>Firma del Gerente Público.</t>
  </si>
  <si>
    <t>% de ejecución de los recursos de reservas</t>
  </si>
  <si>
    <t xml:space="preserve">% de ejecución de los pasivos </t>
  </si>
  <si>
    <t>Superior Jerárquico</t>
  </si>
  <si>
    <t>Firma Superior Jerárquico</t>
  </si>
  <si>
    <t xml:space="preserve">Firma del Superior Jerárquico </t>
  </si>
  <si>
    <t>Concertación para el desempeño sobresaliente (5% adicional. Describir los compromisos gerenciales adicionales)</t>
  </si>
  <si>
    <t>GLORIA VERONICA ZAMBRANO OCAMPO</t>
  </si>
  <si>
    <t>Gloria Verónica Zambrano Ocampo</t>
  </si>
  <si>
    <t>Ejecutar el 100% de los recursos de Inversión asignados a la Subdirección de Gestión Corporativa a fin de dar cumplimiento a las metas establecidas por la Unidad para la vigencia 2019 en el marco del Plan de Desarrollo vigente.</t>
  </si>
  <si>
    <t>01/01/2019 a 31/12/2019</t>
  </si>
  <si>
    <t>Marzo 29 de 2019</t>
  </si>
  <si>
    <t>Ejecutar las metas establecidas en el plan de acción institucional de los procesos liderados por la Subdirección de Gestión Corporativa</t>
  </si>
  <si>
    <t xml:space="preserve"> Cumplir el 100% del pago de las reservas a noviembre 30 de 2019 a cargo de la Subdirección de Gestión Corporativa</t>
  </si>
  <si>
    <t>01/01/2019 a 30/11/2019</t>
  </si>
  <si>
    <t>Depurar el 40% de los pasivos a Noviembre 30 de 2019  a cargo de la Subdirección De Gestión Corporativa</t>
  </si>
  <si>
    <t>1. Reuniones mensuales con los responsables de cada proceso de contratación.
2. Elaborar los estudios previos con el fin de adelantar los procesos contractuales de cada una de las actividades a cargo de la Subdirección de Gestión Corporativa en el pla anual de adquisiciones.
3. Radicar a la Oficina Asesora Juridica, los estudios previos con el fin de adelantar el proceso contractual de cada una de las actividades a cargo de la Subdirección de Gestión Corporativa en el pla anual de adquisiciones.</t>
  </si>
  <si>
    <t>1. Reunión trimestral para el seguimiento a la ejecución de las actividades a cargo de la Subdirección de Gestión Corporativa en el plan de acción.
2. Cumplir oportunamente con el informe trimestral del plan de acción.
3. Recopilación de evidencias de cumplimiento de cada una de las actividades.</t>
  </si>
  <si>
    <t>Tablas de Retención Documental de las áreas misionales de la UAECOB para validar</t>
  </si>
  <si>
    <t>Tablas de retención documental para validar con las áreas</t>
  </si>
  <si>
    <t>1. Recopilar in formación de las áreas misionales de la Entidad (Actos administrativos, decretos, circulares).
2. Analizar las funciones asignadas de las dependencias misionales junto con los respectivos procesos y procedimientos.
3. Analizar y articular la información recolectada previamente.
4. Determinar necesidades de crear series y subseries con tiempos de retención de permanencia de cada fase de archivo.
5. Realizar la valoración documental teniendo en cuenta el uso, la frecuencia y la consulta de las normas internas y externas.</t>
  </si>
  <si>
    <t>1. Envió mensual de reporte del estado de pasivos a cada uno de los coordinadores de las áreas de la Subdirección de Gestión Corporativa.
2. Envió mensual a la Dirección, el reporte del estado de pasivos a cada uno de los coordinadores de las áreas de la Subdirección de Gestión Corporativa.
3. Comité bimestral de coordinadores de las áreas de la Subdirección de Gestión Corporativa para reallizar seguimiento al cumplimiento de la depuración de pasivos.</t>
  </si>
  <si>
    <t>1. Envió mensual de reporte del estado de reservas a cada uno de los coordinadores de las áreas de la Subdirección de Gestión Corporativa.
2. Envió mensual a la Dirección, el reporte del estado de reservas a cada uno de los coordinadores de las áreas de la Subdirección de Gestión Corporativa.
3. Comité bimestral de coordinadores de las áreas de la Subdirección de Gestión Corporativa para reallizar seguimiento al cumplimiento del pago de reservas.</t>
  </si>
  <si>
    <r>
      <t>% Cumplimiento año</t>
    </r>
    <r>
      <rPr>
        <b/>
        <sz val="14"/>
        <color rgb="FFFF0000"/>
        <rFont val="Arial"/>
        <family val="2"/>
      </rPr>
      <t xml:space="preserve"> </t>
    </r>
  </si>
  <si>
    <r>
      <t>Resultado</t>
    </r>
    <r>
      <rPr>
        <b/>
        <sz val="14"/>
        <color rgb="FFFF000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</si>
</sst>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Red]0.0"/>
    <numFmt numFmtId="165" formatCode="0.0"/>
    <numFmt numFmtId="166" formatCode="0.0%"/>
    <numFmt numFmtId="167" formatCode="&quot;$&quot;\ #,##0"/>
  </numFmts>
  <fonts count="59" x14ac:knownFonts="1">
    <font>
      <sz val="11"/>
      <color theme="1"/>
      <name val="Calibri"/>
      <family val="2"/>
      <scheme val="minor"/>
    </font>
    <font>
      <sz val="11"/>
      <color theme="1"/>
      <name val="Calibri"/>
      <family val="2"/>
      <scheme val="minor"/>
    </font>
    <font>
      <sz val="11"/>
      <color theme="1"/>
      <name val="Times New Roman"/>
      <family val="1"/>
    </font>
    <font>
      <b/>
      <sz val="11"/>
      <color theme="1"/>
      <name val="Times New Roman"/>
      <family val="1"/>
    </font>
    <font>
      <sz val="11"/>
      <name val="Times New Roman"/>
      <family val="1"/>
    </font>
    <font>
      <b/>
      <sz val="11"/>
      <color rgb="FFFF0000"/>
      <name val="Times New Roman"/>
      <family val="1"/>
    </font>
    <font>
      <b/>
      <sz val="11"/>
      <name val="Times New Roman"/>
      <family val="1"/>
    </font>
    <font>
      <b/>
      <sz val="11"/>
      <color theme="1"/>
      <name val="Calibri"/>
      <family val="2"/>
      <scheme val="minor"/>
    </font>
    <font>
      <sz val="26"/>
      <color theme="1"/>
      <name val="Arial"/>
      <family val="2"/>
    </font>
    <font>
      <b/>
      <sz val="11"/>
      <color theme="1"/>
      <name val="Arial"/>
      <family val="2"/>
    </font>
    <font>
      <b/>
      <sz val="12"/>
      <color theme="1"/>
      <name val="Arial"/>
      <family val="2"/>
    </font>
    <font>
      <b/>
      <sz val="18"/>
      <color theme="1"/>
      <name val="Arial"/>
      <family val="2"/>
    </font>
    <font>
      <b/>
      <sz val="16"/>
      <color theme="0"/>
      <name val="Arial"/>
      <family val="2"/>
    </font>
    <font>
      <sz val="11"/>
      <color theme="1"/>
      <name val="Arial"/>
      <family val="2"/>
    </font>
    <font>
      <sz val="11"/>
      <name val="Arial"/>
      <family val="2"/>
    </font>
    <font>
      <b/>
      <sz val="20"/>
      <color theme="0"/>
      <name val="Arial"/>
      <family val="2"/>
    </font>
    <font>
      <sz val="8"/>
      <color theme="1"/>
      <name val="Arial"/>
      <family val="2"/>
    </font>
    <font>
      <sz val="10"/>
      <color theme="1"/>
      <name val="Arial"/>
      <family val="2"/>
    </font>
    <font>
      <i/>
      <sz val="8"/>
      <color theme="1"/>
      <name val="Arial"/>
      <family val="2"/>
    </font>
    <font>
      <sz val="9"/>
      <color theme="1"/>
      <name val="Arial"/>
      <family val="2"/>
    </font>
    <font>
      <b/>
      <sz val="10"/>
      <color theme="1"/>
      <name val="Arial"/>
      <family val="2"/>
    </font>
    <font>
      <sz val="10"/>
      <name val="Arial"/>
      <family val="2"/>
    </font>
    <font>
      <sz val="10"/>
      <color rgb="FFFF0000"/>
      <name val="Arial"/>
      <family val="2"/>
    </font>
    <font>
      <b/>
      <sz val="14"/>
      <color theme="0"/>
      <name val="Arial"/>
      <family val="2"/>
    </font>
    <font>
      <sz val="11"/>
      <color theme="1"/>
      <name val="Arial Narrow"/>
      <family val="2"/>
    </font>
    <font>
      <b/>
      <sz val="14"/>
      <color theme="1"/>
      <name val="Arial"/>
      <family val="2"/>
    </font>
    <font>
      <sz val="14"/>
      <color theme="1"/>
      <name val="Times New Roman"/>
      <family val="1"/>
    </font>
    <font>
      <b/>
      <sz val="22"/>
      <color theme="1"/>
      <name val="Calibri"/>
      <family val="2"/>
      <scheme val="minor"/>
    </font>
    <font>
      <sz val="16"/>
      <color theme="1"/>
      <name val="Arial"/>
      <family val="2"/>
    </font>
    <font>
      <b/>
      <sz val="10"/>
      <name val="Arial"/>
      <family val="2"/>
    </font>
    <font>
      <sz val="12"/>
      <color rgb="FF000000"/>
      <name val="Calibri"/>
      <family val="2"/>
      <scheme val="minor"/>
    </font>
    <font>
      <sz val="12"/>
      <color theme="1"/>
      <name val="Calibri"/>
      <family val="2"/>
      <scheme val="minor"/>
    </font>
    <font>
      <b/>
      <sz val="18"/>
      <color theme="0"/>
      <name val="Arial"/>
      <family val="2"/>
    </font>
    <font>
      <sz val="14"/>
      <color theme="1"/>
      <name val="Arial"/>
      <family val="2"/>
    </font>
    <font>
      <sz val="14"/>
      <name val="Arial"/>
      <family val="2"/>
    </font>
    <font>
      <u/>
      <sz val="11"/>
      <color theme="10"/>
      <name val="Calibri"/>
      <family val="2"/>
      <scheme val="minor"/>
    </font>
    <font>
      <u/>
      <sz val="11"/>
      <color theme="11"/>
      <name val="Calibri"/>
      <family val="2"/>
      <scheme val="minor"/>
    </font>
    <font>
      <b/>
      <sz val="24"/>
      <color rgb="FF000000"/>
      <name val="Arial"/>
      <family val="2"/>
    </font>
    <font>
      <b/>
      <sz val="24"/>
      <color theme="1"/>
      <name val="Arial"/>
      <family val="2"/>
    </font>
    <font>
      <sz val="12"/>
      <color theme="1"/>
      <name val="Arial"/>
      <family val="2"/>
    </font>
    <font>
      <sz val="12"/>
      <color rgb="FF000000"/>
      <name val="Arial"/>
      <family val="2"/>
    </font>
    <font>
      <i/>
      <sz val="12"/>
      <color rgb="FF000000"/>
      <name val="Arial"/>
      <family val="2"/>
    </font>
    <font>
      <b/>
      <sz val="12"/>
      <color rgb="FF000000"/>
      <name val="Arial"/>
      <family val="2"/>
    </font>
    <font>
      <sz val="11"/>
      <color rgb="FF000000"/>
      <name val="Arial"/>
      <family val="2"/>
    </font>
    <font>
      <b/>
      <sz val="9"/>
      <color theme="1"/>
      <name val="Arial"/>
      <family val="2"/>
    </font>
    <font>
      <b/>
      <sz val="20"/>
      <color theme="1"/>
      <name val="Arial"/>
      <family val="2"/>
    </font>
    <font>
      <sz val="11"/>
      <color theme="5"/>
      <name val="Arial"/>
      <family val="2"/>
    </font>
    <font>
      <b/>
      <sz val="20"/>
      <color theme="0"/>
      <name val="Tahoma"/>
      <family val="2"/>
    </font>
    <font>
      <sz val="11"/>
      <color theme="1"/>
      <name val="Tahoma"/>
      <family val="2"/>
    </font>
    <font>
      <sz val="16"/>
      <color theme="1"/>
      <name val="Times New Roman"/>
      <family val="1"/>
    </font>
    <font>
      <b/>
      <sz val="12"/>
      <color theme="0"/>
      <name val="Arial"/>
      <family val="2"/>
    </font>
    <font>
      <b/>
      <sz val="20"/>
      <color theme="1"/>
      <name val="Calibri"/>
      <family val="2"/>
      <scheme val="minor"/>
    </font>
    <font>
      <b/>
      <sz val="14"/>
      <color rgb="FFFF0000"/>
      <name val="Arial"/>
      <family val="2"/>
    </font>
    <font>
      <b/>
      <sz val="18"/>
      <color theme="1"/>
      <name val="Tahoma"/>
      <family val="2"/>
    </font>
    <font>
      <sz val="18"/>
      <color theme="1"/>
      <name val="Candara"/>
      <family val="2"/>
    </font>
    <font>
      <sz val="18"/>
      <color theme="1"/>
      <name val="Arial"/>
      <family val="2"/>
    </font>
    <font>
      <sz val="18"/>
      <name val="Arial"/>
      <family val="2"/>
    </font>
    <font>
      <b/>
      <sz val="18"/>
      <color theme="1"/>
      <name val="Candara"/>
      <family val="2"/>
    </font>
    <font>
      <b/>
      <sz val="18"/>
      <name val="Arial"/>
      <family val="2"/>
    </font>
  </fonts>
  <fills count="14">
    <fill>
      <patternFill patternType="none"/>
    </fill>
    <fill>
      <patternFill patternType="gray125"/>
    </fill>
    <fill>
      <patternFill patternType="solid">
        <fgColor theme="8" tint="0.59999389629810485"/>
        <bgColor indexed="64"/>
      </patternFill>
    </fill>
    <fill>
      <patternFill patternType="solid">
        <fgColor rgb="FF1CAF94"/>
        <bgColor indexed="64"/>
      </patternFill>
    </fill>
    <fill>
      <patternFill patternType="solid">
        <fgColor theme="0" tint="-0.14999847407452621"/>
        <bgColor indexed="64"/>
      </patternFill>
    </fill>
    <fill>
      <patternFill patternType="solid">
        <fgColor rgb="FFE5E5E5"/>
        <bgColor indexed="64"/>
      </patternFill>
    </fill>
    <fill>
      <patternFill patternType="solid">
        <fgColor rgb="FFD6EBF1"/>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FFFFFF"/>
        <bgColor rgb="FF000000"/>
      </patternFill>
    </fill>
    <fill>
      <patternFill patternType="solid">
        <fgColor rgb="FFB06E17"/>
        <bgColor indexed="64"/>
      </patternFill>
    </fill>
    <fill>
      <patternFill patternType="solid">
        <fgColor rgb="FF03B1C8"/>
        <bgColor indexed="64"/>
      </patternFill>
    </fill>
    <fill>
      <patternFill patternType="solid">
        <fgColor theme="0"/>
        <bgColor rgb="FF000000"/>
      </patternFill>
    </fill>
  </fills>
  <borders count="6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diagonal/>
    </border>
    <border>
      <left/>
      <right style="thin">
        <color auto="1"/>
      </right>
      <top/>
      <bottom style="thin">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bottom/>
      <diagonal/>
    </border>
    <border>
      <left/>
      <right style="thin">
        <color auto="1"/>
      </right>
      <top style="thin">
        <color auto="1"/>
      </top>
      <bottom/>
      <diagonal/>
    </border>
    <border>
      <left/>
      <right/>
      <top style="thin">
        <color auto="1"/>
      </top>
      <bottom style="thin">
        <color auto="1"/>
      </bottom>
      <diagonal/>
    </border>
    <border>
      <left style="medium">
        <color auto="1"/>
      </left>
      <right/>
      <top style="medium">
        <color auto="1"/>
      </top>
      <bottom/>
      <diagonal/>
    </border>
    <border>
      <left/>
      <right style="thin">
        <color auto="1"/>
      </right>
      <top style="medium">
        <color auto="1"/>
      </top>
      <bottom/>
      <diagonal/>
    </border>
    <border>
      <left style="thin">
        <color auto="1"/>
      </left>
      <right style="medium">
        <color auto="1"/>
      </right>
      <top style="thin">
        <color auto="1"/>
      </top>
      <bottom/>
      <diagonal/>
    </border>
    <border>
      <left style="thin">
        <color auto="1"/>
      </left>
      <right style="thin">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bottom style="medium">
        <color auto="1"/>
      </bottom>
      <diagonal/>
    </border>
    <border>
      <left style="medium">
        <color auto="1"/>
      </left>
      <right style="thin">
        <color auto="1"/>
      </right>
      <top style="thin">
        <color auto="1"/>
      </top>
      <bottom/>
      <diagonal/>
    </border>
    <border>
      <left/>
      <right style="medium">
        <color auto="1"/>
      </right>
      <top/>
      <bottom style="medium">
        <color auto="1"/>
      </bottom>
      <diagonal/>
    </border>
    <border>
      <left/>
      <right/>
      <top style="medium">
        <color auto="1"/>
      </top>
      <bottom/>
      <diagonal/>
    </border>
    <border>
      <left style="medium">
        <color auto="1"/>
      </left>
      <right/>
      <top/>
      <bottom style="medium">
        <color auto="1"/>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bottom/>
      <diagonal/>
    </border>
    <border>
      <left/>
      <right style="medium">
        <color auto="1"/>
      </right>
      <top/>
      <bottom/>
      <diagonal/>
    </border>
    <border>
      <left/>
      <right style="medium">
        <color auto="1"/>
      </right>
      <top style="thin">
        <color auto="1"/>
      </top>
      <bottom/>
      <diagonal/>
    </border>
    <border>
      <left style="thin">
        <color auto="1"/>
      </left>
      <right style="thin">
        <color auto="1"/>
      </right>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right style="medium">
        <color auto="1"/>
      </right>
      <top style="thin">
        <color auto="1"/>
      </top>
      <bottom style="thin">
        <color auto="1"/>
      </bottom>
      <diagonal/>
    </border>
    <border>
      <left/>
      <right style="medium">
        <color auto="1"/>
      </right>
      <top/>
      <bottom style="thin">
        <color auto="1"/>
      </bottom>
      <diagonal/>
    </border>
    <border>
      <left style="medium">
        <color auto="1"/>
      </left>
      <right style="medium">
        <color auto="1"/>
      </right>
      <top/>
      <bottom/>
      <diagonal/>
    </border>
    <border>
      <left style="thin">
        <color auto="1"/>
      </left>
      <right/>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top/>
      <bottom style="thin">
        <color auto="1"/>
      </bottom>
      <diagonal/>
    </border>
    <border>
      <left/>
      <right style="thin">
        <color auto="1"/>
      </right>
      <top style="medium">
        <color auto="1"/>
      </top>
      <bottom style="thin">
        <color auto="1"/>
      </bottom>
      <diagonal/>
    </border>
    <border>
      <left style="thin">
        <color indexed="64"/>
      </left>
      <right style="medium">
        <color auto="1"/>
      </right>
      <top style="medium">
        <color auto="1"/>
      </top>
      <bottom style="medium">
        <color auto="1"/>
      </bottom>
      <diagonal/>
    </border>
  </borders>
  <cellStyleXfs count="11">
    <xf numFmtId="0" fontId="0" fillId="0" borderId="0"/>
    <xf numFmtId="9" fontId="1" fillId="0" borderId="0" applyFont="0" applyFill="0" applyBorder="0" applyAlignment="0" applyProtection="0"/>
    <xf numFmtId="0" fontId="21" fillId="0" borderId="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cellStyleXfs>
  <cellXfs count="534">
    <xf numFmtId="0" fontId="0" fillId="0" borderId="0" xfId="0"/>
    <xf numFmtId="0" fontId="2" fillId="0" borderId="0" xfId="0" applyFont="1"/>
    <xf numFmtId="0" fontId="3" fillId="0" borderId="4" xfId="0" applyFont="1" applyBorder="1"/>
    <xf numFmtId="0" fontId="2" fillId="0" borderId="4" xfId="0" applyFont="1" applyBorder="1"/>
    <xf numFmtId="0" fontId="3" fillId="0" borderId="1" xfId="0" applyFont="1" applyBorder="1"/>
    <xf numFmtId="0" fontId="2" fillId="0" borderId="1" xfId="0" applyFont="1" applyBorder="1"/>
    <xf numFmtId="14" fontId="2" fillId="0" borderId="1" xfId="0" applyNumberFormat="1" applyFont="1" applyBorder="1" applyAlignment="1">
      <alignment horizontal="left"/>
    </xf>
    <xf numFmtId="14" fontId="2" fillId="0" borderId="0" xfId="0" applyNumberFormat="1" applyFont="1" applyFill="1" applyAlignment="1">
      <alignment horizontal="left"/>
    </xf>
    <xf numFmtId="14" fontId="2" fillId="0" borderId="0" xfId="0" applyNumberFormat="1" applyFont="1" applyAlignment="1">
      <alignment horizontal="left"/>
    </xf>
    <xf numFmtId="0" fontId="3" fillId="0" borderId="1" xfId="0" applyFont="1" applyBorder="1" applyAlignment="1">
      <alignment horizontal="center" vertical="center" wrapText="1"/>
    </xf>
    <xf numFmtId="0" fontId="2" fillId="0" borderId="1" xfId="0" applyFont="1" applyBorder="1" applyAlignment="1">
      <alignment horizontal="justify" vertical="justify" wrapText="1"/>
    </xf>
    <xf numFmtId="0" fontId="2" fillId="0" borderId="1" xfId="0" applyFont="1" applyBorder="1" applyAlignment="1">
      <alignment horizontal="justify" vertical="center" wrapText="1"/>
    </xf>
    <xf numFmtId="9" fontId="3" fillId="0" borderId="1" xfId="0" applyNumberFormat="1" applyFont="1" applyBorder="1" applyAlignment="1">
      <alignment horizontal="center"/>
    </xf>
    <xf numFmtId="0" fontId="3" fillId="0" borderId="0" xfId="0" applyFont="1" applyAlignment="1">
      <alignment horizontal="center" vertical="center"/>
    </xf>
    <xf numFmtId="0" fontId="3" fillId="0" borderId="16" xfId="0" applyFont="1" applyBorder="1" applyAlignment="1">
      <alignment horizontal="center"/>
    </xf>
    <xf numFmtId="0" fontId="3" fillId="0" borderId="4" xfId="0" applyFont="1" applyBorder="1" applyAlignment="1">
      <alignment horizontal="center"/>
    </xf>
    <xf numFmtId="14" fontId="2" fillId="0" borderId="1" xfId="0" applyNumberFormat="1" applyFont="1" applyBorder="1" applyAlignment="1">
      <alignment horizontal="center" vertical="center"/>
    </xf>
    <xf numFmtId="0" fontId="2" fillId="0" borderId="12" xfId="0" applyFont="1" applyBorder="1"/>
    <xf numFmtId="0" fontId="2" fillId="0" borderId="14" xfId="0" applyFont="1" applyBorder="1"/>
    <xf numFmtId="0" fontId="2" fillId="0" borderId="15" xfId="0" applyFont="1" applyBorder="1"/>
    <xf numFmtId="0" fontId="2" fillId="0" borderId="0" xfId="0" applyFont="1" applyBorder="1"/>
    <xf numFmtId="14" fontId="2" fillId="0" borderId="0" xfId="0" applyNumberFormat="1" applyFont="1" applyBorder="1" applyAlignment="1">
      <alignment horizontal="left"/>
    </xf>
    <xf numFmtId="0" fontId="3" fillId="0" borderId="1" xfId="0" applyFont="1" applyFill="1" applyBorder="1" applyAlignment="1">
      <alignment horizontal="center" vertical="center"/>
    </xf>
    <xf numFmtId="9" fontId="3" fillId="0" borderId="1" xfId="1" applyFont="1" applyBorder="1" applyAlignment="1">
      <alignment horizontal="center" vertical="center"/>
    </xf>
    <xf numFmtId="0" fontId="2" fillId="0" borderId="0" xfId="0" applyFont="1" applyFill="1" applyBorder="1" applyAlignment="1">
      <alignment horizontal="center"/>
    </xf>
    <xf numFmtId="0" fontId="3" fillId="0" borderId="0" xfId="0" applyFont="1" applyBorder="1" applyAlignment="1">
      <alignment horizontal="center"/>
    </xf>
    <xf numFmtId="0" fontId="3" fillId="0" borderId="11" xfId="0" applyFont="1" applyBorder="1" applyAlignment="1">
      <alignment horizontal="center" vertical="center"/>
    </xf>
    <xf numFmtId="0" fontId="3" fillId="0" borderId="11" xfId="0" applyFont="1" applyBorder="1" applyAlignment="1">
      <alignment horizontal="center" vertical="center" wrapText="1"/>
    </xf>
    <xf numFmtId="0" fontId="3" fillId="0" borderId="11" xfId="0" applyFont="1" applyBorder="1" applyAlignment="1">
      <alignment horizontal="center"/>
    </xf>
    <xf numFmtId="0" fontId="3" fillId="0" borderId="0" xfId="0" applyFont="1" applyFill="1" applyBorder="1" applyAlignment="1">
      <alignment vertical="center"/>
    </xf>
    <xf numFmtId="0" fontId="3" fillId="0" borderId="21" xfId="0" applyFont="1" applyBorder="1" applyAlignment="1">
      <alignment horizontal="center"/>
    </xf>
    <xf numFmtId="0" fontId="3" fillId="0" borderId="6" xfId="0" applyFont="1" applyBorder="1" applyAlignment="1">
      <alignment horizontal="center" vertical="center" wrapText="1"/>
    </xf>
    <xf numFmtId="0" fontId="3" fillId="0" borderId="6" xfId="0" applyFont="1" applyBorder="1" applyAlignment="1">
      <alignment horizontal="center"/>
    </xf>
    <xf numFmtId="0" fontId="3" fillId="0" borderId="22" xfId="0" applyFont="1" applyBorder="1" applyAlignment="1">
      <alignment horizontal="center"/>
    </xf>
    <xf numFmtId="0" fontId="3" fillId="0" borderId="0" xfId="0" applyFont="1" applyBorder="1" applyAlignment="1"/>
    <xf numFmtId="0" fontId="3" fillId="0" borderId="1" xfId="0" applyFont="1" applyFill="1" applyBorder="1" applyAlignment="1">
      <alignment horizontal="center" vertical="center" wrapText="1"/>
    </xf>
    <xf numFmtId="0" fontId="3" fillId="0" borderId="4" xfId="0" applyFont="1" applyBorder="1" applyAlignment="1">
      <alignment horizontal="center" vertical="justify" wrapText="1"/>
    </xf>
    <xf numFmtId="0" fontId="0" fillId="0" borderId="0" xfId="0" applyAlignment="1"/>
    <xf numFmtId="0" fontId="7" fillId="0" borderId="4" xfId="0" applyFont="1" applyBorder="1"/>
    <xf numFmtId="0" fontId="7" fillId="0" borderId="1" xfId="0" applyFont="1" applyBorder="1"/>
    <xf numFmtId="0" fontId="7" fillId="0" borderId="0" xfId="0" applyFont="1" applyAlignment="1">
      <alignment horizont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xf>
    <xf numFmtId="0" fontId="0" fillId="0" borderId="31" xfId="0" applyBorder="1" applyAlignment="1">
      <alignment horizontal="justify" vertical="center" wrapText="1"/>
    </xf>
    <xf numFmtId="0" fontId="0" fillId="0" borderId="30" xfId="0" applyBorder="1" applyAlignment="1">
      <alignment horizontal="justify" vertical="center" wrapText="1"/>
    </xf>
    <xf numFmtId="0" fontId="0" fillId="0" borderId="30" xfId="0" applyBorder="1" applyAlignment="1">
      <alignment horizontal="justify" vertical="center"/>
    </xf>
    <xf numFmtId="0" fontId="0" fillId="0" borderId="21" xfId="0" applyBorder="1" applyAlignment="1">
      <alignment horizontal="justify" vertical="center"/>
    </xf>
    <xf numFmtId="0" fontId="7" fillId="0" borderId="0" xfId="0" applyFont="1" applyFill="1" applyBorder="1" applyAlignment="1">
      <alignment horizontal="center" vertical="center"/>
    </xf>
    <xf numFmtId="0" fontId="3" fillId="0" borderId="1" xfId="0" applyFont="1" applyBorder="1" applyAlignment="1">
      <alignment horizontal="center" vertical="justify" wrapText="1"/>
    </xf>
    <xf numFmtId="0" fontId="13" fillId="0" borderId="6" xfId="0" applyFont="1" applyBorder="1" applyAlignment="1">
      <alignment vertical="center" wrapText="1"/>
    </xf>
    <xf numFmtId="0" fontId="13" fillId="0" borderId="6" xfId="0" applyFont="1" applyBorder="1" applyAlignment="1">
      <alignment vertical="center"/>
    </xf>
    <xf numFmtId="0" fontId="2" fillId="0" borderId="0" xfId="0" applyFont="1" applyProtection="1">
      <protection locked="0"/>
    </xf>
    <xf numFmtId="2" fontId="2" fillId="0" borderId="0" xfId="0" applyNumberFormat="1" applyFont="1" applyProtection="1">
      <protection locked="0"/>
    </xf>
    <xf numFmtId="0" fontId="17" fillId="6" borderId="11" xfId="0" applyFont="1" applyFill="1" applyBorder="1" applyAlignment="1">
      <alignment horizontal="center" vertical="center"/>
    </xf>
    <xf numFmtId="0" fontId="17" fillId="6" borderId="16" xfId="0" applyFont="1" applyFill="1" applyBorder="1" applyAlignment="1">
      <alignment horizontal="center" vertical="center"/>
    </xf>
    <xf numFmtId="0" fontId="27" fillId="0" borderId="0" xfId="0" applyFont="1" applyAlignment="1" applyProtection="1">
      <alignment wrapText="1"/>
      <protection locked="0"/>
    </xf>
    <xf numFmtId="0" fontId="26" fillId="0" borderId="0" xfId="0" applyFont="1" applyProtection="1">
      <protection locked="0"/>
    </xf>
    <xf numFmtId="0" fontId="14" fillId="6" borderId="27" xfId="0" applyFont="1" applyFill="1" applyBorder="1" applyAlignment="1">
      <alignment horizontal="center" vertical="center" wrapText="1"/>
    </xf>
    <xf numFmtId="0" fontId="14" fillId="6" borderId="28" xfId="0" applyFont="1" applyFill="1" applyBorder="1" applyAlignment="1">
      <alignment horizontal="center" vertical="center" wrapText="1"/>
    </xf>
    <xf numFmtId="0" fontId="13" fillId="0" borderId="21" xfId="0" applyFont="1" applyBorder="1" applyAlignment="1">
      <alignment vertical="center" wrapText="1"/>
    </xf>
    <xf numFmtId="165" fontId="19" fillId="8" borderId="1" xfId="0" applyNumberFormat="1" applyFont="1" applyFill="1" applyBorder="1" applyAlignment="1" applyProtection="1">
      <alignment horizontal="center" vertical="center" wrapText="1"/>
      <protection locked="0"/>
    </xf>
    <xf numFmtId="0" fontId="2" fillId="0" borderId="0" xfId="0" applyFont="1" applyProtection="1"/>
    <xf numFmtId="0" fontId="2" fillId="0" borderId="0" xfId="0" applyFont="1" applyAlignment="1" applyProtection="1">
      <alignment horizontal="left"/>
    </xf>
    <xf numFmtId="0" fontId="24" fillId="0" borderId="0" xfId="0" applyFont="1" applyProtection="1"/>
    <xf numFmtId="9" fontId="18" fillId="5" borderId="2" xfId="0" applyNumberFormat="1" applyFont="1" applyFill="1" applyBorder="1" applyAlignment="1" applyProtection="1">
      <alignment horizontal="center" vertical="center" wrapText="1"/>
    </xf>
    <xf numFmtId="0" fontId="16" fillId="0" borderId="1" xfId="0" applyFont="1" applyBorder="1" applyAlignment="1" applyProtection="1">
      <alignment horizontal="left" vertical="center" wrapText="1"/>
    </xf>
    <xf numFmtId="165" fontId="19" fillId="8" borderId="1" xfId="0" applyNumberFormat="1" applyFont="1" applyFill="1" applyBorder="1" applyAlignment="1" applyProtection="1">
      <alignment horizontal="center" vertical="center" wrapText="1"/>
    </xf>
    <xf numFmtId="0" fontId="16" fillId="9" borderId="1" xfId="0" applyFont="1" applyFill="1" applyBorder="1" applyAlignment="1" applyProtection="1">
      <alignment horizontal="left" vertical="center" wrapText="1"/>
    </xf>
    <xf numFmtId="0" fontId="16" fillId="0" borderId="1" xfId="0" applyFont="1" applyBorder="1" applyAlignment="1" applyProtection="1">
      <alignment horizontal="left" wrapText="1"/>
    </xf>
    <xf numFmtId="0" fontId="21" fillId="7" borderId="37" xfId="0" applyFont="1" applyFill="1" applyBorder="1" applyAlignment="1" applyProtection="1">
      <alignment vertical="center" wrapText="1"/>
    </xf>
    <xf numFmtId="164" fontId="29" fillId="7" borderId="37" xfId="0" applyNumberFormat="1" applyFont="1" applyFill="1" applyBorder="1" applyAlignment="1" applyProtection="1">
      <alignment horizontal="center" vertical="center" wrapText="1"/>
    </xf>
    <xf numFmtId="9" fontId="21" fillId="7" borderId="37" xfId="1" applyFont="1" applyFill="1" applyBorder="1" applyAlignment="1" applyProtection="1">
      <alignment vertical="center" wrapText="1"/>
    </xf>
    <xf numFmtId="0" fontId="25" fillId="9" borderId="0" xfId="0" applyFont="1" applyFill="1" applyBorder="1" applyAlignment="1" applyProtection="1">
      <alignment vertical="center"/>
      <protection locked="0"/>
    </xf>
    <xf numFmtId="0" fontId="31" fillId="0" borderId="0" xfId="0" applyFont="1"/>
    <xf numFmtId="0" fontId="31" fillId="9" borderId="0" xfId="0" applyFont="1" applyFill="1"/>
    <xf numFmtId="0" fontId="2" fillId="9" borderId="0" xfId="0" applyFont="1" applyFill="1" applyProtection="1"/>
    <xf numFmtId="0" fontId="13" fillId="9" borderId="0" xfId="0" applyFont="1" applyFill="1" applyAlignment="1" applyProtection="1">
      <alignment vertical="center"/>
    </xf>
    <xf numFmtId="0" fontId="13" fillId="9" borderId="0" xfId="0" applyFont="1" applyFill="1" applyAlignment="1" applyProtection="1">
      <alignment horizontal="left" vertical="center"/>
    </xf>
    <xf numFmtId="0" fontId="22" fillId="9" borderId="0" xfId="0" applyFont="1" applyFill="1" applyBorder="1" applyAlignment="1" applyProtection="1">
      <alignment vertical="top" wrapText="1"/>
    </xf>
    <xf numFmtId="0" fontId="33" fillId="0" borderId="0" xfId="0" applyFont="1"/>
    <xf numFmtId="0" fontId="33" fillId="9" borderId="47" xfId="0" applyFont="1" applyFill="1" applyBorder="1"/>
    <xf numFmtId="0" fontId="33" fillId="9" borderId="0" xfId="0" applyFont="1" applyFill="1" applyBorder="1" applyAlignment="1">
      <alignment horizontal="right"/>
    </xf>
    <xf numFmtId="0" fontId="33" fillId="9" borderId="48" xfId="0" applyFont="1" applyFill="1" applyBorder="1"/>
    <xf numFmtId="0" fontId="33" fillId="9" borderId="0" xfId="0" applyFont="1" applyFill="1" applyBorder="1"/>
    <xf numFmtId="9" fontId="33" fillId="8" borderId="1" xfId="1" applyFont="1" applyFill="1" applyBorder="1" applyAlignment="1">
      <alignment horizontal="center" vertical="center"/>
    </xf>
    <xf numFmtId="9" fontId="33" fillId="9" borderId="1" xfId="0" applyNumberFormat="1" applyFont="1" applyFill="1" applyBorder="1"/>
    <xf numFmtId="9" fontId="33" fillId="9" borderId="1" xfId="0" applyNumberFormat="1" applyFont="1" applyFill="1" applyBorder="1" applyAlignment="1">
      <alignment horizontal="center"/>
    </xf>
    <xf numFmtId="0" fontId="33" fillId="9" borderId="1" xfId="0" applyFont="1" applyFill="1" applyBorder="1"/>
    <xf numFmtId="165" fontId="33" fillId="8" borderId="1" xfId="0" applyNumberFormat="1" applyFont="1" applyFill="1" applyBorder="1" applyAlignment="1">
      <alignment horizontal="center"/>
    </xf>
    <xf numFmtId="0" fontId="33" fillId="9" borderId="1" xfId="0" applyFont="1" applyFill="1" applyBorder="1" applyAlignment="1">
      <alignment horizontal="center" vertical="center"/>
    </xf>
    <xf numFmtId="0" fontId="33" fillId="9" borderId="43" xfId="0" applyFont="1" applyFill="1" applyBorder="1"/>
    <xf numFmtId="0" fontId="25" fillId="9" borderId="48" xfId="0" applyFont="1" applyFill="1" applyBorder="1" applyAlignment="1" applyProtection="1">
      <alignment vertical="center"/>
      <protection locked="0"/>
    </xf>
    <xf numFmtId="9" fontId="25" fillId="8" borderId="19" xfId="1" applyFont="1" applyFill="1" applyBorder="1" applyAlignment="1" applyProtection="1">
      <alignment horizontal="center" vertical="center"/>
      <protection locked="0"/>
    </xf>
    <xf numFmtId="0" fontId="33" fillId="9" borderId="0" xfId="0" applyFont="1" applyFill="1" applyBorder="1" applyProtection="1">
      <protection locked="0"/>
    </xf>
    <xf numFmtId="0" fontId="34" fillId="9" borderId="0" xfId="0" applyFont="1" applyFill="1" applyBorder="1" applyAlignment="1" applyProtection="1">
      <alignment horizontal="center"/>
      <protection locked="0"/>
    </xf>
    <xf numFmtId="0" fontId="33" fillId="9" borderId="39" xfId="0" applyFont="1" applyFill="1" applyBorder="1"/>
    <xf numFmtId="0" fontId="33" fillId="9" borderId="41" xfId="0" applyFont="1" applyFill="1" applyBorder="1"/>
    <xf numFmtId="0" fontId="33" fillId="9" borderId="0" xfId="0" applyFont="1" applyFill="1"/>
    <xf numFmtId="0" fontId="30" fillId="10" borderId="0" xfId="0" applyFont="1" applyFill="1"/>
    <xf numFmtId="0" fontId="31" fillId="9" borderId="0" xfId="0" applyFont="1" applyFill="1" applyAlignment="1"/>
    <xf numFmtId="0" fontId="39" fillId="9" borderId="0" xfId="0" applyFont="1" applyFill="1"/>
    <xf numFmtId="0" fontId="39" fillId="9" borderId="0" xfId="0" applyFont="1" applyFill="1" applyAlignment="1">
      <alignment horizontal="center"/>
    </xf>
    <xf numFmtId="0" fontId="10" fillId="9" borderId="37" xfId="0" applyFont="1" applyFill="1" applyBorder="1" applyAlignment="1">
      <alignment horizontal="center" vertical="center"/>
    </xf>
    <xf numFmtId="0" fontId="39" fillId="9" borderId="47" xfId="0" applyFont="1" applyFill="1" applyBorder="1"/>
    <xf numFmtId="0" fontId="39" fillId="9" borderId="0" xfId="0" applyFont="1" applyFill="1" applyBorder="1"/>
    <xf numFmtId="0" fontId="39" fillId="9" borderId="48" xfId="0" applyFont="1" applyFill="1" applyBorder="1"/>
    <xf numFmtId="0" fontId="42" fillId="9" borderId="37" xfId="0" applyFont="1" applyFill="1" applyBorder="1" applyAlignment="1">
      <alignment horizontal="center" vertical="center"/>
    </xf>
    <xf numFmtId="0" fontId="39" fillId="9" borderId="37" xfId="0" applyFont="1" applyFill="1" applyBorder="1" applyAlignment="1">
      <alignment horizontal="center" vertical="center"/>
    </xf>
    <xf numFmtId="0" fontId="39" fillId="0" borderId="47" xfId="0" applyFont="1" applyBorder="1"/>
    <xf numFmtId="0" fontId="10" fillId="9" borderId="40" xfId="0" applyFont="1" applyFill="1" applyBorder="1" applyAlignment="1">
      <alignment horizontal="center" wrapText="1"/>
    </xf>
    <xf numFmtId="0" fontId="10" fillId="9" borderId="16" xfId="0" applyFont="1" applyFill="1" applyBorder="1" applyAlignment="1">
      <alignment horizontal="center" wrapText="1"/>
    </xf>
    <xf numFmtId="0" fontId="42" fillId="9" borderId="37" xfId="0" applyFont="1" applyFill="1" applyBorder="1" applyAlignment="1">
      <alignment horizontal="center" vertical="center" wrapText="1"/>
    </xf>
    <xf numFmtId="0" fontId="10" fillId="9" borderId="40" xfId="0" applyFont="1" applyFill="1" applyBorder="1" applyAlignment="1">
      <alignment horizontal="center" vertical="center" wrapText="1"/>
    </xf>
    <xf numFmtId="0" fontId="10" fillId="9" borderId="16" xfId="0" applyFont="1" applyFill="1" applyBorder="1" applyAlignment="1">
      <alignment horizontal="center" vertical="center" wrapText="1"/>
    </xf>
    <xf numFmtId="0" fontId="10" fillId="9" borderId="11" xfId="0" applyFont="1" applyFill="1" applyBorder="1" applyAlignment="1">
      <alignment horizontal="center" vertical="center"/>
    </xf>
    <xf numFmtId="0" fontId="10" fillId="9" borderId="52" xfId="0" applyFont="1" applyFill="1" applyBorder="1" applyAlignment="1">
      <alignment horizontal="center" vertical="center" wrapText="1"/>
    </xf>
    <xf numFmtId="0" fontId="40" fillId="10" borderId="0" xfId="0" applyFont="1" applyFill="1"/>
    <xf numFmtId="0" fontId="15" fillId="9" borderId="0" xfId="0" applyFont="1" applyFill="1" applyBorder="1" applyAlignment="1" applyProtection="1">
      <alignment vertical="center"/>
      <protection locked="0"/>
    </xf>
    <xf numFmtId="0" fontId="33" fillId="0" borderId="0" xfId="0" applyFont="1" applyProtection="1">
      <protection locked="0"/>
    </xf>
    <xf numFmtId="0" fontId="13" fillId="0" borderId="0" xfId="0" applyFont="1" applyProtection="1">
      <protection locked="0"/>
    </xf>
    <xf numFmtId="2" fontId="13" fillId="0" borderId="0" xfId="0" applyNumberFormat="1" applyFont="1" applyProtection="1">
      <protection locked="0"/>
    </xf>
    <xf numFmtId="0" fontId="13" fillId="9" borderId="0" xfId="0" applyFont="1" applyFill="1" applyProtection="1"/>
    <xf numFmtId="0" fontId="13" fillId="0" borderId="0" xfId="0" applyFont="1" applyProtection="1"/>
    <xf numFmtId="0" fontId="13" fillId="0" borderId="0" xfId="0" applyFont="1" applyAlignment="1" applyProtection="1">
      <alignment horizontal="left"/>
    </xf>
    <xf numFmtId="0" fontId="13" fillId="0" borderId="33" xfId="0" applyFont="1" applyBorder="1" applyProtection="1"/>
    <xf numFmtId="0" fontId="13" fillId="0" borderId="44" xfId="0" applyFont="1" applyBorder="1" applyAlignment="1" applyProtection="1">
      <alignment horizontal="center"/>
    </xf>
    <xf numFmtId="0" fontId="13" fillId="0" borderId="47" xfId="0" applyFont="1" applyBorder="1" applyProtection="1"/>
    <xf numFmtId="0" fontId="13" fillId="0" borderId="48" xfId="0" applyFont="1" applyBorder="1" applyAlignment="1" applyProtection="1">
      <alignment horizontal="center"/>
    </xf>
    <xf numFmtId="0" fontId="13" fillId="0" borderId="43" xfId="0" applyFont="1" applyBorder="1" applyProtection="1"/>
    <xf numFmtId="0" fontId="13" fillId="0" borderId="41" xfId="0" applyFont="1" applyBorder="1" applyAlignment="1" applyProtection="1">
      <alignment horizontal="center" vertical="center"/>
    </xf>
    <xf numFmtId="0" fontId="13" fillId="9" borderId="0" xfId="0" applyFont="1" applyFill="1" applyBorder="1" applyProtection="1"/>
    <xf numFmtId="0" fontId="43" fillId="9" borderId="0" xfId="0" applyFont="1" applyFill="1" applyBorder="1" applyAlignment="1" applyProtection="1">
      <alignment horizontal="left" vertical="center" wrapText="1"/>
    </xf>
    <xf numFmtId="0" fontId="13" fillId="9" borderId="0" xfId="0" applyFont="1" applyFill="1" applyBorder="1" applyAlignment="1" applyProtection="1">
      <alignment horizontal="center"/>
    </xf>
    <xf numFmtId="0" fontId="13" fillId="9" borderId="0" xfId="0" applyFont="1" applyFill="1" applyAlignment="1" applyProtection="1">
      <alignment horizontal="left"/>
    </xf>
    <xf numFmtId="0" fontId="19" fillId="0" borderId="1" xfId="0" applyFont="1" applyBorder="1" applyAlignment="1" applyProtection="1">
      <alignment horizontal="center" vertical="center"/>
    </xf>
    <xf numFmtId="0" fontId="30" fillId="13" borderId="0" xfId="0" applyFont="1" applyFill="1"/>
    <xf numFmtId="0" fontId="8" fillId="0" borderId="0" xfId="0" applyFont="1" applyBorder="1" applyAlignment="1" applyProtection="1">
      <alignment horizontal="center"/>
      <protection locked="0"/>
    </xf>
    <xf numFmtId="0" fontId="13" fillId="0" borderId="0" xfId="0" applyFont="1" applyBorder="1" applyProtection="1">
      <protection locked="0"/>
    </xf>
    <xf numFmtId="0" fontId="13" fillId="0" borderId="0" xfId="0" applyFont="1" applyBorder="1" applyAlignment="1" applyProtection="1">
      <alignment horizontal="center"/>
      <protection locked="0"/>
    </xf>
    <xf numFmtId="0" fontId="25" fillId="9" borderId="0" xfId="0" applyFont="1" applyFill="1" applyBorder="1" applyAlignment="1" applyProtection="1">
      <alignment horizontal="right" vertical="center"/>
      <protection locked="0"/>
    </xf>
    <xf numFmtId="0" fontId="23" fillId="9" borderId="0" xfId="0" applyFont="1" applyFill="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9" fontId="3" fillId="0" borderId="1" xfId="0" applyNumberFormat="1" applyFont="1" applyBorder="1" applyAlignment="1">
      <alignment horizontal="center" vertical="center"/>
    </xf>
    <xf numFmtId="0" fontId="3" fillId="0" borderId="4" xfId="0" applyFont="1" applyBorder="1" applyAlignment="1">
      <alignment horizontal="center" vertical="center"/>
    </xf>
    <xf numFmtId="0" fontId="3" fillId="0" borderId="13" xfId="0" applyFont="1" applyBorder="1" applyAlignment="1">
      <alignment horizontal="center"/>
    </xf>
    <xf numFmtId="0" fontId="3" fillId="0" borderId="14" xfId="0" applyFont="1" applyBorder="1" applyAlignment="1">
      <alignment horizontal="center"/>
    </xf>
    <xf numFmtId="0" fontId="2" fillId="0" borderId="9" xfId="0" applyFont="1" applyBorder="1" applyAlignment="1">
      <alignment horizontal="center"/>
    </xf>
    <xf numFmtId="0" fontId="40" fillId="9" borderId="0" xfId="0" applyFont="1" applyFill="1" applyBorder="1" applyAlignment="1">
      <alignment horizontal="center" vertical="center" wrapText="1"/>
    </xf>
    <xf numFmtId="0" fontId="40" fillId="9" borderId="48" xfId="0" applyFont="1" applyFill="1" applyBorder="1" applyAlignment="1">
      <alignment horizontal="center" vertical="center" wrapText="1"/>
    </xf>
    <xf numFmtId="0" fontId="40" fillId="9" borderId="0" xfId="0" applyFont="1" applyFill="1" applyBorder="1" applyAlignment="1">
      <alignment horizontal="left" vertical="center" wrapText="1"/>
    </xf>
    <xf numFmtId="0" fontId="37" fillId="9" borderId="0" xfId="0" applyFont="1" applyFill="1" applyAlignment="1">
      <alignment horizontal="center" vertical="center" wrapText="1"/>
    </xf>
    <xf numFmtId="0" fontId="38" fillId="9" borderId="0" xfId="0" applyFont="1" applyFill="1" applyAlignment="1">
      <alignment horizontal="center"/>
    </xf>
    <xf numFmtId="0" fontId="3" fillId="0" borderId="4" xfId="0" applyFont="1" applyBorder="1" applyAlignment="1">
      <alignment horizontal="center" vertical="center" wrapText="1"/>
    </xf>
    <xf numFmtId="0" fontId="9" fillId="5" borderId="2" xfId="0" applyFont="1" applyFill="1" applyBorder="1" applyAlignment="1" applyProtection="1">
      <alignment horizontal="center" vertical="center" wrapText="1"/>
    </xf>
    <xf numFmtId="0" fontId="44" fillId="9" borderId="1" xfId="0" applyFont="1" applyFill="1" applyBorder="1" applyAlignment="1" applyProtection="1">
      <alignment horizontal="center" vertical="center"/>
    </xf>
    <xf numFmtId="0" fontId="33" fillId="9" borderId="0" xfId="0" applyFont="1" applyFill="1" applyBorder="1" applyAlignment="1">
      <alignment horizontal="center"/>
    </xf>
    <xf numFmtId="0" fontId="23" fillId="12" borderId="17" xfId="0" applyFont="1" applyFill="1" applyBorder="1" applyAlignment="1" applyProtection="1">
      <alignment horizontal="center" vertical="center"/>
      <protection locked="0"/>
    </xf>
    <xf numFmtId="165" fontId="13" fillId="9" borderId="0" xfId="0" applyNumberFormat="1" applyFont="1" applyFill="1" applyAlignment="1" applyProtection="1">
      <alignment horizontal="center" vertical="center"/>
    </xf>
    <xf numFmtId="165" fontId="46" fillId="9" borderId="1" xfId="0" applyNumberFormat="1" applyFont="1" applyFill="1" applyBorder="1" applyAlignment="1" applyProtection="1">
      <alignment horizontal="center" vertical="center"/>
    </xf>
    <xf numFmtId="0" fontId="47" fillId="0" borderId="0"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33" fillId="9" borderId="32" xfId="0" applyFont="1" applyFill="1" applyBorder="1" applyAlignment="1">
      <alignment horizontal="center"/>
    </xf>
    <xf numFmtId="0" fontId="9" fillId="9" borderId="1" xfId="0" applyFont="1" applyFill="1" applyBorder="1" applyAlignment="1" applyProtection="1">
      <alignment horizontal="center" vertical="center"/>
    </xf>
    <xf numFmtId="0" fontId="44" fillId="9" borderId="1" xfId="0" applyFont="1" applyFill="1" applyBorder="1" applyAlignment="1" applyProtection="1">
      <alignment horizontal="center"/>
    </xf>
    <xf numFmtId="0" fontId="33" fillId="9" borderId="26" xfId="0" applyFont="1" applyFill="1" applyBorder="1" applyAlignment="1">
      <alignment horizontal="center"/>
    </xf>
    <xf numFmtId="0" fontId="12" fillId="9" borderId="0" xfId="0" applyFont="1" applyFill="1" applyBorder="1" applyAlignment="1" applyProtection="1">
      <alignment vertical="center"/>
      <protection locked="0"/>
    </xf>
    <xf numFmtId="0" fontId="49" fillId="0" borderId="0" xfId="0" applyFont="1" applyProtection="1">
      <protection locked="0"/>
    </xf>
    <xf numFmtId="0" fontId="50" fillId="9" borderId="0" xfId="0" applyFont="1" applyFill="1" applyBorder="1" applyAlignment="1" applyProtection="1">
      <alignment vertical="center"/>
      <protection locked="0"/>
    </xf>
    <xf numFmtId="0" fontId="19" fillId="0" borderId="1" xfId="0" applyFont="1" applyBorder="1" applyAlignment="1" applyProtection="1">
      <alignment horizontal="center" vertical="center" wrapText="1"/>
    </xf>
    <xf numFmtId="0" fontId="19" fillId="9" borderId="1" xfId="0" applyFont="1" applyFill="1" applyBorder="1" applyAlignment="1" applyProtection="1">
      <alignment horizontal="center" vertical="center" wrapText="1"/>
    </xf>
    <xf numFmtId="0" fontId="47" fillId="9" borderId="0" xfId="0" applyFont="1" applyFill="1" applyBorder="1" applyAlignment="1" applyProtection="1">
      <alignment horizontal="left" vertical="center"/>
      <protection locked="0"/>
    </xf>
    <xf numFmtId="0" fontId="48" fillId="9" borderId="0" xfId="0" applyFont="1" applyFill="1" applyAlignment="1" applyProtection="1">
      <alignment horizontal="left"/>
      <protection locked="0"/>
    </xf>
    <xf numFmtId="0" fontId="9" fillId="9" borderId="1" xfId="0" applyFont="1" applyFill="1" applyBorder="1" applyAlignment="1" applyProtection="1">
      <alignment horizontal="center" wrapText="1"/>
    </xf>
    <xf numFmtId="3" fontId="2" fillId="0" borderId="0" xfId="0" applyNumberFormat="1" applyFont="1" applyProtection="1">
      <protection locked="0"/>
    </xf>
    <xf numFmtId="9" fontId="2" fillId="0" borderId="0" xfId="1" applyFont="1" applyProtection="1">
      <protection locked="0"/>
    </xf>
    <xf numFmtId="9" fontId="48" fillId="9" borderId="0" xfId="0" applyNumberFormat="1" applyFont="1" applyFill="1" applyAlignment="1" applyProtection="1">
      <alignment horizontal="left"/>
      <protection locked="0"/>
    </xf>
    <xf numFmtId="0" fontId="19" fillId="0" borderId="1" xfId="0" applyFont="1" applyBorder="1" applyAlignment="1" applyProtection="1">
      <alignment horizontal="center" vertical="center" wrapText="1"/>
    </xf>
    <xf numFmtId="0" fontId="19" fillId="9" borderId="1" xfId="0" applyFont="1" applyFill="1" applyBorder="1" applyAlignment="1" applyProtection="1">
      <alignment horizontal="center" vertical="center" wrapText="1"/>
    </xf>
    <xf numFmtId="0" fontId="19" fillId="0" borderId="1" xfId="0" applyFont="1" applyBorder="1" applyAlignment="1" applyProtection="1">
      <alignment horizontal="center" vertical="center" wrapText="1"/>
    </xf>
    <xf numFmtId="167" fontId="2" fillId="0" borderId="0" xfId="0" applyNumberFormat="1" applyFont="1" applyProtection="1">
      <protection locked="0"/>
    </xf>
    <xf numFmtId="1" fontId="2" fillId="0" borderId="0" xfId="1" applyNumberFormat="1" applyFont="1" applyProtection="1">
      <protection locked="0"/>
    </xf>
    <xf numFmtId="0" fontId="3" fillId="0" borderId="13" xfId="0" applyFont="1" applyBorder="1" applyAlignment="1">
      <alignment horizontal="center"/>
    </xf>
    <xf numFmtId="0" fontId="3" fillId="0" borderId="14"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3" fillId="0" borderId="15" xfId="0" applyFont="1" applyBorder="1" applyAlignment="1">
      <alignment horizontal="center"/>
    </xf>
    <xf numFmtId="0" fontId="2" fillId="0" borderId="9" xfId="0" applyFont="1" applyFill="1" applyBorder="1" applyAlignment="1">
      <alignment horizontal="center"/>
    </xf>
    <xf numFmtId="0" fontId="2" fillId="0" borderId="10" xfId="0" applyFont="1" applyFill="1" applyBorder="1" applyAlignment="1">
      <alignment horizont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9" fontId="3" fillId="0" borderId="2" xfId="0" applyNumberFormat="1" applyFont="1" applyBorder="1" applyAlignment="1">
      <alignment horizontal="center" vertical="center"/>
    </xf>
    <xf numFmtId="9" fontId="3" fillId="0" borderId="3" xfId="0" applyNumberFormat="1" applyFont="1" applyBorder="1" applyAlignment="1">
      <alignment horizontal="center" vertical="center"/>
    </xf>
    <xf numFmtId="9" fontId="3" fillId="0" borderId="4" xfId="0" applyNumberFormat="1"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xf>
    <xf numFmtId="0" fontId="2" fillId="0" borderId="1" xfId="0" applyFont="1" applyBorder="1" applyAlignment="1">
      <alignment horizontal="center"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Fill="1" applyBorder="1" applyAlignment="1">
      <alignment horizontal="left" vertical="center"/>
    </xf>
    <xf numFmtId="0" fontId="3" fillId="2" borderId="5" xfId="0" applyFont="1" applyFill="1" applyBorder="1" applyAlignment="1">
      <alignment horizontal="center"/>
    </xf>
    <xf numFmtId="0" fontId="3" fillId="2" borderId="32" xfId="0" applyFont="1" applyFill="1" applyBorder="1" applyAlignment="1">
      <alignment horizontal="center"/>
    </xf>
    <xf numFmtId="0" fontId="3" fillId="2" borderId="6" xfId="0" applyFont="1" applyFill="1" applyBorder="1" applyAlignment="1">
      <alignment horizontal="center"/>
    </xf>
    <xf numFmtId="0" fontId="3" fillId="0" borderId="1" xfId="0" applyFont="1" applyBorder="1" applyAlignment="1">
      <alignment horizontal="center" vertical="center"/>
    </xf>
    <xf numFmtId="9" fontId="3" fillId="0" borderId="1" xfId="0" applyNumberFormat="1" applyFont="1" applyBorder="1" applyAlignment="1">
      <alignment horizontal="center" vertical="center"/>
    </xf>
    <xf numFmtId="0" fontId="3" fillId="2" borderId="1" xfId="0" applyFont="1" applyFill="1" applyBorder="1" applyAlignment="1">
      <alignment horizontal="center"/>
    </xf>
    <xf numFmtId="0" fontId="2" fillId="0" borderId="5" xfId="0" applyFont="1" applyFill="1" applyBorder="1" applyAlignment="1">
      <alignment horizontal="center"/>
    </xf>
    <xf numFmtId="0" fontId="2" fillId="0" borderId="32" xfId="0" applyFont="1" applyFill="1" applyBorder="1" applyAlignment="1">
      <alignment horizontal="center"/>
    </xf>
    <xf numFmtId="0" fontId="2" fillId="0" borderId="6" xfId="0" applyFont="1" applyFill="1" applyBorder="1" applyAlignment="1">
      <alignment horizontal="center"/>
    </xf>
    <xf numFmtId="0" fontId="42" fillId="9" borderId="45" xfId="0" applyFont="1" applyFill="1" applyBorder="1" applyAlignment="1">
      <alignment horizontal="center" vertical="center" wrapText="1"/>
    </xf>
    <xf numFmtId="0" fontId="42" fillId="9" borderId="55" xfId="0" applyFont="1" applyFill="1" applyBorder="1" applyAlignment="1">
      <alignment horizontal="center" vertical="center" wrapText="1"/>
    </xf>
    <xf numFmtId="0" fontId="42" fillId="9" borderId="46" xfId="0" applyFont="1" applyFill="1" applyBorder="1" applyAlignment="1">
      <alignment horizontal="center" vertical="center" wrapText="1"/>
    </xf>
    <xf numFmtId="0" fontId="40" fillId="9" borderId="33" xfId="0" applyFont="1" applyFill="1" applyBorder="1" applyAlignment="1">
      <alignment horizontal="left" vertical="center" wrapText="1"/>
    </xf>
    <xf numFmtId="0" fontId="40" fillId="9" borderId="42" xfId="0" applyFont="1" applyFill="1" applyBorder="1" applyAlignment="1">
      <alignment horizontal="left" vertical="center" wrapText="1"/>
    </xf>
    <xf numFmtId="0" fontId="40" fillId="9" borderId="44" xfId="0" applyFont="1" applyFill="1" applyBorder="1" applyAlignment="1">
      <alignment horizontal="left" vertical="center" wrapText="1"/>
    </xf>
    <xf numFmtId="0" fontId="40" fillId="9" borderId="47" xfId="0" applyFont="1" applyFill="1" applyBorder="1" applyAlignment="1">
      <alignment horizontal="left" vertical="center" wrapText="1"/>
    </xf>
    <xf numFmtId="0" fontId="40" fillId="9" borderId="0" xfId="0" applyFont="1" applyFill="1" applyBorder="1" applyAlignment="1">
      <alignment horizontal="left" vertical="center" wrapText="1"/>
    </xf>
    <xf numFmtId="0" fontId="40" fillId="9" borderId="48" xfId="0" applyFont="1" applyFill="1" applyBorder="1" applyAlignment="1">
      <alignment horizontal="left" vertical="center" wrapText="1"/>
    </xf>
    <xf numFmtId="0" fontId="40" fillId="9" borderId="43" xfId="0" applyFont="1" applyFill="1" applyBorder="1" applyAlignment="1">
      <alignment horizontal="left" vertical="center" wrapText="1"/>
    </xf>
    <xf numFmtId="0" fontId="40" fillId="9" borderId="39" xfId="0" applyFont="1" applyFill="1" applyBorder="1" applyAlignment="1">
      <alignment horizontal="left" vertical="center" wrapText="1"/>
    </xf>
    <xf numFmtId="0" fontId="40" fillId="9" borderId="41" xfId="0" applyFont="1" applyFill="1" applyBorder="1" applyAlignment="1">
      <alignment horizontal="left" vertical="center" wrapText="1"/>
    </xf>
    <xf numFmtId="0" fontId="37" fillId="9" borderId="0" xfId="0" applyFont="1" applyFill="1" applyAlignment="1">
      <alignment horizontal="center" vertical="center" wrapText="1"/>
    </xf>
    <xf numFmtId="0" fontId="38" fillId="9" borderId="0" xfId="0" applyFont="1" applyFill="1" applyAlignment="1">
      <alignment horizontal="center"/>
    </xf>
    <xf numFmtId="0" fontId="40" fillId="9" borderId="17" xfId="0" applyFont="1" applyFill="1" applyBorder="1" applyAlignment="1">
      <alignment horizontal="left" vertical="center" wrapText="1"/>
    </xf>
    <xf numFmtId="0" fontId="40" fillId="9" borderId="18" xfId="0" applyFont="1" applyFill="1" applyBorder="1" applyAlignment="1">
      <alignment horizontal="left" vertical="center" wrapText="1"/>
    </xf>
    <xf numFmtId="0" fontId="40" fillId="9" borderId="19" xfId="0" applyFont="1" applyFill="1" applyBorder="1" applyAlignment="1">
      <alignment horizontal="left" vertical="center" wrapText="1"/>
    </xf>
    <xf numFmtId="0" fontId="23" fillId="12" borderId="0" xfId="0" applyFont="1" applyFill="1" applyAlignment="1">
      <alignment horizontal="center" vertical="center"/>
    </xf>
    <xf numFmtId="0" fontId="39" fillId="9" borderId="51" xfId="0" applyFont="1" applyFill="1" applyBorder="1" applyAlignment="1">
      <alignment horizontal="left" vertical="center" wrapText="1"/>
    </xf>
    <xf numFmtId="0" fontId="39" fillId="9" borderId="20" xfId="0" applyFont="1" applyFill="1" applyBorder="1" applyAlignment="1">
      <alignment horizontal="left" vertical="center" wrapText="1"/>
    </xf>
    <xf numFmtId="0" fontId="39" fillId="9" borderId="49" xfId="0" applyFont="1" applyFill="1" applyBorder="1" applyAlignment="1">
      <alignment horizontal="left" vertical="center" wrapText="1"/>
    </xf>
    <xf numFmtId="0" fontId="39" fillId="9" borderId="7" xfId="0" applyFont="1" applyFill="1" applyBorder="1" applyAlignment="1">
      <alignment horizontal="left" vertical="center" wrapText="1"/>
    </xf>
    <xf numFmtId="0" fontId="39" fillId="9" borderId="26" xfId="0" applyFont="1" applyFill="1" applyBorder="1" applyAlignment="1">
      <alignment horizontal="left" vertical="center" wrapText="1"/>
    </xf>
    <xf numFmtId="0" fontId="39" fillId="9" borderId="54" xfId="0" applyFont="1" applyFill="1" applyBorder="1" applyAlignment="1">
      <alignment horizontal="left" vertical="center" wrapText="1"/>
    </xf>
    <xf numFmtId="0" fontId="40" fillId="9" borderId="59" xfId="0" applyFont="1" applyFill="1" applyBorder="1" applyAlignment="1">
      <alignment horizontal="center" vertical="center" wrapText="1"/>
    </xf>
    <xf numFmtId="0" fontId="40" fillId="9" borderId="26" xfId="0" applyFont="1" applyFill="1" applyBorder="1" applyAlignment="1">
      <alignment horizontal="center" vertical="center" wrapText="1"/>
    </xf>
    <xf numFmtId="0" fontId="40" fillId="9" borderId="54" xfId="0" applyFont="1" applyFill="1" applyBorder="1" applyAlignment="1">
      <alignment horizontal="center" vertical="center" wrapText="1"/>
    </xf>
    <xf numFmtId="0" fontId="39" fillId="9" borderId="5" xfId="0" applyFont="1" applyFill="1" applyBorder="1" applyAlignment="1">
      <alignment horizontal="left" vertical="center" wrapText="1"/>
    </xf>
    <xf numFmtId="0" fontId="39" fillId="9" borderId="32" xfId="0" applyFont="1" applyFill="1" applyBorder="1" applyAlignment="1">
      <alignment horizontal="left" vertical="center" wrapText="1"/>
    </xf>
    <xf numFmtId="0" fontId="39" fillId="9" borderId="53" xfId="0" applyFont="1" applyFill="1" applyBorder="1" applyAlignment="1">
      <alignment horizontal="left" vertical="center" wrapText="1"/>
    </xf>
    <xf numFmtId="0" fontId="39" fillId="9" borderId="56" xfId="0" applyFont="1" applyFill="1" applyBorder="1" applyAlignment="1">
      <alignment horizontal="left" vertical="center" wrapText="1"/>
    </xf>
    <xf numFmtId="0" fontId="39" fillId="9" borderId="39" xfId="0" applyFont="1" applyFill="1" applyBorder="1" applyAlignment="1">
      <alignment horizontal="left" vertical="center" wrapText="1"/>
    </xf>
    <xf numFmtId="0" fontId="39" fillId="9" borderId="41" xfId="0" applyFont="1" applyFill="1" applyBorder="1" applyAlignment="1">
      <alignment horizontal="left" vertical="center" wrapText="1"/>
    </xf>
    <xf numFmtId="0" fontId="40" fillId="9" borderId="33" xfId="0" applyFont="1" applyFill="1" applyBorder="1" applyAlignment="1">
      <alignment horizontal="center" vertical="center" wrapText="1"/>
    </xf>
    <xf numFmtId="0" fontId="40" fillId="9" borderId="42" xfId="0" applyFont="1" applyFill="1" applyBorder="1" applyAlignment="1">
      <alignment horizontal="center" vertical="center" wrapText="1"/>
    </xf>
    <xf numFmtId="0" fontId="40" fillId="9" borderId="44" xfId="0" applyFont="1" applyFill="1" applyBorder="1" applyAlignment="1">
      <alignment horizontal="center" vertical="center" wrapText="1"/>
    </xf>
    <xf numFmtId="0" fontId="40" fillId="9" borderId="47" xfId="0" applyFont="1" applyFill="1" applyBorder="1" applyAlignment="1">
      <alignment horizontal="center" vertical="center" wrapText="1"/>
    </xf>
    <xf numFmtId="0" fontId="40" fillId="9" borderId="0" xfId="0" applyFont="1" applyFill="1" applyBorder="1" applyAlignment="1">
      <alignment horizontal="center" vertical="center" wrapText="1"/>
    </xf>
    <xf numFmtId="0" fontId="40" fillId="9" borderId="48" xfId="0" applyFont="1" applyFill="1" applyBorder="1" applyAlignment="1">
      <alignment horizontal="center" vertical="center" wrapText="1"/>
    </xf>
    <xf numFmtId="0" fontId="10" fillId="9" borderId="17" xfId="0" applyFont="1" applyFill="1" applyBorder="1" applyAlignment="1">
      <alignment horizontal="center" vertical="center" wrapText="1"/>
    </xf>
    <xf numFmtId="0" fontId="10" fillId="9" borderId="18" xfId="0" applyFont="1" applyFill="1" applyBorder="1" applyAlignment="1">
      <alignment horizontal="center" vertical="center" wrapText="1"/>
    </xf>
    <xf numFmtId="0" fontId="10" fillId="9" borderId="19" xfId="0" applyFont="1" applyFill="1" applyBorder="1" applyAlignment="1">
      <alignment horizontal="center" vertical="center" wrapText="1"/>
    </xf>
    <xf numFmtId="0" fontId="39" fillId="9" borderId="45" xfId="0" applyFont="1" applyFill="1" applyBorder="1" applyAlignment="1">
      <alignment horizontal="center" vertical="center"/>
    </xf>
    <xf numFmtId="0" fontId="39" fillId="9" borderId="46" xfId="0" applyFont="1" applyFill="1" applyBorder="1" applyAlignment="1">
      <alignment horizontal="center" vertical="center"/>
    </xf>
    <xf numFmtId="166" fontId="28" fillId="0" borderId="0" xfId="1" applyNumberFormat="1" applyFont="1" applyBorder="1" applyAlignment="1" applyProtection="1">
      <alignment horizontal="center" vertical="center" wrapText="1"/>
      <protection locked="0"/>
    </xf>
    <xf numFmtId="0" fontId="8" fillId="0" borderId="0" xfId="0" applyFont="1" applyAlignment="1" applyProtection="1">
      <alignment horizontal="center"/>
      <protection locked="0"/>
    </xf>
    <xf numFmtId="0" fontId="13" fillId="0" borderId="0" xfId="0" applyFont="1" applyAlignment="1" applyProtection="1">
      <alignment horizontal="center"/>
      <protection locked="0"/>
    </xf>
    <xf numFmtId="0" fontId="15" fillId="11" borderId="17" xfId="0" applyFont="1" applyFill="1" applyBorder="1" applyAlignment="1" applyProtection="1">
      <alignment horizontal="center" vertical="center"/>
    </xf>
    <xf numFmtId="0" fontId="15" fillId="11" borderId="18" xfId="0" applyFont="1" applyFill="1" applyBorder="1" applyAlignment="1" applyProtection="1">
      <alignment horizontal="center" vertical="center"/>
    </xf>
    <xf numFmtId="0" fontId="15" fillId="11" borderId="19" xfId="0" applyFont="1" applyFill="1" applyBorder="1" applyAlignment="1" applyProtection="1">
      <alignment horizontal="center" vertical="center"/>
    </xf>
    <xf numFmtId="9" fontId="2" fillId="0" borderId="2" xfId="0" applyNumberFormat="1" applyFont="1" applyBorder="1" applyAlignment="1">
      <alignment horizontal="center" vertical="center" wrapText="1"/>
    </xf>
    <xf numFmtId="9" fontId="2" fillId="0" borderId="3" xfId="0" applyNumberFormat="1" applyFont="1" applyBorder="1" applyAlignment="1">
      <alignment horizontal="center" vertical="center" wrapText="1"/>
    </xf>
    <xf numFmtId="9" fontId="2" fillId="0" borderId="4" xfId="0" applyNumberFormat="1" applyFont="1" applyBorder="1" applyAlignment="1">
      <alignment horizontal="center" vertical="center" wrapText="1"/>
    </xf>
    <xf numFmtId="0" fontId="2" fillId="0" borderId="23" xfId="0" applyFont="1" applyBorder="1" applyAlignment="1">
      <alignment horizontal="center"/>
    </xf>
    <xf numFmtId="0" fontId="2" fillId="0" borderId="25" xfId="0" applyFont="1" applyBorder="1" applyAlignment="1">
      <alignment horizontal="center"/>
    </xf>
    <xf numFmtId="0" fontId="2" fillId="0" borderId="24" xfId="0" applyFont="1" applyBorder="1" applyAlignment="1">
      <alignment horizontal="center"/>
    </xf>
    <xf numFmtId="0" fontId="3" fillId="2" borderId="17" xfId="0" applyFont="1" applyFill="1" applyBorder="1" applyAlignment="1">
      <alignment horizontal="center"/>
    </xf>
    <xf numFmtId="0" fontId="3" fillId="2" borderId="18" xfId="0" applyFont="1" applyFill="1" applyBorder="1" applyAlignment="1">
      <alignment horizontal="center"/>
    </xf>
    <xf numFmtId="0" fontId="3" fillId="2" borderId="19" xfId="0" applyFont="1" applyFill="1" applyBorder="1" applyAlignment="1">
      <alignment horizontal="center"/>
    </xf>
    <xf numFmtId="9" fontId="2" fillId="0" borderId="2" xfId="1" applyFont="1" applyBorder="1" applyAlignment="1">
      <alignment horizontal="center" vertical="center" wrapText="1"/>
    </xf>
    <xf numFmtId="9" fontId="2" fillId="0" borderId="3" xfId="1" applyFont="1" applyBorder="1" applyAlignment="1">
      <alignment horizontal="center" vertical="center" wrapText="1"/>
    </xf>
    <xf numFmtId="9" fontId="2" fillId="0" borderId="4" xfId="1" applyFont="1" applyBorder="1" applyAlignment="1">
      <alignment horizontal="center" vertical="center" wrapText="1"/>
    </xf>
    <xf numFmtId="0" fontId="2" fillId="0" borderId="2" xfId="0" applyFont="1" applyBorder="1" applyAlignment="1">
      <alignment horizontal="justify"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9" fontId="4" fillId="0" borderId="2" xfId="1" applyFont="1" applyFill="1" applyBorder="1" applyAlignment="1">
      <alignment horizontal="center" vertical="center" wrapText="1"/>
    </xf>
    <xf numFmtId="9" fontId="4" fillId="0" borderId="3" xfId="1" applyFont="1" applyFill="1" applyBorder="1" applyAlignment="1">
      <alignment horizontal="center" vertical="center" wrapText="1"/>
    </xf>
    <xf numFmtId="9" fontId="4" fillId="0" borderId="4" xfId="1" applyFont="1" applyFill="1" applyBorder="1" applyAlignment="1">
      <alignment horizontal="center" vertical="center" wrapText="1"/>
    </xf>
    <xf numFmtId="9" fontId="2" fillId="0" borderId="2" xfId="1" applyNumberFormat="1" applyFont="1" applyBorder="1" applyAlignment="1">
      <alignment horizontal="center" vertical="center" wrapText="1"/>
    </xf>
    <xf numFmtId="0" fontId="2" fillId="0" borderId="3" xfId="1" applyNumberFormat="1" applyFont="1" applyBorder="1" applyAlignment="1">
      <alignment horizontal="center" vertical="center" wrapText="1"/>
    </xf>
    <xf numFmtId="0" fontId="2" fillId="0" borderId="4" xfId="1" applyNumberFormat="1" applyFont="1" applyBorder="1" applyAlignment="1">
      <alignment horizontal="center" vertical="center" wrapText="1"/>
    </xf>
    <xf numFmtId="0" fontId="3" fillId="0" borderId="2" xfId="0" applyFont="1" applyBorder="1" applyAlignment="1">
      <alignment horizontal="center"/>
    </xf>
    <xf numFmtId="0" fontId="3" fillId="2" borderId="27" xfId="0" applyFont="1" applyFill="1" applyBorder="1" applyAlignment="1">
      <alignment horizontal="center"/>
    </xf>
    <xf numFmtId="0" fontId="3" fillId="2" borderId="28" xfId="0" applyFont="1" applyFill="1" applyBorder="1" applyAlignment="1">
      <alignment horizontal="center"/>
    </xf>
    <xf numFmtId="0" fontId="3" fillId="2" borderId="29" xfId="0" applyFont="1" applyFill="1" applyBorder="1" applyAlignment="1">
      <alignment horizontal="center"/>
    </xf>
    <xf numFmtId="0" fontId="3" fillId="0" borderId="7" xfId="0" applyFont="1" applyBorder="1" applyAlignment="1">
      <alignment horizontal="center" vertical="center"/>
    </xf>
    <xf numFmtId="0" fontId="3" fillId="0" borderId="26" xfId="0" applyFont="1" applyBorder="1" applyAlignment="1">
      <alignment horizontal="center" vertical="center"/>
    </xf>
    <xf numFmtId="0" fontId="3" fillId="0" borderId="21"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21" xfId="0" applyFont="1" applyFill="1" applyBorder="1" applyAlignment="1">
      <alignment horizontal="center" vertical="center"/>
    </xf>
    <xf numFmtId="0" fontId="22" fillId="7" borderId="37" xfId="0" applyFont="1" applyFill="1" applyBorder="1" applyAlignment="1">
      <alignment horizontal="left" vertical="top"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7" fillId="7" borderId="4" xfId="0" applyFont="1" applyFill="1" applyBorder="1" applyAlignment="1">
      <alignment vertical="center" wrapText="1"/>
    </xf>
    <xf numFmtId="0" fontId="17" fillId="7" borderId="1" xfId="0" applyFont="1" applyFill="1" applyBorder="1" applyAlignment="1">
      <alignment vertical="center" wrapText="1"/>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9" fillId="5" borderId="42" xfId="0" applyFont="1" applyFill="1" applyBorder="1" applyAlignment="1">
      <alignment horizontal="center" vertical="center" wrapText="1"/>
    </xf>
    <xf numFmtId="0" fontId="9" fillId="5" borderId="44" xfId="0" applyFont="1" applyFill="1" applyBorder="1" applyAlignment="1">
      <alignment horizontal="center" vertical="center" wrapText="1"/>
    </xf>
    <xf numFmtId="0" fontId="9" fillId="5" borderId="39" xfId="0" applyFont="1" applyFill="1" applyBorder="1" applyAlignment="1">
      <alignment horizontal="center" vertical="center" wrapText="1"/>
    </xf>
    <xf numFmtId="0" fontId="9" fillId="5" borderId="41" xfId="0" applyFont="1" applyFill="1" applyBorder="1" applyAlignment="1">
      <alignment horizontal="center" vertical="center" wrapText="1"/>
    </xf>
    <xf numFmtId="0" fontId="9" fillId="5" borderId="33" xfId="0" applyFont="1" applyFill="1" applyBorder="1" applyAlignment="1">
      <alignment horizontal="center" vertical="center" wrapText="1"/>
    </xf>
    <xf numFmtId="0" fontId="9" fillId="5" borderId="43" xfId="0" applyFont="1" applyFill="1" applyBorder="1" applyAlignment="1">
      <alignment horizontal="center" vertical="center" wrapText="1"/>
    </xf>
    <xf numFmtId="0" fontId="12" fillId="3" borderId="17"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19" xfId="0" applyFont="1" applyFill="1" applyBorder="1" applyAlignment="1">
      <alignment horizontal="center" vertical="center"/>
    </xf>
    <xf numFmtId="0" fontId="9" fillId="5" borderId="17" xfId="0" applyFont="1" applyFill="1" applyBorder="1" applyAlignment="1">
      <alignment horizontal="center" vertical="center" wrapText="1"/>
    </xf>
    <xf numFmtId="0" fontId="9" fillId="5" borderId="18" xfId="0" applyFont="1" applyFill="1" applyBorder="1" applyAlignment="1">
      <alignment horizontal="center" vertical="center" wrapText="1"/>
    </xf>
    <xf numFmtId="0" fontId="9" fillId="5" borderId="19" xfId="0" applyFont="1" applyFill="1" applyBorder="1" applyAlignment="1">
      <alignment horizontal="center" vertical="center" wrapText="1"/>
    </xf>
    <xf numFmtId="0" fontId="13" fillId="0" borderId="7" xfId="0" applyFont="1" applyBorder="1" applyAlignment="1">
      <alignment horizontal="center" vertical="center" wrapText="1"/>
    </xf>
    <xf numFmtId="0" fontId="13" fillId="0" borderId="21" xfId="0" applyFont="1" applyBorder="1" applyAlignment="1">
      <alignment horizontal="center" vertical="center" wrapText="1"/>
    </xf>
    <xf numFmtId="0" fontId="20" fillId="6" borderId="1" xfId="0" applyFont="1" applyFill="1" applyBorder="1" applyAlignment="1" applyProtection="1">
      <alignment horizontal="center" vertical="center" wrapText="1"/>
    </xf>
    <xf numFmtId="0" fontId="9" fillId="9" borderId="1" xfId="0" applyFont="1" applyFill="1" applyBorder="1" applyAlignment="1" applyProtection="1">
      <alignment horizontal="center"/>
    </xf>
    <xf numFmtId="0" fontId="44" fillId="9" borderId="1" xfId="0" applyFont="1" applyFill="1" applyBorder="1" applyAlignment="1" applyProtection="1">
      <alignment horizontal="center"/>
    </xf>
    <xf numFmtId="0" fontId="21" fillId="7" borderId="17" xfId="0" applyFont="1" applyFill="1" applyBorder="1" applyAlignment="1" applyProtection="1">
      <alignment horizontal="center" vertical="center" wrapText="1"/>
    </xf>
    <xf numFmtId="0" fontId="21" fillId="7" borderId="18" xfId="0" applyFont="1" applyFill="1" applyBorder="1" applyAlignment="1" applyProtection="1">
      <alignment horizontal="center" vertical="center" wrapText="1"/>
    </xf>
    <xf numFmtId="0" fontId="21" fillId="7" borderId="19" xfId="0" applyFont="1" applyFill="1" applyBorder="1" applyAlignment="1" applyProtection="1">
      <alignment horizontal="center" vertical="center" wrapText="1"/>
    </xf>
    <xf numFmtId="9" fontId="18" fillId="0" borderId="2" xfId="0" applyNumberFormat="1" applyFont="1" applyFill="1" applyBorder="1" applyAlignment="1" applyProtection="1">
      <alignment horizontal="center" vertical="center" wrapText="1"/>
    </xf>
    <xf numFmtId="9" fontId="18" fillId="0" borderId="3" xfId="0" applyNumberFormat="1" applyFont="1" applyFill="1" applyBorder="1" applyAlignment="1" applyProtection="1">
      <alignment horizontal="center" vertical="center" wrapText="1"/>
    </xf>
    <xf numFmtId="9" fontId="18" fillId="0" borderId="4" xfId="0" applyNumberFormat="1" applyFont="1" applyFill="1" applyBorder="1" applyAlignment="1" applyProtection="1">
      <alignment horizontal="center" vertical="center" wrapText="1"/>
    </xf>
    <xf numFmtId="164" fontId="9" fillId="0" borderId="2" xfId="0" applyNumberFormat="1" applyFont="1" applyBorder="1" applyAlignment="1" applyProtection="1">
      <alignment horizontal="center" vertical="center"/>
    </xf>
    <xf numFmtId="164" fontId="9" fillId="0" borderId="3" xfId="0" applyNumberFormat="1" applyFont="1" applyBorder="1" applyAlignment="1" applyProtection="1">
      <alignment horizontal="center" vertical="center"/>
    </xf>
    <xf numFmtId="164" fontId="9" fillId="0" borderId="4" xfId="0" applyNumberFormat="1" applyFont="1" applyBorder="1" applyAlignment="1" applyProtection="1">
      <alignment horizontal="center" vertical="center"/>
    </xf>
    <xf numFmtId="0" fontId="10" fillId="6" borderId="1" xfId="0" applyFont="1" applyFill="1" applyBorder="1" applyAlignment="1" applyProtection="1">
      <alignment horizontal="center" vertical="center" wrapText="1"/>
    </xf>
    <xf numFmtId="0" fontId="10" fillId="7" borderId="1" xfId="0" applyFont="1" applyFill="1" applyBorder="1" applyAlignment="1" applyProtection="1">
      <alignment horizontal="center" vertical="center" wrapText="1"/>
    </xf>
    <xf numFmtId="164" fontId="9" fillId="0" borderId="1" xfId="0" applyNumberFormat="1" applyFont="1" applyBorder="1" applyAlignment="1" applyProtection="1">
      <alignment horizontal="center" vertical="center"/>
    </xf>
    <xf numFmtId="0" fontId="13" fillId="0" borderId="1" xfId="0" applyFont="1" applyBorder="1" applyAlignment="1" applyProtection="1">
      <alignment horizontal="center" vertical="center"/>
    </xf>
    <xf numFmtId="0" fontId="13" fillId="9" borderId="1" xfId="0" applyFont="1" applyFill="1" applyBorder="1" applyAlignment="1" applyProtection="1">
      <alignment horizontal="center" vertical="center"/>
    </xf>
    <xf numFmtId="0" fontId="19" fillId="0" borderId="1" xfId="0" applyFont="1" applyBorder="1" applyAlignment="1" applyProtection="1">
      <alignment horizontal="center" vertical="center" wrapText="1"/>
    </xf>
    <xf numFmtId="0" fontId="19" fillId="9" borderId="1" xfId="0" applyFont="1" applyFill="1" applyBorder="1" applyAlignment="1" applyProtection="1">
      <alignment horizontal="center" vertical="center" wrapText="1"/>
    </xf>
    <xf numFmtId="0" fontId="13" fillId="0" borderId="1" xfId="0" applyFont="1" applyBorder="1" applyAlignment="1" applyProtection="1">
      <alignment horizontal="center"/>
    </xf>
    <xf numFmtId="0" fontId="9" fillId="0" borderId="1" xfId="0" applyFont="1" applyFill="1" applyBorder="1" applyAlignment="1" applyProtection="1">
      <alignment horizontal="center" vertical="center" wrapText="1"/>
    </xf>
    <xf numFmtId="0" fontId="9" fillId="5" borderId="10" xfId="0" applyFont="1" applyFill="1" applyBorder="1" applyAlignment="1" applyProtection="1">
      <alignment horizontal="center" vertical="center" wrapText="1"/>
    </xf>
    <xf numFmtId="0" fontId="9" fillId="5" borderId="12" xfId="0" applyFont="1" applyFill="1" applyBorder="1" applyAlignment="1" applyProtection="1">
      <alignment horizontal="center" vertical="center" wrapText="1"/>
    </xf>
    <xf numFmtId="0" fontId="9" fillId="5" borderId="35" xfId="0" applyFont="1" applyFill="1" applyBorder="1" applyAlignment="1" applyProtection="1">
      <alignment horizontal="center" vertical="center" wrapText="1"/>
    </xf>
    <xf numFmtId="0" fontId="9" fillId="5" borderId="36" xfId="0" applyFont="1" applyFill="1" applyBorder="1" applyAlignment="1" applyProtection="1">
      <alignment horizontal="center" vertical="center" wrapText="1"/>
    </xf>
    <xf numFmtId="0" fontId="9" fillId="5" borderId="3" xfId="0" applyFont="1" applyFill="1" applyBorder="1" applyAlignment="1" applyProtection="1">
      <alignment horizontal="center" vertical="center" wrapText="1"/>
    </xf>
    <xf numFmtId="0" fontId="9" fillId="5" borderId="4" xfId="0" applyFont="1" applyFill="1" applyBorder="1" applyAlignment="1" applyProtection="1">
      <alignment horizontal="center" vertical="center" wrapText="1"/>
    </xf>
    <xf numFmtId="0" fontId="13" fillId="0" borderId="39" xfId="0" applyFont="1" applyBorder="1" applyAlignment="1" applyProtection="1">
      <alignment horizontal="left" vertical="center" wrapText="1"/>
    </xf>
    <xf numFmtId="0" fontId="13" fillId="0" borderId="39" xfId="0" applyFont="1" applyBorder="1" applyAlignment="1" applyProtection="1">
      <alignment horizontal="left" vertical="center"/>
    </xf>
    <xf numFmtId="0" fontId="9" fillId="5" borderId="8" xfId="0" applyFont="1" applyFill="1" applyBorder="1" applyAlignment="1" applyProtection="1">
      <alignment horizontal="center" vertical="center" wrapText="1"/>
    </xf>
    <xf numFmtId="0" fontId="9" fillId="5" borderId="9" xfId="0" applyFont="1" applyFill="1" applyBorder="1" applyAlignment="1" applyProtection="1">
      <alignment horizontal="center" vertical="center" wrapText="1"/>
    </xf>
    <xf numFmtId="0" fontId="9" fillId="5" borderId="11" xfId="0" applyFont="1" applyFill="1" applyBorder="1" applyAlignment="1" applyProtection="1">
      <alignment horizontal="center" vertical="center" wrapText="1"/>
    </xf>
    <xf numFmtId="0" fontId="9" fillId="5" borderId="1" xfId="0" applyFont="1" applyFill="1" applyBorder="1" applyAlignment="1" applyProtection="1">
      <alignment horizontal="center" vertical="center" wrapText="1"/>
    </xf>
    <xf numFmtId="0" fontId="9" fillId="5" borderId="40" xfId="0" applyFont="1" applyFill="1" applyBorder="1" applyAlignment="1" applyProtection="1">
      <alignment horizontal="center" vertical="center" wrapText="1"/>
    </xf>
    <xf numFmtId="0" fontId="9" fillId="5" borderId="2" xfId="0" applyFont="1" applyFill="1" applyBorder="1" applyAlignment="1" applyProtection="1">
      <alignment horizontal="center" vertical="center" wrapText="1"/>
    </xf>
    <xf numFmtId="0" fontId="9" fillId="5" borderId="34" xfId="0" applyFont="1" applyFill="1" applyBorder="1" applyAlignment="1" applyProtection="1">
      <alignment horizontal="center" vertical="center" wrapText="1"/>
    </xf>
    <xf numFmtId="0" fontId="9" fillId="5" borderId="30" xfId="0" applyFont="1" applyFill="1" applyBorder="1" applyAlignment="1" applyProtection="1">
      <alignment horizontal="center" vertical="center" wrapText="1"/>
    </xf>
    <xf numFmtId="0" fontId="13" fillId="0" borderId="0" xfId="0" applyFont="1" applyBorder="1" applyAlignment="1" applyProtection="1">
      <alignment horizontal="left"/>
    </xf>
    <xf numFmtId="0" fontId="32" fillId="11" borderId="17" xfId="0" applyFont="1" applyFill="1" applyBorder="1" applyAlignment="1" applyProtection="1">
      <alignment horizontal="center" vertical="center" wrapText="1"/>
    </xf>
    <xf numFmtId="0" fontId="32" fillId="11" borderId="18" xfId="0" applyFont="1" applyFill="1" applyBorder="1" applyAlignment="1" applyProtection="1">
      <alignment horizontal="center" vertical="center" wrapText="1"/>
    </xf>
    <xf numFmtId="0" fontId="32" fillId="11" borderId="19" xfId="0" applyFont="1" applyFill="1" applyBorder="1" applyAlignment="1" applyProtection="1">
      <alignment horizontal="center" vertical="center" wrapText="1"/>
    </xf>
    <xf numFmtId="0" fontId="23" fillId="12" borderId="17" xfId="0" applyFont="1" applyFill="1" applyBorder="1" applyAlignment="1" applyProtection="1">
      <alignment horizontal="center" vertical="top" wrapText="1"/>
    </xf>
    <xf numFmtId="0" fontId="23" fillId="12" borderId="18" xfId="0" applyFont="1" applyFill="1" applyBorder="1" applyAlignment="1" applyProtection="1">
      <alignment horizontal="center" vertical="top" wrapText="1"/>
    </xf>
    <xf numFmtId="0" fontId="23" fillId="12" borderId="19" xfId="0" applyFont="1" applyFill="1" applyBorder="1" applyAlignment="1" applyProtection="1">
      <alignment horizontal="center" vertical="top" wrapText="1"/>
    </xf>
    <xf numFmtId="0" fontId="13" fillId="0" borderId="42" xfId="0" applyFont="1" applyBorder="1" applyAlignment="1" applyProtection="1">
      <alignment horizontal="left" vertical="center" wrapText="1"/>
    </xf>
    <xf numFmtId="0" fontId="15" fillId="11" borderId="17" xfId="0" applyFont="1" applyFill="1" applyBorder="1" applyAlignment="1">
      <alignment horizontal="center" vertical="center"/>
    </xf>
    <xf numFmtId="0" fontId="15" fillId="11" borderId="18" xfId="0" applyFont="1" applyFill="1" applyBorder="1" applyAlignment="1">
      <alignment horizontal="center" vertical="center"/>
    </xf>
    <xf numFmtId="0" fontId="15" fillId="11" borderId="19" xfId="0" applyFont="1" applyFill="1" applyBorder="1" applyAlignment="1">
      <alignment horizontal="center" vertical="center"/>
    </xf>
    <xf numFmtId="0" fontId="33" fillId="9" borderId="25" xfId="0" applyFont="1" applyFill="1" applyBorder="1" applyAlignment="1">
      <alignment horizontal="center"/>
    </xf>
    <xf numFmtId="0" fontId="33" fillId="9" borderId="32" xfId="0" applyFont="1" applyFill="1" applyBorder="1" applyAlignment="1">
      <alignment horizontal="center"/>
    </xf>
    <xf numFmtId="0" fontId="33" fillId="9" borderId="1" xfId="0" applyFont="1" applyFill="1" applyBorder="1" applyAlignment="1">
      <alignment horizontal="left" vertical="center" wrapText="1"/>
    </xf>
    <xf numFmtId="9" fontId="33" fillId="4" borderId="1" xfId="1" applyFont="1" applyFill="1" applyBorder="1" applyAlignment="1">
      <alignment horizontal="center" vertical="center"/>
    </xf>
    <xf numFmtId="0" fontId="25" fillId="9" borderId="0" xfId="0" applyFont="1" applyFill="1" applyBorder="1" applyAlignment="1" applyProtection="1">
      <alignment horizontal="center" vertical="center"/>
      <protection locked="0"/>
    </xf>
    <xf numFmtId="0" fontId="25" fillId="9" borderId="20" xfId="0" applyFont="1" applyFill="1" applyBorder="1" applyAlignment="1" applyProtection="1">
      <alignment horizontal="center" vertical="center"/>
      <protection locked="0"/>
    </xf>
    <xf numFmtId="0" fontId="33" fillId="9" borderId="0" xfId="0" applyFont="1" applyFill="1" applyBorder="1" applyAlignment="1">
      <alignment horizontal="center"/>
    </xf>
    <xf numFmtId="0" fontId="33" fillId="9" borderId="48" xfId="0" applyFont="1" applyFill="1" applyBorder="1" applyAlignment="1">
      <alignment horizontal="center"/>
    </xf>
    <xf numFmtId="0" fontId="23" fillId="12" borderId="17" xfId="0" applyFont="1" applyFill="1" applyBorder="1" applyAlignment="1" applyProtection="1">
      <alignment horizontal="center" vertical="center"/>
      <protection locked="0"/>
    </xf>
    <xf numFmtId="0" fontId="23" fillId="12" borderId="18" xfId="0" applyFont="1" applyFill="1" applyBorder="1" applyAlignment="1" applyProtection="1">
      <alignment horizontal="center" vertical="center"/>
      <protection locked="0"/>
    </xf>
    <xf numFmtId="0" fontId="23" fillId="12" borderId="19" xfId="0" applyFont="1" applyFill="1" applyBorder="1" applyAlignment="1" applyProtection="1">
      <alignment horizontal="center" vertical="center"/>
      <protection locked="0"/>
    </xf>
    <xf numFmtId="9" fontId="33" fillId="4" borderId="2" xfId="0" applyNumberFormat="1" applyFont="1" applyFill="1" applyBorder="1" applyAlignment="1">
      <alignment horizontal="center" vertical="center"/>
    </xf>
    <xf numFmtId="0" fontId="33" fillId="4" borderId="4" xfId="0" applyFont="1" applyFill="1" applyBorder="1" applyAlignment="1">
      <alignment horizontal="center" vertical="center"/>
    </xf>
    <xf numFmtId="0" fontId="33" fillId="0" borderId="2" xfId="0" applyFont="1" applyBorder="1" applyAlignment="1">
      <alignment horizontal="left" vertical="center"/>
    </xf>
    <xf numFmtId="0" fontId="33" fillId="0" borderId="4" xfId="0" applyFont="1" applyBorder="1" applyAlignment="1">
      <alignment horizontal="left" vertical="center"/>
    </xf>
    <xf numFmtId="9" fontId="33" fillId="0" borderId="2" xfId="0" applyNumberFormat="1" applyFont="1" applyBorder="1" applyAlignment="1">
      <alignment horizontal="center" vertical="center"/>
    </xf>
    <xf numFmtId="9" fontId="33" fillId="0" borderId="4" xfId="0" applyNumberFormat="1"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0" xfId="0" applyFont="1" applyBorder="1" applyAlignment="1">
      <alignment horizontal="center" vertical="center"/>
    </xf>
    <xf numFmtId="0" fontId="7" fillId="0" borderId="0" xfId="0" applyFont="1" applyAlignment="1">
      <alignment horizontal="center" vertical="center"/>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7" fillId="0" borderId="30" xfId="0" applyFont="1" applyBorder="1" applyAlignment="1">
      <alignment horizontal="center" vertical="center"/>
    </xf>
    <xf numFmtId="0" fontId="15" fillId="12" borderId="43" xfId="0" applyFont="1" applyFill="1" applyBorder="1" applyAlignment="1" applyProtection="1">
      <alignment horizontal="center" vertical="center"/>
    </xf>
    <xf numFmtId="0" fontId="15" fillId="12" borderId="39" xfId="0" applyFont="1" applyFill="1" applyBorder="1" applyAlignment="1" applyProtection="1">
      <alignment horizontal="center" vertical="center"/>
    </xf>
    <xf numFmtId="0" fontId="15" fillId="12" borderId="41" xfId="0" applyFont="1" applyFill="1" applyBorder="1" applyAlignment="1" applyProtection="1">
      <alignment horizontal="center" vertical="center"/>
    </xf>
    <xf numFmtId="0" fontId="15" fillId="12" borderId="39" xfId="0" applyFont="1" applyFill="1" applyBorder="1" applyAlignment="1" applyProtection="1">
      <alignment horizontal="center" vertical="center"/>
    </xf>
    <xf numFmtId="0" fontId="45" fillId="12" borderId="39" xfId="0" applyFont="1" applyFill="1" applyBorder="1" applyAlignment="1" applyProtection="1">
      <alignment horizontal="center" vertical="center"/>
    </xf>
    <xf numFmtId="0" fontId="45" fillId="12" borderId="41" xfId="0" applyFont="1" applyFill="1" applyBorder="1" applyAlignment="1" applyProtection="1">
      <alignment horizontal="center" vertical="center"/>
    </xf>
    <xf numFmtId="0" fontId="25" fillId="8" borderId="37" xfId="0" applyFont="1" applyFill="1" applyBorder="1" applyAlignment="1" applyProtection="1">
      <alignment horizontal="center" vertical="center" wrapText="1"/>
    </xf>
    <xf numFmtId="0" fontId="32" fillId="9" borderId="0" xfId="0" applyFont="1" applyFill="1" applyBorder="1" applyAlignment="1" applyProtection="1">
      <alignment vertical="center"/>
      <protection locked="0"/>
    </xf>
    <xf numFmtId="0" fontId="51" fillId="0" borderId="0" xfId="0" applyFont="1" applyProtection="1">
      <protection locked="0"/>
    </xf>
    <xf numFmtId="0" fontId="25" fillId="8" borderId="37" xfId="0" applyFont="1" applyFill="1" applyBorder="1" applyAlignment="1" applyProtection="1">
      <alignment horizontal="center" vertical="center"/>
    </xf>
    <xf numFmtId="0" fontId="25" fillId="8" borderId="45" xfId="0" applyFont="1" applyFill="1" applyBorder="1" applyAlignment="1" applyProtection="1">
      <alignment horizontal="center" vertical="center" wrapText="1"/>
    </xf>
    <xf numFmtId="0" fontId="25" fillId="8" borderId="37" xfId="0" applyFont="1" applyFill="1" applyBorder="1" applyAlignment="1" applyProtection="1">
      <alignment horizontal="center" vertical="center" wrapText="1"/>
    </xf>
    <xf numFmtId="0" fontId="25" fillId="8" borderId="33" xfId="0" applyFont="1" applyFill="1" applyBorder="1" applyAlignment="1" applyProtection="1">
      <alignment horizontal="center" vertical="center" wrapText="1"/>
    </xf>
    <xf numFmtId="0" fontId="25" fillId="8" borderId="44" xfId="0" applyFont="1" applyFill="1" applyBorder="1" applyAlignment="1" applyProtection="1">
      <alignment horizontal="center" vertical="center" wrapText="1"/>
    </xf>
    <xf numFmtId="0" fontId="25" fillId="8" borderId="17" xfId="0" applyFont="1" applyFill="1" applyBorder="1" applyAlignment="1" applyProtection="1">
      <alignment horizontal="center" vertical="center" wrapText="1"/>
    </xf>
    <xf numFmtId="0" fontId="25" fillId="8" borderId="18" xfId="0" applyFont="1" applyFill="1" applyBorder="1" applyAlignment="1" applyProtection="1">
      <alignment horizontal="center" vertical="center" wrapText="1"/>
    </xf>
    <xf numFmtId="0" fontId="25" fillId="8" borderId="19" xfId="0" applyFont="1" applyFill="1" applyBorder="1" applyAlignment="1" applyProtection="1">
      <alignment horizontal="center" vertical="center" wrapText="1"/>
    </xf>
    <xf numFmtId="2" fontId="25" fillId="8" borderId="37" xfId="0" applyNumberFormat="1" applyFont="1" applyFill="1" applyBorder="1" applyAlignment="1" applyProtection="1">
      <alignment horizontal="center" vertical="center" wrapText="1"/>
    </xf>
    <xf numFmtId="0" fontId="25" fillId="8" borderId="46" xfId="0" applyFont="1" applyFill="1" applyBorder="1" applyAlignment="1" applyProtection="1">
      <alignment horizontal="center" vertical="center" wrapText="1"/>
    </xf>
    <xf numFmtId="0" fontId="25" fillId="8" borderId="43" xfId="0" applyFont="1" applyFill="1" applyBorder="1" applyAlignment="1" applyProtection="1">
      <alignment horizontal="center" vertical="center" wrapText="1"/>
    </xf>
    <xf numFmtId="0" fontId="25" fillId="8" borderId="41" xfId="0" applyFont="1" applyFill="1" applyBorder="1" applyAlignment="1" applyProtection="1">
      <alignment horizontal="center" vertical="center" wrapText="1"/>
    </xf>
    <xf numFmtId="0" fontId="53" fillId="0" borderId="57" xfId="0" applyFont="1" applyFill="1" applyBorder="1" applyAlignment="1" applyProtection="1">
      <alignment horizontal="left" vertical="center" wrapText="1"/>
      <protection locked="0"/>
    </xf>
    <xf numFmtId="0" fontId="54" fillId="0" borderId="36" xfId="0" applyFont="1" applyFill="1" applyBorder="1" applyAlignment="1" applyProtection="1">
      <alignment horizontal="left" vertical="center" wrapText="1"/>
      <protection locked="0"/>
    </xf>
    <xf numFmtId="14" fontId="54" fillId="0" borderId="36"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left" vertical="center" wrapText="1"/>
      <protection locked="0"/>
    </xf>
    <xf numFmtId="9" fontId="11" fillId="0" borderId="36" xfId="0" applyNumberFormat="1" applyFont="1" applyFill="1" applyBorder="1" applyAlignment="1" applyProtection="1">
      <alignment horizontal="center" vertical="center" wrapText="1"/>
      <protection locked="0"/>
    </xf>
    <xf numFmtId="9" fontId="55" fillId="0" borderId="4" xfId="1" applyFont="1" applyFill="1" applyBorder="1" applyAlignment="1" applyProtection="1">
      <alignment horizontal="center" vertical="center" wrapText="1"/>
      <protection locked="0"/>
    </xf>
    <xf numFmtId="9" fontId="55" fillId="0" borderId="4" xfId="0" applyNumberFormat="1" applyFont="1" applyFill="1" applyBorder="1" applyAlignment="1" applyProtection="1">
      <alignment horizontal="center" vertical="center" wrapText="1"/>
      <protection locked="0"/>
    </xf>
    <xf numFmtId="9" fontId="55" fillId="0" borderId="36" xfId="0" applyNumberFormat="1" applyFont="1" applyFill="1" applyBorder="1" applyAlignment="1" applyProtection="1">
      <alignment horizontal="center" vertical="center" wrapText="1"/>
      <protection locked="0"/>
    </xf>
    <xf numFmtId="9" fontId="55" fillId="0" borderId="36" xfId="1" applyFont="1" applyFill="1" applyBorder="1" applyAlignment="1" applyProtection="1">
      <alignment horizontal="center" vertical="center" wrapText="1"/>
      <protection locked="0"/>
    </xf>
    <xf numFmtId="9" fontId="56" fillId="0" borderId="36" xfId="1" applyFont="1" applyFill="1" applyBorder="1" applyAlignment="1" applyProtection="1">
      <alignment horizontal="center" vertical="center" wrapText="1"/>
    </xf>
    <xf numFmtId="9" fontId="55" fillId="0" borderId="36" xfId="1" applyNumberFormat="1" applyFont="1" applyFill="1" applyBorder="1" applyAlignment="1" applyProtection="1">
      <alignment horizontal="center" vertical="center" wrapText="1"/>
    </xf>
    <xf numFmtId="0" fontId="54" fillId="0" borderId="4" xfId="0" applyFont="1" applyFill="1" applyBorder="1" applyAlignment="1" applyProtection="1">
      <alignment horizontal="left" vertical="center" wrapText="1"/>
      <protection locked="0"/>
    </xf>
    <xf numFmtId="0" fontId="53" fillId="0" borderId="58" xfId="0" applyFont="1" applyFill="1" applyBorder="1" applyAlignment="1" applyProtection="1">
      <alignment horizontal="left" vertical="center" wrapText="1"/>
      <protection locked="0"/>
    </xf>
    <xf numFmtId="0" fontId="54" fillId="0" borderId="3" xfId="0" applyFont="1" applyFill="1" applyBorder="1" applyAlignment="1" applyProtection="1">
      <alignment horizontal="left" vertical="center" wrapText="1"/>
      <protection locked="0"/>
    </xf>
    <xf numFmtId="0" fontId="54" fillId="0" borderId="3" xfId="0"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left" vertical="center" wrapText="1"/>
      <protection locked="0"/>
    </xf>
    <xf numFmtId="0" fontId="11" fillId="0" borderId="3" xfId="0" applyFont="1" applyFill="1" applyBorder="1" applyAlignment="1" applyProtection="1">
      <alignment horizontal="center" vertical="center" wrapText="1"/>
      <protection locked="0"/>
    </xf>
    <xf numFmtId="9" fontId="55" fillId="0" borderId="1" xfId="1" applyFont="1" applyFill="1" applyBorder="1" applyAlignment="1" applyProtection="1">
      <alignment horizontal="center" vertical="center" wrapText="1"/>
      <protection locked="0"/>
    </xf>
    <xf numFmtId="0" fontId="55" fillId="0" borderId="1" xfId="0" applyFont="1" applyFill="1" applyBorder="1" applyAlignment="1" applyProtection="1">
      <alignment horizontal="center" vertical="center" wrapText="1"/>
      <protection locked="0"/>
    </xf>
    <xf numFmtId="0" fontId="55" fillId="0" borderId="3" xfId="0" applyFont="1" applyFill="1" applyBorder="1" applyAlignment="1" applyProtection="1">
      <alignment horizontal="center" vertical="center" wrapText="1"/>
      <protection locked="0"/>
    </xf>
    <xf numFmtId="9" fontId="55" fillId="0" borderId="3" xfId="1" applyFont="1" applyFill="1" applyBorder="1" applyAlignment="1" applyProtection="1">
      <alignment horizontal="center" vertical="center" wrapText="1"/>
      <protection locked="0"/>
    </xf>
    <xf numFmtId="9" fontId="56" fillId="0" borderId="3" xfId="1" applyFont="1" applyFill="1" applyBorder="1" applyAlignment="1" applyProtection="1">
      <alignment horizontal="center" vertical="center" wrapText="1"/>
    </xf>
    <xf numFmtId="9" fontId="55" fillId="0" borderId="3" xfId="1" applyNumberFormat="1" applyFont="1" applyFill="1" applyBorder="1" applyAlignment="1" applyProtection="1">
      <alignment horizontal="center" vertical="center" wrapText="1"/>
    </xf>
    <xf numFmtId="0" fontId="54" fillId="0" borderId="1" xfId="0" applyFont="1" applyFill="1" applyBorder="1" applyAlignment="1" applyProtection="1">
      <alignment horizontal="left" vertical="center" wrapText="1"/>
      <protection locked="0"/>
    </xf>
    <xf numFmtId="0" fontId="54" fillId="0" borderId="4" xfId="0" applyNumberFormat="1" applyFont="1" applyFill="1" applyBorder="1" applyAlignment="1" applyProtection="1">
      <alignment horizontal="left" vertical="center" wrapText="1"/>
      <protection locked="0"/>
    </xf>
    <xf numFmtId="9" fontId="55" fillId="0" borderId="1" xfId="1" applyFont="1" applyFill="1" applyBorder="1" applyAlignment="1" applyProtection="1">
      <alignment horizontal="center" vertical="center" wrapText="1"/>
      <protection locked="0"/>
    </xf>
    <xf numFmtId="0" fontId="53" fillId="9" borderId="40" xfId="0" applyFont="1" applyFill="1" applyBorder="1" applyAlignment="1" applyProtection="1">
      <alignment horizontal="left" vertical="center" wrapText="1"/>
      <protection locked="0"/>
    </xf>
    <xf numFmtId="0" fontId="54" fillId="9" borderId="36" xfId="0" applyFont="1" applyFill="1" applyBorder="1" applyAlignment="1" applyProtection="1">
      <alignment horizontal="left" vertical="center" wrapText="1"/>
      <protection locked="0"/>
    </xf>
    <xf numFmtId="0" fontId="54" fillId="9" borderId="2" xfId="0" applyFont="1" applyFill="1" applyBorder="1" applyAlignment="1" applyProtection="1">
      <alignment horizontal="left" vertical="center" wrapText="1"/>
      <protection locked="0"/>
    </xf>
    <xf numFmtId="14" fontId="54" fillId="9" borderId="36" xfId="0" applyNumberFormat="1" applyFont="1" applyFill="1" applyBorder="1" applyAlignment="1" applyProtection="1">
      <alignment horizontal="center" vertical="center" wrapText="1"/>
      <protection locked="0"/>
    </xf>
    <xf numFmtId="0" fontId="54" fillId="9" borderId="2" xfId="0" applyNumberFormat="1" applyFont="1" applyFill="1" applyBorder="1" applyAlignment="1" applyProtection="1">
      <alignment horizontal="left" vertical="center" wrapText="1"/>
      <protection locked="0"/>
    </xf>
    <xf numFmtId="9" fontId="11" fillId="9" borderId="2" xfId="1" applyFont="1" applyFill="1" applyBorder="1" applyAlignment="1" applyProtection="1">
      <alignment horizontal="center" vertical="center" wrapText="1"/>
      <protection locked="0"/>
    </xf>
    <xf numFmtId="9" fontId="55" fillId="9" borderId="1" xfId="1" applyFont="1" applyFill="1" applyBorder="1" applyAlignment="1" applyProtection="1">
      <alignment horizontal="center" vertical="center" wrapText="1"/>
      <protection locked="0"/>
    </xf>
    <xf numFmtId="9" fontId="55" fillId="9" borderId="1" xfId="0" applyNumberFormat="1" applyFont="1" applyFill="1" applyBorder="1" applyAlignment="1" applyProtection="1">
      <alignment horizontal="center" vertical="center" wrapText="1"/>
      <protection locked="0"/>
    </xf>
    <xf numFmtId="9" fontId="55" fillId="9" borderId="2" xfId="1" applyFont="1" applyFill="1" applyBorder="1" applyAlignment="1" applyProtection="1">
      <alignment horizontal="center" vertical="center" wrapText="1"/>
      <protection locked="0"/>
    </xf>
    <xf numFmtId="9" fontId="55" fillId="9" borderId="1" xfId="1" applyFont="1" applyFill="1" applyBorder="1" applyAlignment="1" applyProtection="1">
      <alignment horizontal="center" vertical="center" wrapText="1"/>
      <protection locked="0"/>
    </xf>
    <xf numFmtId="9" fontId="56" fillId="0" borderId="1" xfId="1" applyFont="1" applyFill="1" applyBorder="1" applyAlignment="1" applyProtection="1">
      <alignment horizontal="center" vertical="center" wrapText="1"/>
    </xf>
    <xf numFmtId="9" fontId="55" fillId="9" borderId="1" xfId="1" applyNumberFormat="1" applyFont="1" applyFill="1" applyBorder="1" applyAlignment="1" applyProtection="1">
      <alignment horizontal="center" vertical="center" wrapText="1"/>
    </xf>
    <xf numFmtId="0" fontId="54" fillId="9" borderId="1" xfId="0" applyFont="1" applyFill="1" applyBorder="1" applyAlignment="1" applyProtection="1">
      <alignment horizontal="left" vertical="center" wrapText="1"/>
      <protection locked="0"/>
    </xf>
    <xf numFmtId="0" fontId="53" fillId="9" borderId="58" xfId="0" applyFont="1" applyFill="1" applyBorder="1" applyAlignment="1" applyProtection="1">
      <alignment horizontal="left" vertical="center" wrapText="1"/>
      <protection locked="0"/>
    </xf>
    <xf numFmtId="0" fontId="54" fillId="9" borderId="3" xfId="0" applyFont="1" applyFill="1" applyBorder="1" applyAlignment="1" applyProtection="1">
      <alignment horizontal="left" vertical="center" wrapText="1"/>
      <protection locked="0"/>
    </xf>
    <xf numFmtId="0" fontId="54" fillId="9" borderId="3" xfId="0" applyFont="1" applyFill="1" applyBorder="1" applyAlignment="1" applyProtection="1">
      <alignment horizontal="center" vertical="center" wrapText="1"/>
      <protection locked="0"/>
    </xf>
    <xf numFmtId="0" fontId="54" fillId="9" borderId="3" xfId="0" applyNumberFormat="1" applyFont="1" applyFill="1" applyBorder="1" applyAlignment="1" applyProtection="1">
      <alignment horizontal="left" vertical="center" wrapText="1"/>
      <protection locked="0"/>
    </xf>
    <xf numFmtId="9" fontId="11" fillId="9" borderId="3" xfId="1" applyFont="1" applyFill="1" applyBorder="1" applyAlignment="1" applyProtection="1">
      <alignment horizontal="center" vertical="center" wrapText="1"/>
      <protection locked="0"/>
    </xf>
    <xf numFmtId="0" fontId="55" fillId="9" borderId="1" xfId="0" applyFont="1" applyFill="1" applyBorder="1" applyAlignment="1" applyProtection="1">
      <alignment horizontal="center" vertical="center" wrapText="1"/>
      <protection locked="0"/>
    </xf>
    <xf numFmtId="9" fontId="55" fillId="9" borderId="3" xfId="1" applyFont="1" applyFill="1" applyBorder="1" applyAlignment="1" applyProtection="1">
      <alignment horizontal="center" vertical="center" wrapText="1"/>
      <protection locked="0"/>
    </xf>
    <xf numFmtId="0" fontId="54" fillId="9" borderId="4" xfId="0" applyNumberFormat="1" applyFont="1" applyFill="1" applyBorder="1" applyAlignment="1" applyProtection="1">
      <alignment horizontal="left" vertical="center" wrapText="1"/>
      <protection locked="0"/>
    </xf>
    <xf numFmtId="0" fontId="54" fillId="9" borderId="4" xfId="0" applyFont="1" applyFill="1" applyBorder="1" applyAlignment="1" applyProtection="1">
      <alignment horizontal="left" vertical="center" wrapText="1"/>
      <protection locked="0"/>
    </xf>
    <xf numFmtId="9" fontId="55" fillId="9" borderId="2" xfId="0" applyNumberFormat="1" applyFont="1" applyFill="1" applyBorder="1" applyAlignment="1" applyProtection="1">
      <alignment horizontal="center" vertical="center" wrapText="1"/>
      <protection locked="0"/>
    </xf>
    <xf numFmtId="9" fontId="56" fillId="9" borderId="1" xfId="1" applyFont="1" applyFill="1" applyBorder="1" applyAlignment="1" applyProtection="1">
      <alignment horizontal="center" vertical="center" wrapText="1"/>
      <protection locked="0"/>
    </xf>
    <xf numFmtId="9" fontId="56" fillId="0" borderId="4" xfId="1" applyFont="1" applyFill="1" applyBorder="1" applyAlignment="1" applyProtection="1">
      <alignment horizontal="center" vertical="center" wrapText="1"/>
    </xf>
    <xf numFmtId="9" fontId="55" fillId="9" borderId="3" xfId="1" applyNumberFormat="1" applyFont="1" applyFill="1" applyBorder="1" applyAlignment="1" applyProtection="1">
      <alignment horizontal="center" vertical="center" wrapText="1"/>
    </xf>
    <xf numFmtId="0" fontId="57" fillId="9" borderId="3" xfId="0" applyNumberFormat="1" applyFont="1" applyFill="1" applyBorder="1" applyAlignment="1" applyProtection="1">
      <alignment horizontal="left" vertical="center" wrapText="1"/>
      <protection locked="0"/>
    </xf>
    <xf numFmtId="9" fontId="55" fillId="9" borderId="3" xfId="0" applyNumberFormat="1" applyFont="1" applyFill="1" applyBorder="1" applyAlignment="1" applyProtection="1">
      <alignment horizontal="center" vertical="center" wrapText="1"/>
      <protection locked="0"/>
    </xf>
    <xf numFmtId="0" fontId="53" fillId="9" borderId="16" xfId="0" applyFont="1" applyFill="1" applyBorder="1" applyAlignment="1" applyProtection="1">
      <alignment horizontal="left" vertical="center" wrapText="1"/>
      <protection locked="0"/>
    </xf>
    <xf numFmtId="0" fontId="54" fillId="9" borderId="4" xfId="0" applyFont="1" applyFill="1" applyBorder="1" applyAlignment="1" applyProtection="1">
      <alignment horizontal="center" vertical="center" wrapText="1"/>
      <protection locked="0"/>
    </xf>
    <xf numFmtId="0" fontId="57" fillId="9" borderId="4" xfId="0" applyNumberFormat="1" applyFont="1" applyFill="1" applyBorder="1" applyAlignment="1" applyProtection="1">
      <alignment horizontal="left" vertical="center" wrapText="1"/>
      <protection locked="0"/>
    </xf>
    <xf numFmtId="9" fontId="11" fillId="9" borderId="4" xfId="1" applyFont="1" applyFill="1" applyBorder="1" applyAlignment="1" applyProtection="1">
      <alignment horizontal="center" vertical="center" wrapText="1"/>
      <protection locked="0"/>
    </xf>
    <xf numFmtId="9" fontId="55" fillId="9" borderId="4" xfId="0" applyNumberFormat="1" applyFont="1" applyFill="1" applyBorder="1" applyAlignment="1" applyProtection="1">
      <alignment horizontal="center" vertical="center" wrapText="1"/>
      <protection locked="0"/>
    </xf>
    <xf numFmtId="9" fontId="55" fillId="9" borderId="4" xfId="1" applyFont="1" applyFill="1" applyBorder="1" applyAlignment="1" applyProtection="1">
      <alignment horizontal="center" vertical="center" wrapText="1"/>
      <protection locked="0"/>
    </xf>
    <xf numFmtId="9" fontId="55" fillId="9" borderId="4" xfId="1" applyNumberFormat="1" applyFont="1" applyFill="1" applyBorder="1" applyAlignment="1" applyProtection="1">
      <alignment horizontal="center" vertical="center" wrapText="1"/>
    </xf>
    <xf numFmtId="9" fontId="54" fillId="9" borderId="3" xfId="1" applyFont="1" applyFill="1" applyBorder="1" applyAlignment="1" applyProtection="1">
      <alignment horizontal="left" vertical="center" wrapText="1"/>
      <protection locked="0"/>
    </xf>
    <xf numFmtId="14" fontId="54" fillId="9" borderId="3" xfId="0" applyNumberFormat="1" applyFont="1" applyFill="1" applyBorder="1" applyAlignment="1" applyProtection="1">
      <alignment horizontal="center" vertical="center" wrapText="1"/>
      <protection locked="0"/>
    </xf>
    <xf numFmtId="9" fontId="55" fillId="9" borderId="4" xfId="1" applyFont="1" applyFill="1" applyBorder="1" applyAlignment="1" applyProtection="1">
      <alignment horizontal="center" vertical="center" wrapText="1"/>
      <protection locked="0"/>
    </xf>
    <xf numFmtId="9" fontId="56" fillId="9" borderId="3" xfId="1" applyFont="1" applyFill="1" applyBorder="1" applyAlignment="1" applyProtection="1">
      <alignment horizontal="center" vertical="center" wrapText="1"/>
    </xf>
    <xf numFmtId="0" fontId="55" fillId="9" borderId="3" xfId="0" applyFont="1" applyFill="1" applyBorder="1" applyAlignment="1" applyProtection="1">
      <alignment horizontal="center" vertical="center" wrapText="1"/>
      <protection locked="0"/>
    </xf>
    <xf numFmtId="0" fontId="53" fillId="9" borderId="52" xfId="0" applyFont="1" applyFill="1" applyBorder="1" applyAlignment="1" applyProtection="1">
      <alignment horizontal="left" vertical="center" wrapText="1"/>
      <protection locked="0"/>
    </xf>
    <xf numFmtId="0" fontId="54" fillId="9" borderId="50" xfId="0" applyFont="1" applyFill="1" applyBorder="1" applyAlignment="1" applyProtection="1">
      <alignment horizontal="left" vertical="center" wrapText="1"/>
      <protection locked="0"/>
    </xf>
    <xf numFmtId="9" fontId="54" fillId="9" borderId="4" xfId="1" applyFont="1" applyFill="1" applyBorder="1" applyAlignment="1" applyProtection="1">
      <alignment horizontal="left" vertical="center" wrapText="1"/>
      <protection locked="0"/>
    </xf>
    <xf numFmtId="0" fontId="55" fillId="9" borderId="4" xfId="0" applyFont="1" applyFill="1" applyBorder="1" applyAlignment="1" applyProtection="1">
      <alignment horizontal="center" vertical="center" wrapText="1"/>
      <protection locked="0"/>
    </xf>
    <xf numFmtId="0" fontId="11" fillId="4" borderId="17" xfId="0" applyFont="1" applyFill="1" applyBorder="1" applyAlignment="1" applyProtection="1">
      <alignment horizontal="center" vertical="center"/>
      <protection locked="0"/>
    </xf>
    <xf numFmtId="9" fontId="11" fillId="4" borderId="18" xfId="0" applyNumberFormat="1" applyFont="1" applyFill="1" applyBorder="1" applyAlignment="1" applyProtection="1">
      <alignment vertical="center"/>
      <protection locked="0"/>
    </xf>
    <xf numFmtId="9" fontId="11" fillId="4" borderId="61" xfId="0" applyNumberFormat="1" applyFont="1" applyFill="1" applyBorder="1" applyAlignment="1" applyProtection="1">
      <alignment horizontal="center" vertical="center"/>
    </xf>
    <xf numFmtId="1" fontId="11" fillId="4" borderId="37" xfId="0" applyNumberFormat="1" applyFont="1" applyFill="1" applyBorder="1" applyAlignment="1" applyProtection="1">
      <alignment horizontal="center" vertical="center"/>
    </xf>
    <xf numFmtId="9" fontId="11" fillId="4" borderId="37" xfId="0" applyNumberFormat="1" applyFont="1" applyFill="1" applyBorder="1" applyAlignment="1" applyProtection="1">
      <alignment horizontal="center" vertical="center"/>
    </xf>
    <xf numFmtId="9" fontId="11" fillId="4" borderId="37" xfId="1" applyFont="1" applyFill="1" applyBorder="1" applyAlignment="1" applyProtection="1">
      <alignment horizontal="center" vertical="center"/>
    </xf>
    <xf numFmtId="0" fontId="55" fillId="0" borderId="39" xfId="0" applyFont="1" applyBorder="1" applyProtection="1">
      <protection locked="0"/>
    </xf>
    <xf numFmtId="0" fontId="55" fillId="0" borderId="41" xfId="0" applyFont="1" applyBorder="1" applyProtection="1">
      <protection locked="0"/>
    </xf>
    <xf numFmtId="0" fontId="11" fillId="9" borderId="38" xfId="0" applyFont="1" applyFill="1" applyBorder="1" applyAlignment="1" applyProtection="1">
      <alignment horizontal="left" vertical="center" wrapText="1"/>
      <protection locked="0"/>
    </xf>
    <xf numFmtId="0" fontId="11" fillId="9" borderId="25" xfId="0" applyFont="1" applyFill="1" applyBorder="1" applyAlignment="1" applyProtection="1">
      <alignment horizontal="left" vertical="center" wrapText="1"/>
      <protection locked="0"/>
    </xf>
    <xf numFmtId="0" fontId="11" fillId="9" borderId="60" xfId="0" applyFont="1" applyFill="1" applyBorder="1" applyAlignment="1" applyProtection="1">
      <alignment horizontal="left" vertical="center" wrapText="1"/>
      <protection locked="0"/>
    </xf>
    <xf numFmtId="9" fontId="11" fillId="9" borderId="4" xfId="1" applyFont="1" applyFill="1" applyBorder="1" applyAlignment="1" applyProtection="1">
      <alignment horizontal="center" vertical="center" wrapText="1"/>
      <protection locked="0"/>
    </xf>
    <xf numFmtId="0" fontId="55" fillId="0" borderId="0" xfId="0" applyFont="1" applyBorder="1" applyAlignment="1" applyProtection="1">
      <alignment horizontal="center"/>
      <protection locked="0"/>
    </xf>
    <xf numFmtId="0" fontId="55" fillId="0" borderId="48" xfId="0" applyFont="1" applyBorder="1" applyAlignment="1" applyProtection="1">
      <alignment horizontal="center"/>
      <protection locked="0"/>
    </xf>
    <xf numFmtId="0" fontId="11" fillId="9" borderId="47" xfId="0" applyFont="1" applyFill="1" applyBorder="1" applyAlignment="1" applyProtection="1">
      <alignment vertical="center"/>
      <protection locked="0"/>
    </xf>
    <xf numFmtId="0" fontId="11" fillId="9" borderId="0" xfId="0" applyFont="1" applyFill="1" applyBorder="1" applyAlignment="1" applyProtection="1">
      <alignment vertical="center"/>
      <protection locked="0"/>
    </xf>
    <xf numFmtId="0" fontId="11" fillId="9" borderId="0" xfId="0" applyFont="1" applyFill="1" applyBorder="1" applyAlignment="1" applyProtection="1">
      <alignment vertical="center" wrapText="1"/>
      <protection locked="0"/>
    </xf>
    <xf numFmtId="9" fontId="11" fillId="4" borderId="1" xfId="0" applyNumberFormat="1" applyFont="1" applyFill="1" applyBorder="1" applyAlignment="1" applyProtection="1">
      <alignment horizontal="center" vertical="center" wrapText="1"/>
      <protection locked="0"/>
    </xf>
    <xf numFmtId="0" fontId="11" fillId="9" borderId="47" xfId="0" applyFont="1" applyFill="1" applyBorder="1" applyAlignment="1" applyProtection="1">
      <alignment horizontal="center" vertical="center" wrapText="1"/>
      <protection locked="0"/>
    </xf>
    <xf numFmtId="0" fontId="11" fillId="9" borderId="0" xfId="0" applyFont="1" applyFill="1" applyBorder="1" applyAlignment="1" applyProtection="1">
      <alignment horizontal="center" vertical="center" wrapText="1"/>
      <protection locked="0"/>
    </xf>
    <xf numFmtId="0" fontId="11" fillId="9" borderId="47" xfId="0" applyFont="1" applyFill="1" applyBorder="1" applyAlignment="1" applyProtection="1">
      <alignment horizontal="center" vertical="center"/>
      <protection locked="0"/>
    </xf>
    <xf numFmtId="0" fontId="11" fillId="9" borderId="0" xfId="0" applyFont="1" applyFill="1" applyBorder="1" applyAlignment="1" applyProtection="1">
      <alignment horizontal="center" vertical="center"/>
      <protection locked="0"/>
    </xf>
    <xf numFmtId="0" fontId="55" fillId="9" borderId="0" xfId="0" applyFont="1" applyFill="1" applyBorder="1" applyProtection="1">
      <protection locked="0"/>
    </xf>
    <xf numFmtId="2" fontId="55" fillId="9" borderId="0" xfId="0" applyNumberFormat="1" applyFont="1" applyFill="1" applyBorder="1" applyProtection="1">
      <protection locked="0"/>
    </xf>
    <xf numFmtId="0" fontId="55" fillId="9" borderId="48" xfId="0" applyFont="1" applyFill="1" applyBorder="1" applyProtection="1">
      <protection locked="0"/>
    </xf>
    <xf numFmtId="0" fontId="55" fillId="0" borderId="26" xfId="0" applyFont="1" applyBorder="1" applyAlignment="1" applyProtection="1">
      <alignment horizontal="center"/>
      <protection locked="0"/>
    </xf>
    <xf numFmtId="0" fontId="11" fillId="9" borderId="13" xfId="0" applyFont="1" applyFill="1" applyBorder="1" applyAlignment="1" applyProtection="1">
      <alignment horizontal="center" vertical="center"/>
      <protection locked="0"/>
    </xf>
    <xf numFmtId="0" fontId="11" fillId="9" borderId="14" xfId="0" applyFont="1" applyFill="1" applyBorder="1" applyAlignment="1" applyProtection="1">
      <alignment horizontal="center" vertical="center"/>
      <protection locked="0"/>
    </xf>
    <xf numFmtId="0" fontId="11" fillId="9" borderId="15" xfId="0" applyFont="1" applyFill="1" applyBorder="1" applyAlignment="1" applyProtection="1">
      <alignment horizontal="center" vertical="center"/>
      <protection locked="0"/>
    </xf>
    <xf numFmtId="0" fontId="55" fillId="0" borderId="0" xfId="0" applyFont="1" applyBorder="1" applyAlignment="1" applyProtection="1">
      <protection locked="0"/>
    </xf>
    <xf numFmtId="0" fontId="11" fillId="9" borderId="38" xfId="0" applyFont="1" applyFill="1" applyBorder="1" applyAlignment="1" applyProtection="1">
      <alignment horizontal="center" vertical="center"/>
      <protection locked="0"/>
    </xf>
    <xf numFmtId="0" fontId="11" fillId="9" borderId="25" xfId="0" applyFont="1" applyFill="1" applyBorder="1" applyAlignment="1" applyProtection="1">
      <alignment horizontal="center" vertical="center"/>
      <protection locked="0"/>
    </xf>
    <xf numFmtId="0" fontId="11" fillId="9" borderId="24" xfId="0" applyFont="1" applyFill="1" applyBorder="1" applyAlignment="1" applyProtection="1">
      <alignment horizontal="center" vertical="center"/>
      <protection locked="0"/>
    </xf>
    <xf numFmtId="0" fontId="55" fillId="9" borderId="0" xfId="0" applyFont="1" applyFill="1" applyBorder="1" applyAlignment="1" applyProtection="1">
      <alignment horizontal="center"/>
      <protection locked="0"/>
    </xf>
    <xf numFmtId="0" fontId="55" fillId="9" borderId="48" xfId="0" applyFont="1" applyFill="1" applyBorder="1" applyAlignment="1" applyProtection="1">
      <alignment horizontal="center"/>
      <protection locked="0"/>
    </xf>
    <xf numFmtId="0" fontId="55" fillId="0" borderId="32" xfId="0" applyFont="1" applyBorder="1" applyAlignment="1" applyProtection="1">
      <alignment horizontal="center"/>
      <protection locked="0"/>
    </xf>
    <xf numFmtId="0" fontId="58" fillId="9" borderId="43" xfId="0" applyFont="1" applyFill="1" applyBorder="1" applyAlignment="1" applyProtection="1">
      <alignment horizontal="center" vertical="center"/>
      <protection locked="0"/>
    </xf>
    <xf numFmtId="0" fontId="58" fillId="9" borderId="39" xfId="0" applyFont="1" applyFill="1" applyBorder="1" applyAlignment="1" applyProtection="1">
      <alignment horizontal="center" vertical="center"/>
      <protection locked="0"/>
    </xf>
    <xf numFmtId="0" fontId="58" fillId="9" borderId="41" xfId="0" applyFont="1" applyFill="1" applyBorder="1" applyAlignment="1" applyProtection="1">
      <alignment horizontal="center" vertical="center"/>
      <protection locked="0"/>
    </xf>
    <xf numFmtId="0" fontId="11" fillId="9" borderId="0" xfId="0" applyFont="1" applyFill="1" applyBorder="1" applyAlignment="1" applyProtection="1">
      <alignment horizontal="center"/>
      <protection locked="0"/>
    </xf>
    <xf numFmtId="0" fontId="11" fillId="9" borderId="48" xfId="0" applyFont="1" applyFill="1" applyBorder="1" applyAlignment="1" applyProtection="1">
      <alignment horizontal="center"/>
      <protection locked="0"/>
    </xf>
    <xf numFmtId="0" fontId="11" fillId="9" borderId="43" xfId="0" applyFont="1" applyFill="1" applyBorder="1" applyAlignment="1" applyProtection="1">
      <alignment horizontal="center" vertical="center"/>
      <protection locked="0"/>
    </xf>
    <xf numFmtId="0" fontId="11" fillId="9" borderId="39" xfId="0" applyFont="1" applyFill="1" applyBorder="1" applyAlignment="1" applyProtection="1">
      <alignment horizontal="center" vertical="center"/>
      <protection locked="0"/>
    </xf>
    <xf numFmtId="0" fontId="55" fillId="9" borderId="39" xfId="0" applyFont="1" applyFill="1" applyBorder="1" applyProtection="1">
      <protection locked="0"/>
    </xf>
    <xf numFmtId="0" fontId="11" fillId="9" borderId="18" xfId="0" applyFont="1" applyFill="1" applyBorder="1" applyAlignment="1" applyProtection="1">
      <alignment horizontal="center"/>
      <protection locked="0"/>
    </xf>
    <xf numFmtId="0" fontId="11" fillId="9" borderId="39" xfId="0" applyFont="1" applyFill="1" applyBorder="1" applyAlignment="1" applyProtection="1">
      <alignment horizontal="center"/>
      <protection locked="0"/>
    </xf>
    <xf numFmtId="2" fontId="55" fillId="9" borderId="39" xfId="0" applyNumberFormat="1" applyFont="1" applyFill="1" applyBorder="1" applyProtection="1">
      <protection locked="0"/>
    </xf>
    <xf numFmtId="0" fontId="55" fillId="9" borderId="41" xfId="0" applyFont="1" applyFill="1" applyBorder="1" applyProtection="1">
      <protection locked="0"/>
    </xf>
  </cellXfs>
  <cellStyles count="11">
    <cellStyle name="Hipervínculo" xfId="7" builtinId="8" hidden="1"/>
    <cellStyle name="Hipervínculo" xfId="9" builtinId="8" hidden="1"/>
    <cellStyle name="Hipervínculo" xfId="5" builtinId="8" hidden="1"/>
    <cellStyle name="Hipervínculo" xfId="3" builtinId="8" hidden="1"/>
    <cellStyle name="Hipervínculo visitado" xfId="8" builtinId="9" hidden="1"/>
    <cellStyle name="Hipervínculo visitado" xfId="10" builtinId="9" hidden="1"/>
    <cellStyle name="Hipervínculo visitado" xfId="6" builtinId="9" hidden="1"/>
    <cellStyle name="Hipervínculo visitado" xfId="4" builtinId="9" hidden="1"/>
    <cellStyle name="Normal" xfId="0" builtinId="0"/>
    <cellStyle name="Normal 2" xfId="2"/>
    <cellStyle name="Porcentaje" xfId="1" builtinId="5"/>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CC"/>
      <color rgb="FF2CD2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572433</xdr:colOff>
      <xdr:row>0</xdr:row>
      <xdr:rowOff>0</xdr:rowOff>
    </xdr:from>
    <xdr:to>
      <xdr:col>8</xdr:col>
      <xdr:colOff>46691</xdr:colOff>
      <xdr:row>6</xdr:row>
      <xdr:rowOff>70190</xdr:rowOff>
    </xdr:to>
    <xdr:pic>
      <xdr:nvPicPr>
        <xdr:cNvPr id="5" name="Imagen 4" descr="logo-01.png">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4683" y="0"/>
          <a:ext cx="6697383" cy="141956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0"/>
  <sheetViews>
    <sheetView topLeftCell="A7" zoomScale="70" zoomScaleNormal="70" zoomScalePageLayoutView="70" workbookViewId="0">
      <selection activeCell="I16" sqref="I16:I19"/>
    </sheetView>
  </sheetViews>
  <sheetFormatPr baseColWidth="10" defaultColWidth="10.85546875" defaultRowHeight="15" x14ac:dyDescent="0.25"/>
  <cols>
    <col min="1" max="1" width="7" style="1" customWidth="1"/>
    <col min="2" max="2" width="16.28515625" style="1" customWidth="1"/>
    <col min="3" max="3" width="41.140625" style="1" customWidth="1"/>
    <col min="4" max="4" width="46" style="1" hidden="1" customWidth="1"/>
    <col min="5" max="5" width="22.85546875" style="1" customWidth="1"/>
    <col min="6" max="6" width="35.42578125" style="1" customWidth="1"/>
    <col min="7" max="7" width="19.140625" style="1" customWidth="1"/>
    <col min="8" max="8" width="31.28515625" style="1" customWidth="1"/>
    <col min="9" max="9" width="30.42578125" style="1" customWidth="1"/>
    <col min="10" max="16384" width="10.85546875" style="1"/>
  </cols>
  <sheetData>
    <row r="2" spans="1:9" x14ac:dyDescent="0.25">
      <c r="B2" s="203" t="s">
        <v>0</v>
      </c>
      <c r="C2" s="203"/>
      <c r="D2" s="203"/>
      <c r="E2" s="203"/>
      <c r="F2" s="203"/>
      <c r="G2" s="203"/>
      <c r="H2" s="203"/>
      <c r="I2" s="203"/>
    </row>
    <row r="3" spans="1:9" x14ac:dyDescent="0.25">
      <c r="B3" s="213" t="s">
        <v>1</v>
      </c>
      <c r="C3" s="213"/>
      <c r="D3" s="213"/>
      <c r="E3" s="213"/>
      <c r="F3" s="213"/>
      <c r="G3" s="213"/>
      <c r="H3" s="213"/>
      <c r="I3" s="213"/>
    </row>
    <row r="4" spans="1:9" x14ac:dyDescent="0.25">
      <c r="C4" s="2" t="s">
        <v>2</v>
      </c>
      <c r="D4" s="3" t="s">
        <v>3</v>
      </c>
      <c r="E4" s="20"/>
    </row>
    <row r="5" spans="1:9" x14ac:dyDescent="0.25">
      <c r="C5" s="2" t="s">
        <v>4</v>
      </c>
      <c r="D5" s="3" t="s">
        <v>5</v>
      </c>
      <c r="E5" s="20"/>
    </row>
    <row r="6" spans="1:9" x14ac:dyDescent="0.25">
      <c r="C6" s="4" t="s">
        <v>6</v>
      </c>
      <c r="D6" s="5" t="s">
        <v>7</v>
      </c>
      <c r="E6" s="20"/>
    </row>
    <row r="7" spans="1:9" x14ac:dyDescent="0.25">
      <c r="C7" s="4" t="s">
        <v>8</v>
      </c>
      <c r="D7" s="5" t="s">
        <v>9</v>
      </c>
      <c r="E7" s="20"/>
    </row>
    <row r="8" spans="1:9" x14ac:dyDescent="0.25">
      <c r="C8" s="4" t="s">
        <v>10</v>
      </c>
      <c r="D8" s="6">
        <v>41656</v>
      </c>
      <c r="E8" s="21"/>
    </row>
    <row r="9" spans="1:9" x14ac:dyDescent="0.25">
      <c r="C9" s="207" t="s">
        <v>11</v>
      </c>
      <c r="D9" s="5" t="s">
        <v>12</v>
      </c>
      <c r="E9" s="20"/>
      <c r="F9" s="7"/>
      <c r="I9" s="8"/>
    </row>
    <row r="10" spans="1:9" x14ac:dyDescent="0.25">
      <c r="C10" s="207"/>
      <c r="D10" s="5" t="s">
        <v>13</v>
      </c>
      <c r="E10" s="20"/>
    </row>
    <row r="12" spans="1:9" x14ac:dyDescent="0.25">
      <c r="A12" s="208" t="s">
        <v>14</v>
      </c>
      <c r="B12" s="209"/>
      <c r="C12" s="209"/>
      <c r="D12" s="209"/>
      <c r="E12" s="209"/>
      <c r="F12" s="209"/>
      <c r="G12" s="209"/>
      <c r="H12" s="209"/>
      <c r="I12" s="210"/>
    </row>
    <row r="13" spans="1:9" x14ac:dyDescent="0.25">
      <c r="A13" s="208" t="s">
        <v>15</v>
      </c>
      <c r="B13" s="209"/>
      <c r="C13" s="209"/>
      <c r="D13" s="209"/>
      <c r="E13" s="209"/>
      <c r="F13" s="209"/>
      <c r="G13" s="209"/>
      <c r="H13" s="209"/>
      <c r="I13" s="210"/>
    </row>
    <row r="14" spans="1:9" x14ac:dyDescent="0.25">
      <c r="A14" s="214"/>
      <c r="B14" s="215"/>
      <c r="C14" s="215"/>
      <c r="D14" s="215"/>
      <c r="E14" s="215"/>
      <c r="F14" s="215"/>
      <c r="G14" s="216"/>
      <c r="H14" s="205" t="s">
        <v>16</v>
      </c>
      <c r="I14" s="206"/>
    </row>
    <row r="15" spans="1:9" ht="28.5" x14ac:dyDescent="0.25">
      <c r="A15" s="143" t="s">
        <v>17</v>
      </c>
      <c r="B15" s="22" t="s">
        <v>18</v>
      </c>
      <c r="C15" s="35" t="s">
        <v>19</v>
      </c>
      <c r="D15" s="22" t="s">
        <v>20</v>
      </c>
      <c r="E15" s="143" t="s">
        <v>21</v>
      </c>
      <c r="F15" s="143" t="s">
        <v>22</v>
      </c>
      <c r="G15" s="49" t="s">
        <v>23</v>
      </c>
      <c r="H15" s="143" t="s">
        <v>24</v>
      </c>
      <c r="I15" s="143" t="s">
        <v>25</v>
      </c>
    </row>
    <row r="16" spans="1:9" ht="30" x14ac:dyDescent="0.25">
      <c r="A16" s="211" t="s">
        <v>26</v>
      </c>
      <c r="B16" s="212">
        <v>0.3</v>
      </c>
      <c r="C16" s="204" t="s">
        <v>27</v>
      </c>
      <c r="D16" s="10" t="s">
        <v>28</v>
      </c>
      <c r="E16" s="190">
        <v>4</v>
      </c>
      <c r="F16" s="190" t="s">
        <v>29</v>
      </c>
      <c r="G16" s="204" t="s">
        <v>30</v>
      </c>
      <c r="H16" s="190"/>
      <c r="I16" s="193"/>
    </row>
    <row r="17" spans="1:9" ht="56.25" customHeight="1" x14ac:dyDescent="0.25">
      <c r="A17" s="211"/>
      <c r="B17" s="211"/>
      <c r="C17" s="204"/>
      <c r="D17" s="11" t="s">
        <v>31</v>
      </c>
      <c r="E17" s="191"/>
      <c r="F17" s="191"/>
      <c r="G17" s="204"/>
      <c r="H17" s="191"/>
      <c r="I17" s="193"/>
    </row>
    <row r="18" spans="1:9" ht="25.5" customHeight="1" x14ac:dyDescent="0.25">
      <c r="A18" s="211"/>
      <c r="B18" s="211"/>
      <c r="C18" s="204"/>
      <c r="D18" s="11" t="s">
        <v>32</v>
      </c>
      <c r="E18" s="191"/>
      <c r="F18" s="191"/>
      <c r="G18" s="204"/>
      <c r="H18" s="191"/>
      <c r="I18" s="193"/>
    </row>
    <row r="19" spans="1:9" ht="49.5" customHeight="1" x14ac:dyDescent="0.25">
      <c r="A19" s="211"/>
      <c r="B19" s="211"/>
      <c r="C19" s="204"/>
      <c r="D19" s="11" t="s">
        <v>33</v>
      </c>
      <c r="E19" s="192"/>
      <c r="F19" s="192"/>
      <c r="G19" s="204"/>
      <c r="H19" s="192"/>
      <c r="I19" s="193"/>
    </row>
    <row r="20" spans="1:9" ht="82.5" customHeight="1" x14ac:dyDescent="0.25">
      <c r="A20" s="200" t="s">
        <v>34</v>
      </c>
      <c r="B20" s="197">
        <v>0.3</v>
      </c>
      <c r="C20" s="190" t="s">
        <v>35</v>
      </c>
      <c r="D20" s="11" t="s">
        <v>36</v>
      </c>
      <c r="E20" s="190">
        <v>20</v>
      </c>
      <c r="F20" s="190" t="s">
        <v>37</v>
      </c>
      <c r="G20" s="142" t="s">
        <v>38</v>
      </c>
      <c r="H20" s="190"/>
      <c r="I20" s="194"/>
    </row>
    <row r="21" spans="1:9" ht="68.25" customHeight="1" x14ac:dyDescent="0.25">
      <c r="A21" s="201"/>
      <c r="B21" s="198"/>
      <c r="C21" s="191"/>
      <c r="D21" s="11" t="s">
        <v>39</v>
      </c>
      <c r="E21" s="191"/>
      <c r="F21" s="191"/>
      <c r="G21" s="142" t="s">
        <v>40</v>
      </c>
      <c r="H21" s="191"/>
      <c r="I21" s="195"/>
    </row>
    <row r="22" spans="1:9" ht="66" customHeight="1" x14ac:dyDescent="0.25">
      <c r="A22" s="202"/>
      <c r="B22" s="199"/>
      <c r="C22" s="192"/>
      <c r="D22" s="11" t="s">
        <v>41</v>
      </c>
      <c r="E22" s="192"/>
      <c r="F22" s="192"/>
      <c r="G22" s="142" t="s">
        <v>42</v>
      </c>
      <c r="H22" s="192"/>
      <c r="I22" s="196"/>
    </row>
    <row r="23" spans="1:9" ht="97.5" customHeight="1" x14ac:dyDescent="0.25">
      <c r="A23" s="200" t="s">
        <v>43</v>
      </c>
      <c r="B23" s="197">
        <v>0.4</v>
      </c>
      <c r="C23" s="190" t="s">
        <v>44</v>
      </c>
      <c r="D23" s="11" t="s">
        <v>45</v>
      </c>
      <c r="E23" s="190">
        <v>15</v>
      </c>
      <c r="F23" s="190" t="s">
        <v>29</v>
      </c>
      <c r="G23" s="190" t="s">
        <v>42</v>
      </c>
      <c r="H23" s="190"/>
      <c r="I23" s="194"/>
    </row>
    <row r="24" spans="1:9" ht="55.5" customHeight="1" x14ac:dyDescent="0.25">
      <c r="A24" s="201"/>
      <c r="B24" s="198"/>
      <c r="C24" s="191"/>
      <c r="D24" s="11" t="s">
        <v>46</v>
      </c>
      <c r="E24" s="191"/>
      <c r="F24" s="191"/>
      <c r="G24" s="191"/>
      <c r="H24" s="191"/>
      <c r="I24" s="195"/>
    </row>
    <row r="25" spans="1:9" ht="55.5" customHeight="1" x14ac:dyDescent="0.25">
      <c r="A25" s="202"/>
      <c r="B25" s="199"/>
      <c r="C25" s="192"/>
      <c r="D25" s="11" t="s">
        <v>47</v>
      </c>
      <c r="E25" s="192"/>
      <c r="F25" s="192"/>
      <c r="G25" s="192"/>
      <c r="H25" s="192"/>
      <c r="I25" s="196"/>
    </row>
    <row r="26" spans="1:9" x14ac:dyDescent="0.25">
      <c r="A26" s="143" t="s">
        <v>48</v>
      </c>
      <c r="B26" s="12">
        <f>SUM(B16:B25)</f>
        <v>1</v>
      </c>
      <c r="C26" s="5"/>
      <c r="D26" s="5"/>
      <c r="E26" s="5"/>
      <c r="F26" s="11"/>
      <c r="G26" s="5"/>
      <c r="H26" s="5"/>
      <c r="I26" s="5"/>
    </row>
    <row r="27" spans="1:9" ht="4.5" customHeight="1" thickBot="1" x14ac:dyDescent="0.3">
      <c r="A27" s="13"/>
    </row>
    <row r="28" spans="1:9" ht="27" customHeight="1" x14ac:dyDescent="0.25">
      <c r="A28" s="13"/>
      <c r="C28" s="185"/>
      <c r="D28" s="186"/>
      <c r="E28" s="148"/>
      <c r="F28" s="188"/>
      <c r="G28" s="189"/>
      <c r="H28" s="24"/>
    </row>
    <row r="29" spans="1:9" ht="15.75" thickBot="1" x14ac:dyDescent="0.3">
      <c r="A29" s="13"/>
      <c r="C29" s="183" t="s">
        <v>49</v>
      </c>
      <c r="D29" s="184"/>
      <c r="E29" s="147"/>
      <c r="F29" s="184" t="s">
        <v>50</v>
      </c>
      <c r="G29" s="187"/>
      <c r="H29" s="25"/>
    </row>
    <row r="30" spans="1:9" x14ac:dyDescent="0.25">
      <c r="A30" s="13"/>
    </row>
  </sheetData>
  <mergeCells count="34">
    <mergeCell ref="B2:I2"/>
    <mergeCell ref="C20:C22"/>
    <mergeCell ref="B20:B22"/>
    <mergeCell ref="C16:C19"/>
    <mergeCell ref="H14:I14"/>
    <mergeCell ref="H16:H19"/>
    <mergeCell ref="C9:C10"/>
    <mergeCell ref="A12:I12"/>
    <mergeCell ref="A13:I13"/>
    <mergeCell ref="A16:A19"/>
    <mergeCell ref="B16:B19"/>
    <mergeCell ref="F16:F19"/>
    <mergeCell ref="G16:G19"/>
    <mergeCell ref="B3:I3"/>
    <mergeCell ref="A14:G14"/>
    <mergeCell ref="A20:A22"/>
    <mergeCell ref="B23:B25"/>
    <mergeCell ref="A23:A25"/>
    <mergeCell ref="C23:C25"/>
    <mergeCell ref="F20:F22"/>
    <mergeCell ref="F23:F25"/>
    <mergeCell ref="E16:E19"/>
    <mergeCell ref="E20:E22"/>
    <mergeCell ref="E23:E25"/>
    <mergeCell ref="G23:G25"/>
    <mergeCell ref="I16:I19"/>
    <mergeCell ref="H20:H22"/>
    <mergeCell ref="I20:I22"/>
    <mergeCell ref="I23:I25"/>
    <mergeCell ref="C29:D29"/>
    <mergeCell ref="C28:D28"/>
    <mergeCell ref="F29:G29"/>
    <mergeCell ref="F28:G28"/>
    <mergeCell ref="H23:H2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topLeftCell="A4" zoomScaleNormal="100" zoomScaleSheetLayoutView="70" workbookViewId="0">
      <selection activeCell="F9" sqref="F9:H15"/>
    </sheetView>
  </sheetViews>
  <sheetFormatPr baseColWidth="10" defaultColWidth="11.42578125" defaultRowHeight="18" x14ac:dyDescent="0.25"/>
  <cols>
    <col min="1" max="1" width="5.28515625" style="80" customWidth="1"/>
    <col min="2" max="2" width="4.7109375" style="80" customWidth="1"/>
    <col min="3" max="3" width="57.28515625" style="80" customWidth="1"/>
    <col min="4" max="4" width="59.28515625" style="80" customWidth="1"/>
    <col min="5" max="5" width="37.42578125" style="80" customWidth="1"/>
    <col min="6" max="6" width="40.85546875" style="80" customWidth="1"/>
    <col min="7" max="7" width="37.85546875" style="80" customWidth="1"/>
    <col min="8" max="8" width="7" style="80" customWidth="1"/>
    <col min="9" max="9" width="8.28515625" style="80" customWidth="1"/>
    <col min="10" max="10" width="24.7109375" style="80" bestFit="1" customWidth="1"/>
    <col min="11" max="16384" width="11.42578125" style="80"/>
  </cols>
  <sheetData>
    <row r="1" spans="1:9" ht="18.75" thickBot="1" x14ac:dyDescent="0.3">
      <c r="A1" s="98"/>
      <c r="B1" s="98"/>
      <c r="C1" s="98"/>
      <c r="D1" s="98"/>
      <c r="E1" s="98"/>
      <c r="F1" s="98"/>
      <c r="G1" s="98"/>
      <c r="H1" s="98"/>
      <c r="I1" s="98"/>
    </row>
    <row r="2" spans="1:9" ht="36.75" customHeight="1" thickBot="1" x14ac:dyDescent="0.3">
      <c r="A2" s="98"/>
      <c r="B2" s="367" t="s">
        <v>244</v>
      </c>
      <c r="C2" s="368"/>
      <c r="D2" s="368"/>
      <c r="E2" s="368"/>
      <c r="F2" s="368"/>
      <c r="G2" s="368"/>
      <c r="H2" s="369"/>
      <c r="I2" s="98"/>
    </row>
    <row r="3" spans="1:9" x14ac:dyDescent="0.25">
      <c r="A3" s="98"/>
      <c r="B3" s="81"/>
      <c r="C3" s="82" t="s">
        <v>245</v>
      </c>
      <c r="D3" s="370" t="s">
        <v>297</v>
      </c>
      <c r="E3" s="370"/>
      <c r="F3" s="370"/>
      <c r="G3" s="370"/>
      <c r="H3" s="83"/>
      <c r="I3" s="98"/>
    </row>
    <row r="4" spans="1:9" x14ac:dyDescent="0.25">
      <c r="A4" s="98"/>
      <c r="B4" s="81"/>
      <c r="C4" s="82" t="s">
        <v>246</v>
      </c>
      <c r="D4" s="371" t="s">
        <v>289</v>
      </c>
      <c r="E4" s="371"/>
      <c r="F4" s="371"/>
      <c r="G4" s="371"/>
      <c r="H4" s="83"/>
      <c r="I4" s="98"/>
    </row>
    <row r="5" spans="1:9" x14ac:dyDescent="0.25">
      <c r="A5" s="98"/>
      <c r="B5" s="81"/>
      <c r="C5" s="82" t="s">
        <v>247</v>
      </c>
      <c r="D5" s="371" t="s">
        <v>301</v>
      </c>
      <c r="E5" s="371"/>
      <c r="F5" s="371"/>
      <c r="G5" s="371"/>
      <c r="H5" s="83"/>
      <c r="I5" s="98"/>
    </row>
    <row r="6" spans="1:9" ht="18.75" thickBot="1" x14ac:dyDescent="0.3">
      <c r="A6" s="98"/>
      <c r="B6" s="81"/>
      <c r="C6" s="82"/>
      <c r="D6" s="157"/>
      <c r="E6" s="157"/>
      <c r="F6" s="157"/>
      <c r="G6" s="157"/>
      <c r="H6" s="83"/>
      <c r="I6" s="98"/>
    </row>
    <row r="7" spans="1:9" ht="36" customHeight="1" thickBot="1" x14ac:dyDescent="0.3">
      <c r="A7" s="98"/>
      <c r="B7" s="378" t="s">
        <v>248</v>
      </c>
      <c r="C7" s="379"/>
      <c r="D7" s="379"/>
      <c r="E7" s="379"/>
      <c r="F7" s="379"/>
      <c r="G7" s="379"/>
      <c r="H7" s="380"/>
      <c r="I7" s="98"/>
    </row>
    <row r="8" spans="1:9" x14ac:dyDescent="0.25">
      <c r="A8" s="98"/>
      <c r="B8" s="81"/>
      <c r="C8" s="84"/>
      <c r="D8" s="84"/>
      <c r="E8" s="84"/>
      <c r="F8" s="84"/>
      <c r="G8" s="84"/>
      <c r="H8" s="83"/>
      <c r="I8" s="98"/>
    </row>
    <row r="9" spans="1:9" x14ac:dyDescent="0.25">
      <c r="A9" s="98"/>
      <c r="B9" s="81"/>
      <c r="C9" s="372" t="s">
        <v>249</v>
      </c>
      <c r="D9" s="88"/>
      <c r="E9" s="88"/>
      <c r="F9" s="376"/>
      <c r="G9" s="376"/>
      <c r="H9" s="377"/>
      <c r="I9" s="98"/>
    </row>
    <row r="10" spans="1:9" x14ac:dyDescent="0.25">
      <c r="A10" s="98"/>
      <c r="B10" s="81"/>
      <c r="C10" s="372"/>
      <c r="D10" s="85">
        <f>'ANEXO 1'!P27</f>
        <v>0</v>
      </c>
      <c r="E10" s="373">
        <f>(D10*D11)/100%</f>
        <v>0</v>
      </c>
      <c r="F10" s="376"/>
      <c r="G10" s="376"/>
      <c r="H10" s="377"/>
      <c r="I10" s="98"/>
    </row>
    <row r="11" spans="1:9" ht="40.5" customHeight="1" x14ac:dyDescent="0.25">
      <c r="A11" s="98"/>
      <c r="B11" s="81"/>
      <c r="C11" s="86" t="s">
        <v>250</v>
      </c>
      <c r="D11" s="87">
        <v>0.8</v>
      </c>
      <c r="E11" s="373"/>
      <c r="F11" s="376"/>
      <c r="G11" s="376"/>
      <c r="H11" s="377"/>
      <c r="I11" s="98"/>
    </row>
    <row r="12" spans="1:9" x14ac:dyDescent="0.25">
      <c r="A12" s="98"/>
      <c r="B12" s="81"/>
      <c r="C12" s="88" t="s">
        <v>251</v>
      </c>
      <c r="D12" s="89">
        <f>'ANEXO 2'!I69</f>
        <v>0</v>
      </c>
      <c r="E12" s="373">
        <f>(D12*D13)/5</f>
        <v>0</v>
      </c>
      <c r="F12" s="376"/>
      <c r="G12" s="376"/>
      <c r="H12" s="377"/>
      <c r="I12" s="98"/>
    </row>
    <row r="13" spans="1:9" x14ac:dyDescent="0.25">
      <c r="A13" s="98"/>
      <c r="B13" s="81"/>
      <c r="C13" s="88" t="s">
        <v>252</v>
      </c>
      <c r="D13" s="87">
        <v>0.2</v>
      </c>
      <c r="E13" s="373"/>
      <c r="F13" s="376"/>
      <c r="G13" s="376"/>
      <c r="H13" s="377"/>
      <c r="I13" s="98"/>
    </row>
    <row r="14" spans="1:9" x14ac:dyDescent="0.25">
      <c r="A14" s="98"/>
      <c r="B14" s="81"/>
      <c r="C14" s="88"/>
      <c r="D14" s="87"/>
      <c r="E14" s="90"/>
      <c r="F14" s="376"/>
      <c r="G14" s="376"/>
      <c r="H14" s="377"/>
      <c r="I14" s="98"/>
    </row>
    <row r="15" spans="1:9" x14ac:dyDescent="0.25">
      <c r="A15" s="98"/>
      <c r="B15" s="81"/>
      <c r="C15" s="88" t="s">
        <v>253</v>
      </c>
      <c r="D15" s="87"/>
      <c r="E15" s="85">
        <f>SUM(E10:E13)</f>
        <v>0</v>
      </c>
      <c r="F15" s="376"/>
      <c r="G15" s="376"/>
      <c r="H15" s="377"/>
      <c r="I15" s="98"/>
    </row>
    <row r="16" spans="1:9" x14ac:dyDescent="0.25">
      <c r="A16" s="98"/>
      <c r="B16" s="81"/>
      <c r="C16" s="84"/>
      <c r="D16" s="84"/>
      <c r="E16" s="84"/>
      <c r="F16" s="84"/>
      <c r="G16" s="376"/>
      <c r="H16" s="377"/>
      <c r="I16" s="98"/>
    </row>
    <row r="17" spans="1:9" x14ac:dyDescent="0.25">
      <c r="A17" s="98"/>
      <c r="B17" s="81"/>
      <c r="C17" s="383" t="s">
        <v>254</v>
      </c>
      <c r="D17" s="385">
        <v>0.05</v>
      </c>
      <c r="E17" s="381">
        <f>'ANEXO 1'!P28</f>
        <v>0</v>
      </c>
      <c r="F17" s="84"/>
      <c r="G17" s="376"/>
      <c r="H17" s="377"/>
      <c r="I17" s="98"/>
    </row>
    <row r="18" spans="1:9" x14ac:dyDescent="0.25">
      <c r="A18" s="98"/>
      <c r="B18" s="81"/>
      <c r="C18" s="384"/>
      <c r="D18" s="386"/>
      <c r="E18" s="382"/>
      <c r="F18" s="84"/>
      <c r="G18" s="73"/>
      <c r="H18" s="92"/>
      <c r="I18" s="98"/>
    </row>
    <row r="19" spans="1:9" ht="18.75" thickBot="1" x14ac:dyDescent="0.3">
      <c r="A19" s="98"/>
      <c r="B19" s="81"/>
      <c r="C19" s="84"/>
      <c r="D19" s="84"/>
      <c r="E19" s="84"/>
      <c r="F19" s="84"/>
      <c r="G19" s="73"/>
      <c r="H19" s="92"/>
      <c r="I19" s="98"/>
    </row>
    <row r="20" spans="1:9" ht="18.75" thickBot="1" x14ac:dyDescent="0.3">
      <c r="A20" s="98"/>
      <c r="B20" s="81"/>
      <c r="C20" s="84"/>
      <c r="D20" s="158" t="s">
        <v>255</v>
      </c>
      <c r="E20" s="93">
        <f>E15+E17</f>
        <v>0</v>
      </c>
      <c r="F20" s="84"/>
      <c r="G20" s="73"/>
      <c r="H20" s="92"/>
      <c r="I20" s="98"/>
    </row>
    <row r="21" spans="1:9" x14ac:dyDescent="0.25">
      <c r="A21" s="98"/>
      <c r="B21" s="81"/>
      <c r="C21" s="84"/>
      <c r="D21" s="84"/>
      <c r="E21" s="84"/>
      <c r="F21" s="84"/>
      <c r="G21" s="84"/>
      <c r="H21" s="83"/>
      <c r="I21" s="98"/>
    </row>
    <row r="22" spans="1:9" x14ac:dyDescent="0.25">
      <c r="A22" s="98"/>
      <c r="B22" s="81"/>
      <c r="C22" s="84"/>
      <c r="D22" s="84"/>
      <c r="E22" s="84"/>
      <c r="F22" s="84"/>
      <c r="G22" s="84"/>
      <c r="H22" s="83"/>
      <c r="I22" s="98"/>
    </row>
    <row r="23" spans="1:9" x14ac:dyDescent="0.25">
      <c r="A23" s="98"/>
      <c r="B23" s="81"/>
      <c r="C23" s="84"/>
      <c r="D23" s="84"/>
      <c r="E23" s="84"/>
      <c r="F23" s="84"/>
      <c r="G23" s="84"/>
      <c r="H23" s="83"/>
      <c r="I23" s="98"/>
    </row>
    <row r="24" spans="1:9" x14ac:dyDescent="0.25">
      <c r="A24" s="98"/>
      <c r="B24" s="81"/>
      <c r="C24" s="84"/>
      <c r="D24" s="84"/>
      <c r="E24" s="84"/>
      <c r="F24" s="84"/>
      <c r="G24" s="84"/>
      <c r="H24" s="83"/>
      <c r="I24" s="98"/>
    </row>
    <row r="25" spans="1:9" x14ac:dyDescent="0.25">
      <c r="A25" s="98"/>
      <c r="B25" s="81"/>
      <c r="C25" s="94"/>
      <c r="D25" s="95"/>
      <c r="E25" s="84"/>
      <c r="F25" s="94"/>
      <c r="G25" s="95"/>
      <c r="H25" s="83"/>
      <c r="I25" s="98"/>
    </row>
    <row r="26" spans="1:9" x14ac:dyDescent="0.25">
      <c r="A26" s="98"/>
      <c r="B26" s="81"/>
      <c r="C26" s="375" t="s">
        <v>284</v>
      </c>
      <c r="D26" s="375"/>
      <c r="E26" s="84"/>
      <c r="F26" s="375" t="s">
        <v>297</v>
      </c>
      <c r="G26" s="375"/>
      <c r="H26" s="92"/>
      <c r="I26" s="98"/>
    </row>
    <row r="27" spans="1:9" x14ac:dyDescent="0.25">
      <c r="A27" s="98"/>
      <c r="B27" s="81"/>
      <c r="C27" s="374" t="s">
        <v>295</v>
      </c>
      <c r="D27" s="374"/>
      <c r="E27" s="84"/>
      <c r="F27" s="374" t="s">
        <v>290</v>
      </c>
      <c r="G27" s="374"/>
      <c r="H27" s="83"/>
      <c r="I27" s="98"/>
    </row>
    <row r="28" spans="1:9" x14ac:dyDescent="0.25">
      <c r="A28" s="98"/>
      <c r="B28" s="81"/>
      <c r="C28" s="84"/>
      <c r="D28" s="84"/>
      <c r="E28" s="84"/>
      <c r="F28" s="84"/>
      <c r="G28" s="84"/>
      <c r="H28" s="83"/>
      <c r="I28" s="98"/>
    </row>
    <row r="29" spans="1:9" x14ac:dyDescent="0.25">
      <c r="A29" s="98"/>
      <c r="B29" s="81"/>
      <c r="C29" s="84"/>
      <c r="D29" s="84"/>
      <c r="E29" s="84"/>
      <c r="F29" s="84"/>
      <c r="G29" s="84"/>
      <c r="H29" s="83"/>
      <c r="I29" s="98"/>
    </row>
    <row r="30" spans="1:9" x14ac:dyDescent="0.25">
      <c r="A30" s="98"/>
      <c r="B30" s="81"/>
      <c r="C30" s="84"/>
      <c r="D30" s="140" t="s">
        <v>256</v>
      </c>
      <c r="E30" s="166" t="s">
        <v>301</v>
      </c>
      <c r="F30" s="84"/>
      <c r="G30" s="84"/>
      <c r="H30" s="83"/>
      <c r="I30" s="98"/>
    </row>
    <row r="31" spans="1:9" x14ac:dyDescent="0.25">
      <c r="A31" s="98"/>
      <c r="B31" s="81"/>
      <c r="C31" s="84"/>
      <c r="D31" s="140" t="s">
        <v>257</v>
      </c>
      <c r="E31" s="163">
        <v>2019</v>
      </c>
      <c r="F31" s="84"/>
      <c r="G31" s="84"/>
      <c r="H31" s="83"/>
      <c r="I31" s="98"/>
    </row>
    <row r="32" spans="1:9" ht="18.75" thickBot="1" x14ac:dyDescent="0.3">
      <c r="A32" s="98"/>
      <c r="B32" s="91"/>
      <c r="C32" s="96"/>
      <c r="D32" s="96"/>
      <c r="E32" s="96"/>
      <c r="F32" s="96"/>
      <c r="G32" s="96"/>
      <c r="H32" s="97"/>
      <c r="I32" s="98"/>
    </row>
    <row r="33" spans="1:9" x14ac:dyDescent="0.25">
      <c r="A33" s="98"/>
      <c r="B33" s="98"/>
      <c r="C33" s="98"/>
      <c r="D33" s="98"/>
      <c r="E33" s="98"/>
      <c r="F33" s="98"/>
      <c r="G33" s="98"/>
      <c r="H33" s="98"/>
      <c r="I33" s="98"/>
    </row>
  </sheetData>
  <mergeCells count="17">
    <mergeCell ref="C27:D27"/>
    <mergeCell ref="F27:G27"/>
    <mergeCell ref="C26:D26"/>
    <mergeCell ref="G16:H17"/>
    <mergeCell ref="B7:H7"/>
    <mergeCell ref="F9:H15"/>
    <mergeCell ref="E12:E13"/>
    <mergeCell ref="E17:E18"/>
    <mergeCell ref="C17:C18"/>
    <mergeCell ref="D17:D18"/>
    <mergeCell ref="F26:G26"/>
    <mergeCell ref="B2:H2"/>
    <mergeCell ref="D3:G3"/>
    <mergeCell ref="D4:G4"/>
    <mergeCell ref="D5:G5"/>
    <mergeCell ref="C9:C10"/>
    <mergeCell ref="E10:E11"/>
  </mergeCells>
  <pageMargins left="0.51181102362204722" right="0.51181102362204722" top="0.74803149606299213" bottom="0.74803149606299213" header="0.31496062992125984" footer="0.31496062992125984"/>
  <pageSetup paperSize="9" scale="54" orientation="landscape" horizontalDpi="4294967294" verticalDpi="4294967294"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21"/>
  <sheetViews>
    <sheetView workbookViewId="0">
      <selection activeCell="D6" sqref="D6"/>
    </sheetView>
  </sheetViews>
  <sheetFormatPr baseColWidth="10" defaultColWidth="11.42578125" defaultRowHeight="15" x14ac:dyDescent="0.25"/>
  <cols>
    <col min="2" max="2" width="20.42578125" customWidth="1"/>
    <col min="3" max="3" width="38.28515625" customWidth="1"/>
    <col min="4" max="4" width="48.7109375" customWidth="1"/>
  </cols>
  <sheetData>
    <row r="2" spans="2:5" x14ac:dyDescent="0.25">
      <c r="B2" s="394" t="s">
        <v>258</v>
      </c>
      <c r="C2" s="38" t="s">
        <v>2</v>
      </c>
      <c r="D2" s="37"/>
      <c r="E2" s="37"/>
    </row>
    <row r="3" spans="2:5" x14ac:dyDescent="0.25">
      <c r="B3" s="394"/>
      <c r="C3" s="39" t="s">
        <v>259</v>
      </c>
    </row>
    <row r="4" spans="2:5" x14ac:dyDescent="0.25">
      <c r="B4" s="394"/>
      <c r="C4" s="39" t="s">
        <v>260</v>
      </c>
    </row>
    <row r="5" spans="2:5" x14ac:dyDescent="0.25">
      <c r="B5" s="394"/>
      <c r="C5" s="39" t="s">
        <v>261</v>
      </c>
    </row>
    <row r="6" spans="2:5" x14ac:dyDescent="0.25">
      <c r="B6" s="394"/>
      <c r="C6" s="392" t="s">
        <v>262</v>
      </c>
    </row>
    <row r="7" spans="2:5" x14ac:dyDescent="0.25">
      <c r="B7" s="394"/>
      <c r="C7" s="393"/>
    </row>
    <row r="8" spans="2:5" ht="135.75" customHeight="1" x14ac:dyDescent="0.25">
      <c r="B8" s="387" t="s">
        <v>14</v>
      </c>
      <c r="C8" s="41" t="s">
        <v>18</v>
      </c>
      <c r="D8" s="44" t="s">
        <v>263</v>
      </c>
    </row>
    <row r="9" spans="2:5" ht="106.5" customHeight="1" x14ac:dyDescent="0.25">
      <c r="B9" s="388"/>
      <c r="C9" s="42" t="s">
        <v>19</v>
      </c>
      <c r="D9" s="45" t="s">
        <v>264</v>
      </c>
    </row>
    <row r="10" spans="2:5" ht="60" x14ac:dyDescent="0.25">
      <c r="B10" s="388"/>
      <c r="C10" s="41" t="s">
        <v>20</v>
      </c>
      <c r="D10" s="45" t="s">
        <v>265</v>
      </c>
    </row>
    <row r="11" spans="2:5" ht="45" x14ac:dyDescent="0.25">
      <c r="B11" s="388"/>
      <c r="C11" s="43" t="s">
        <v>21</v>
      </c>
      <c r="D11" s="46" t="s">
        <v>266</v>
      </c>
    </row>
    <row r="12" spans="2:5" ht="75" x14ac:dyDescent="0.25">
      <c r="B12" s="388"/>
      <c r="C12" s="43" t="s">
        <v>22</v>
      </c>
      <c r="D12" s="46" t="s">
        <v>267</v>
      </c>
    </row>
    <row r="13" spans="2:5" ht="51.75" customHeight="1" x14ac:dyDescent="0.25">
      <c r="B13" s="388"/>
      <c r="C13" s="43" t="s">
        <v>23</v>
      </c>
      <c r="D13" s="47" t="s">
        <v>268</v>
      </c>
    </row>
    <row r="14" spans="2:5" ht="48" customHeight="1" x14ac:dyDescent="0.25">
      <c r="B14" s="388"/>
      <c r="C14" s="41" t="s">
        <v>269</v>
      </c>
    </row>
    <row r="15" spans="2:5" ht="39" customHeight="1" x14ac:dyDescent="0.25">
      <c r="B15" s="389"/>
      <c r="C15" s="41" t="s">
        <v>270</v>
      </c>
    </row>
    <row r="16" spans="2:5" ht="39" customHeight="1" x14ac:dyDescent="0.25">
      <c r="B16" s="390" t="s">
        <v>271</v>
      </c>
      <c r="C16" s="40" t="s">
        <v>126</v>
      </c>
    </row>
    <row r="17" spans="2:3" x14ac:dyDescent="0.25">
      <c r="B17" s="391"/>
      <c r="C17" s="40" t="s">
        <v>272</v>
      </c>
    </row>
    <row r="18" spans="2:3" x14ac:dyDescent="0.25">
      <c r="B18" s="391"/>
      <c r="C18" s="48" t="s">
        <v>128</v>
      </c>
    </row>
    <row r="19" spans="2:3" x14ac:dyDescent="0.25">
      <c r="B19" s="391"/>
      <c r="C19" s="48" t="s">
        <v>129</v>
      </c>
    </row>
    <row r="20" spans="2:3" x14ac:dyDescent="0.25">
      <c r="B20" s="391"/>
      <c r="C20" s="48" t="s">
        <v>273</v>
      </c>
    </row>
    <row r="21" spans="2:3" x14ac:dyDescent="0.25">
      <c r="B21" s="391"/>
      <c r="C21" s="48" t="s">
        <v>274</v>
      </c>
    </row>
  </sheetData>
  <mergeCells count="4">
    <mergeCell ref="B8:B15"/>
    <mergeCell ref="B16:B21"/>
    <mergeCell ref="C6:C7"/>
    <mergeCell ref="B2:B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5"/>
  <sheetViews>
    <sheetView topLeftCell="A37" zoomScale="70" zoomScaleNormal="70" zoomScaleSheetLayoutView="100" workbookViewId="0">
      <selection activeCell="V17" sqref="V17"/>
    </sheetView>
  </sheetViews>
  <sheetFormatPr baseColWidth="10" defaultColWidth="10.85546875" defaultRowHeight="15.75" x14ac:dyDescent="0.25"/>
  <cols>
    <col min="1" max="1" width="3.28515625" style="74" customWidth="1"/>
    <col min="2" max="2" width="38.28515625" style="74" customWidth="1"/>
    <col min="3" max="3" width="15.28515625" style="74" bestFit="1" customWidth="1"/>
    <col min="4" max="8" width="10.85546875" style="74"/>
    <col min="9" max="9" width="17.85546875" style="74" customWidth="1"/>
    <col min="10" max="10" width="3.140625" style="74" customWidth="1"/>
    <col min="11" max="11" width="3.42578125" style="74" customWidth="1"/>
    <col min="12" max="12" width="38.42578125" style="74" customWidth="1"/>
    <col min="13" max="13" width="15.28515625" style="74" customWidth="1"/>
    <col min="14" max="16" width="10.85546875" style="74"/>
    <col min="17" max="17" width="11.5703125" style="74" customWidth="1"/>
    <col min="18" max="19" width="10.85546875" style="74"/>
    <col min="20" max="20" width="17.85546875" style="74" customWidth="1"/>
    <col min="21" max="21" width="3.28515625" style="74" customWidth="1"/>
    <col min="22" max="16384" width="10.85546875" style="74"/>
  </cols>
  <sheetData>
    <row r="1" spans="1:21" x14ac:dyDescent="0.25">
      <c r="A1" s="75"/>
      <c r="B1" s="75"/>
      <c r="C1" s="75"/>
      <c r="D1" s="75"/>
      <c r="E1" s="75"/>
      <c r="F1" s="75"/>
      <c r="G1" s="75"/>
      <c r="H1" s="75"/>
      <c r="I1" s="75"/>
      <c r="J1" s="75"/>
      <c r="K1" s="75"/>
      <c r="L1" s="75"/>
      <c r="M1" s="75"/>
      <c r="N1" s="75"/>
      <c r="O1" s="75"/>
      <c r="P1" s="75"/>
      <c r="Q1" s="75"/>
      <c r="R1" s="75"/>
      <c r="S1" s="75"/>
      <c r="T1" s="75"/>
    </row>
    <row r="2" spans="1:21" x14ac:dyDescent="0.25">
      <c r="A2" s="75"/>
      <c r="B2" s="75"/>
      <c r="C2" s="75"/>
      <c r="D2" s="75"/>
      <c r="E2" s="75"/>
      <c r="F2" s="75"/>
      <c r="G2" s="75"/>
      <c r="H2" s="75"/>
      <c r="I2" s="75"/>
      <c r="J2" s="75"/>
      <c r="K2" s="75"/>
      <c r="L2" s="75"/>
      <c r="M2" s="75"/>
      <c r="N2" s="75"/>
      <c r="O2" s="75"/>
      <c r="P2" s="75"/>
      <c r="Q2" s="75"/>
      <c r="R2" s="75"/>
      <c r="S2" s="75"/>
      <c r="T2" s="75"/>
    </row>
    <row r="3" spans="1:21" x14ac:dyDescent="0.25">
      <c r="A3" s="75"/>
      <c r="B3" s="75"/>
      <c r="C3" s="75"/>
      <c r="D3" s="75"/>
      <c r="E3" s="75"/>
      <c r="F3" s="75"/>
      <c r="G3" s="75"/>
      <c r="H3" s="75"/>
      <c r="I3" s="75"/>
      <c r="J3" s="75"/>
      <c r="K3" s="75"/>
      <c r="L3" s="100"/>
      <c r="M3" s="100"/>
      <c r="N3" s="100"/>
      <c r="O3" s="100"/>
      <c r="P3" s="100"/>
      <c r="Q3" s="100"/>
      <c r="R3" s="100"/>
      <c r="S3" s="100"/>
      <c r="T3" s="100"/>
    </row>
    <row r="4" spans="1:21" ht="24.75" customHeight="1" x14ac:dyDescent="0.25">
      <c r="A4" s="136"/>
      <c r="B4" s="100"/>
      <c r="C4" s="100"/>
      <c r="D4" s="100"/>
      <c r="E4" s="100"/>
      <c r="F4" s="100"/>
      <c r="G4" s="100"/>
      <c r="H4" s="100"/>
      <c r="I4" s="100"/>
      <c r="J4" s="100"/>
      <c r="K4" s="75"/>
      <c r="L4" s="234" t="s">
        <v>51</v>
      </c>
      <c r="M4" s="234"/>
      <c r="N4" s="234"/>
      <c r="O4" s="234"/>
      <c r="P4" s="234"/>
      <c r="Q4" s="234"/>
      <c r="R4" s="234"/>
      <c r="S4" s="234"/>
      <c r="T4" s="234"/>
      <c r="U4" s="99"/>
    </row>
    <row r="5" spans="1:21" x14ac:dyDescent="0.25">
      <c r="A5" s="99"/>
      <c r="B5" s="100"/>
      <c r="C5" s="100"/>
      <c r="D5" s="100"/>
      <c r="E5" s="100"/>
      <c r="F5" s="100"/>
      <c r="G5" s="100"/>
      <c r="H5" s="100"/>
      <c r="I5" s="100"/>
      <c r="J5" s="100"/>
      <c r="K5" s="75"/>
      <c r="L5" s="101"/>
      <c r="M5" s="101"/>
      <c r="N5" s="101"/>
      <c r="O5" s="101"/>
      <c r="P5" s="101"/>
      <c r="Q5" s="101"/>
      <c r="R5" s="101"/>
      <c r="S5" s="101"/>
      <c r="T5" s="101"/>
      <c r="U5" s="99"/>
    </row>
    <row r="6" spans="1:21" x14ac:dyDescent="0.25">
      <c r="A6" s="99"/>
      <c r="B6" s="100"/>
      <c r="C6" s="100"/>
      <c r="D6" s="100"/>
      <c r="E6" s="100"/>
      <c r="F6" s="100"/>
      <c r="G6" s="100"/>
      <c r="H6" s="100"/>
      <c r="I6" s="100"/>
      <c r="J6" s="100"/>
      <c r="K6" s="75"/>
      <c r="L6" s="101"/>
      <c r="M6" s="101"/>
      <c r="N6" s="101"/>
      <c r="O6" s="101"/>
      <c r="P6" s="101"/>
      <c r="Q6" s="101"/>
      <c r="R6" s="101"/>
      <c r="S6" s="101"/>
      <c r="T6" s="101"/>
      <c r="U6" s="99"/>
    </row>
    <row r="7" spans="1:21" ht="16.5" thickBot="1" x14ac:dyDescent="0.3">
      <c r="A7" s="99"/>
      <c r="B7" s="100"/>
      <c r="C7" s="100"/>
      <c r="D7" s="100"/>
      <c r="E7" s="100"/>
      <c r="F7" s="100"/>
      <c r="G7" s="100"/>
      <c r="H7" s="100"/>
      <c r="I7" s="100"/>
      <c r="J7" s="100"/>
      <c r="K7" s="75"/>
      <c r="L7" s="101"/>
      <c r="M7" s="101"/>
      <c r="N7" s="101"/>
      <c r="O7" s="101"/>
      <c r="P7" s="101"/>
      <c r="Q7" s="101"/>
      <c r="R7" s="101"/>
      <c r="S7" s="101"/>
      <c r="T7" s="101"/>
      <c r="U7" s="99"/>
    </row>
    <row r="8" spans="1:21" x14ac:dyDescent="0.25">
      <c r="A8" s="99"/>
      <c r="B8" s="100"/>
      <c r="C8" s="100"/>
      <c r="D8" s="100"/>
      <c r="E8" s="100"/>
      <c r="F8" s="100"/>
      <c r="G8" s="100"/>
      <c r="H8" s="100"/>
      <c r="I8" s="100"/>
      <c r="J8" s="100"/>
      <c r="K8" s="101"/>
      <c r="L8" s="250" t="s">
        <v>52</v>
      </c>
      <c r="M8" s="251"/>
      <c r="N8" s="251"/>
      <c r="O8" s="251"/>
      <c r="P8" s="251"/>
      <c r="Q8" s="251"/>
      <c r="R8" s="251"/>
      <c r="S8" s="251"/>
      <c r="T8" s="252"/>
      <c r="U8" s="99"/>
    </row>
    <row r="9" spans="1:21" ht="66.95" customHeight="1" x14ac:dyDescent="0.25">
      <c r="A9" s="99"/>
      <c r="B9" s="229" t="s">
        <v>53</v>
      </c>
      <c r="C9" s="229"/>
      <c r="D9" s="229"/>
      <c r="E9" s="229"/>
      <c r="F9" s="229"/>
      <c r="G9" s="229"/>
      <c r="H9" s="229"/>
      <c r="I9" s="229"/>
      <c r="J9" s="152"/>
      <c r="K9" s="101"/>
      <c r="L9" s="253"/>
      <c r="M9" s="254"/>
      <c r="N9" s="254"/>
      <c r="O9" s="254"/>
      <c r="P9" s="254"/>
      <c r="Q9" s="254"/>
      <c r="R9" s="254"/>
      <c r="S9" s="254"/>
      <c r="T9" s="255"/>
      <c r="U9" s="99"/>
    </row>
    <row r="10" spans="1:21" ht="35.25" customHeight="1" thickBot="1" x14ac:dyDescent="0.3">
      <c r="A10" s="99"/>
      <c r="B10" s="152"/>
      <c r="C10" s="152"/>
      <c r="D10" s="152"/>
      <c r="E10" s="152"/>
      <c r="F10" s="152"/>
      <c r="G10" s="152"/>
      <c r="H10" s="152"/>
      <c r="I10" s="152"/>
      <c r="J10" s="152"/>
      <c r="K10" s="101"/>
      <c r="L10" s="253"/>
      <c r="M10" s="254"/>
      <c r="N10" s="254"/>
      <c r="O10" s="254"/>
      <c r="P10" s="254"/>
      <c r="Q10" s="254"/>
      <c r="R10" s="254"/>
      <c r="S10" s="254"/>
      <c r="T10" s="255"/>
      <c r="U10" s="99"/>
    </row>
    <row r="11" spans="1:21" ht="32.25" customHeight="1" thickBot="1" x14ac:dyDescent="0.45">
      <c r="A11" s="99"/>
      <c r="B11" s="230" t="s">
        <v>54</v>
      </c>
      <c r="C11" s="230"/>
      <c r="D11" s="230"/>
      <c r="E11" s="230"/>
      <c r="F11" s="230"/>
      <c r="G11" s="230"/>
      <c r="H11" s="230"/>
      <c r="I11" s="230"/>
      <c r="J11" s="153"/>
      <c r="K11" s="101"/>
      <c r="L11" s="104"/>
      <c r="M11" s="256" t="s">
        <v>55</v>
      </c>
      <c r="N11" s="257"/>
      <c r="O11" s="257"/>
      <c r="P11" s="258"/>
      <c r="Q11" s="103" t="s">
        <v>56</v>
      </c>
      <c r="R11" s="105"/>
      <c r="S11" s="105"/>
      <c r="T11" s="106"/>
      <c r="U11" s="99"/>
    </row>
    <row r="12" spans="1:21" ht="60.75" customHeight="1" thickBot="1" x14ac:dyDescent="0.3">
      <c r="A12" s="99"/>
      <c r="B12" s="101"/>
      <c r="C12" s="101"/>
      <c r="D12" s="102"/>
      <c r="E12" s="101"/>
      <c r="F12" s="101"/>
      <c r="G12" s="102"/>
      <c r="H12" s="101"/>
      <c r="I12" s="101"/>
      <c r="J12" s="101"/>
      <c r="K12" s="101"/>
      <c r="L12" s="104"/>
      <c r="M12" s="231" t="s">
        <v>57</v>
      </c>
      <c r="N12" s="232"/>
      <c r="O12" s="232"/>
      <c r="P12" s="233"/>
      <c r="Q12" s="108">
        <v>5</v>
      </c>
      <c r="R12" s="105"/>
      <c r="S12" s="105"/>
      <c r="T12" s="106"/>
      <c r="U12" s="99"/>
    </row>
    <row r="13" spans="1:21" ht="26.25" customHeight="1" x14ac:dyDescent="0.25">
      <c r="A13" s="99"/>
      <c r="B13" s="234" t="s">
        <v>58</v>
      </c>
      <c r="C13" s="234"/>
      <c r="D13" s="234"/>
      <c r="E13" s="234"/>
      <c r="F13" s="234"/>
      <c r="G13" s="234"/>
      <c r="H13" s="234"/>
      <c r="I13" s="234"/>
      <c r="J13" s="141"/>
      <c r="K13" s="101"/>
      <c r="L13" s="104"/>
      <c r="M13" s="220" t="s">
        <v>59</v>
      </c>
      <c r="N13" s="221"/>
      <c r="O13" s="221"/>
      <c r="P13" s="222"/>
      <c r="Q13" s="259">
        <v>4</v>
      </c>
      <c r="R13" s="105"/>
      <c r="S13" s="105"/>
      <c r="T13" s="106"/>
      <c r="U13" s="99"/>
    </row>
    <row r="14" spans="1:21" ht="38.25" customHeight="1" thickBot="1" x14ac:dyDescent="0.3">
      <c r="A14" s="99"/>
      <c r="B14" s="101"/>
      <c r="C14" s="101"/>
      <c r="D14" s="101"/>
      <c r="E14" s="101"/>
      <c r="F14" s="101"/>
      <c r="G14" s="101"/>
      <c r="H14" s="101"/>
      <c r="I14" s="101"/>
      <c r="J14" s="101"/>
      <c r="K14" s="101"/>
      <c r="L14" s="104"/>
      <c r="M14" s="226"/>
      <c r="N14" s="227"/>
      <c r="O14" s="227"/>
      <c r="P14" s="228"/>
      <c r="Q14" s="260"/>
      <c r="R14" s="105"/>
      <c r="S14" s="105"/>
      <c r="T14" s="106"/>
      <c r="U14" s="99"/>
    </row>
    <row r="15" spans="1:21" ht="66.75" customHeight="1" thickBot="1" x14ac:dyDescent="0.3">
      <c r="A15" s="99"/>
      <c r="B15" s="103" t="s">
        <v>60</v>
      </c>
      <c r="C15" s="231" t="s">
        <v>61</v>
      </c>
      <c r="D15" s="232"/>
      <c r="E15" s="232"/>
      <c r="F15" s="232"/>
      <c r="G15" s="232"/>
      <c r="H15" s="232"/>
      <c r="I15" s="233"/>
      <c r="J15" s="151"/>
      <c r="K15" s="101"/>
      <c r="L15" s="104"/>
      <c r="M15" s="220" t="s">
        <v>62</v>
      </c>
      <c r="N15" s="221"/>
      <c r="O15" s="221"/>
      <c r="P15" s="222"/>
      <c r="Q15" s="259">
        <v>3</v>
      </c>
      <c r="R15" s="105"/>
      <c r="S15" s="105"/>
      <c r="T15" s="106"/>
      <c r="U15" s="99"/>
    </row>
    <row r="16" spans="1:21" ht="24.75" customHeight="1" thickBot="1" x14ac:dyDescent="0.3">
      <c r="A16" s="99"/>
      <c r="B16" s="217" t="s">
        <v>63</v>
      </c>
      <c r="C16" s="220" t="s">
        <v>64</v>
      </c>
      <c r="D16" s="221"/>
      <c r="E16" s="221"/>
      <c r="F16" s="221"/>
      <c r="G16" s="221"/>
      <c r="H16" s="221"/>
      <c r="I16" s="222"/>
      <c r="J16" s="151"/>
      <c r="K16" s="101"/>
      <c r="L16" s="104"/>
      <c r="M16" s="226"/>
      <c r="N16" s="227"/>
      <c r="O16" s="227"/>
      <c r="P16" s="228"/>
      <c r="Q16" s="260"/>
      <c r="R16" s="105"/>
      <c r="S16" s="105"/>
      <c r="T16" s="106"/>
      <c r="U16" s="99"/>
    </row>
    <row r="17" spans="1:21" ht="51.75" customHeight="1" thickBot="1" x14ac:dyDescent="0.3">
      <c r="A17" s="99"/>
      <c r="B17" s="218"/>
      <c r="C17" s="223"/>
      <c r="D17" s="224"/>
      <c r="E17" s="224"/>
      <c r="F17" s="224"/>
      <c r="G17" s="224"/>
      <c r="H17" s="224"/>
      <c r="I17" s="225"/>
      <c r="J17" s="151"/>
      <c r="K17" s="101"/>
      <c r="L17" s="104"/>
      <c r="M17" s="231" t="s">
        <v>65</v>
      </c>
      <c r="N17" s="232"/>
      <c r="O17" s="232"/>
      <c r="P17" s="233"/>
      <c r="Q17" s="108">
        <v>2</v>
      </c>
      <c r="R17" s="105"/>
      <c r="S17" s="105"/>
      <c r="T17" s="106"/>
      <c r="U17" s="99"/>
    </row>
    <row r="18" spans="1:21" ht="61.5" customHeight="1" thickBot="1" x14ac:dyDescent="0.3">
      <c r="A18" s="99"/>
      <c r="B18" s="219"/>
      <c r="C18" s="226"/>
      <c r="D18" s="227"/>
      <c r="E18" s="227"/>
      <c r="F18" s="227"/>
      <c r="G18" s="227"/>
      <c r="H18" s="227"/>
      <c r="I18" s="228"/>
      <c r="J18" s="151"/>
      <c r="K18" s="101"/>
      <c r="L18" s="109"/>
      <c r="M18" s="231" t="s">
        <v>66</v>
      </c>
      <c r="N18" s="232"/>
      <c r="O18" s="232"/>
      <c r="P18" s="233"/>
      <c r="Q18" s="108">
        <v>1</v>
      </c>
      <c r="R18" s="149"/>
      <c r="S18" s="149"/>
      <c r="T18" s="150"/>
      <c r="U18" s="99"/>
    </row>
    <row r="19" spans="1:21" ht="90" customHeight="1" thickBot="1" x14ac:dyDescent="0.3">
      <c r="A19" s="99"/>
      <c r="B19" s="107" t="s">
        <v>67</v>
      </c>
      <c r="C19" s="231" t="s">
        <v>281</v>
      </c>
      <c r="D19" s="232"/>
      <c r="E19" s="232"/>
      <c r="F19" s="232"/>
      <c r="G19" s="232"/>
      <c r="H19" s="232"/>
      <c r="I19" s="233"/>
      <c r="J19" s="151"/>
      <c r="K19" s="101"/>
      <c r="L19" s="241" t="s">
        <v>68</v>
      </c>
      <c r="M19" s="242"/>
      <c r="N19" s="242"/>
      <c r="O19" s="242"/>
      <c r="P19" s="242"/>
      <c r="Q19" s="242"/>
      <c r="R19" s="242"/>
      <c r="S19" s="242"/>
      <c r="T19" s="243"/>
      <c r="U19" s="99"/>
    </row>
    <row r="20" spans="1:21" ht="48.75" customHeight="1" x14ac:dyDescent="0.25">
      <c r="A20" s="99"/>
      <c r="B20" s="217" t="s">
        <v>69</v>
      </c>
      <c r="C20" s="220" t="s">
        <v>70</v>
      </c>
      <c r="D20" s="221"/>
      <c r="E20" s="221"/>
      <c r="F20" s="221"/>
      <c r="G20" s="221"/>
      <c r="H20" s="221"/>
      <c r="I20" s="222"/>
      <c r="J20" s="151"/>
      <c r="K20" s="101"/>
      <c r="L20" s="110" t="s">
        <v>71</v>
      </c>
      <c r="M20" s="235" t="s">
        <v>72</v>
      </c>
      <c r="N20" s="236"/>
      <c r="O20" s="236"/>
      <c r="P20" s="236"/>
      <c r="Q20" s="236"/>
      <c r="R20" s="236"/>
      <c r="S20" s="236"/>
      <c r="T20" s="237"/>
      <c r="U20" s="99"/>
    </row>
    <row r="21" spans="1:21" ht="38.25" customHeight="1" thickBot="1" x14ac:dyDescent="0.3">
      <c r="A21" s="99"/>
      <c r="B21" s="219"/>
      <c r="C21" s="226"/>
      <c r="D21" s="227"/>
      <c r="E21" s="227"/>
      <c r="F21" s="227"/>
      <c r="G21" s="227"/>
      <c r="H21" s="227"/>
      <c r="I21" s="228"/>
      <c r="J21" s="151"/>
      <c r="K21" s="101"/>
      <c r="L21" s="111"/>
      <c r="M21" s="238"/>
      <c r="N21" s="239"/>
      <c r="O21" s="239"/>
      <c r="P21" s="239"/>
      <c r="Q21" s="239"/>
      <c r="R21" s="239"/>
      <c r="S21" s="239"/>
      <c r="T21" s="240"/>
      <c r="U21" s="99"/>
    </row>
    <row r="22" spans="1:21" ht="15" customHeight="1" x14ac:dyDescent="0.25">
      <c r="A22" s="99"/>
      <c r="B22" s="217" t="s">
        <v>73</v>
      </c>
      <c r="C22" s="220" t="s">
        <v>74</v>
      </c>
      <c r="D22" s="221"/>
      <c r="E22" s="221"/>
      <c r="F22" s="221"/>
      <c r="G22" s="221"/>
      <c r="H22" s="221"/>
      <c r="I22" s="222"/>
      <c r="J22" s="151"/>
      <c r="K22" s="101"/>
      <c r="L22" s="113" t="s">
        <v>75</v>
      </c>
      <c r="M22" s="235" t="s">
        <v>76</v>
      </c>
      <c r="N22" s="236"/>
      <c r="O22" s="236"/>
      <c r="P22" s="236"/>
      <c r="Q22" s="236"/>
      <c r="R22" s="236"/>
      <c r="S22" s="236"/>
      <c r="T22" s="237"/>
      <c r="U22" s="99"/>
    </row>
    <row r="23" spans="1:21" ht="59.25" customHeight="1" x14ac:dyDescent="0.25">
      <c r="A23" s="99"/>
      <c r="B23" s="218"/>
      <c r="C23" s="223"/>
      <c r="D23" s="224"/>
      <c r="E23" s="224"/>
      <c r="F23" s="224"/>
      <c r="G23" s="224"/>
      <c r="H23" s="224"/>
      <c r="I23" s="225"/>
      <c r="J23" s="151"/>
      <c r="K23" s="101"/>
      <c r="L23" s="114"/>
      <c r="M23" s="238"/>
      <c r="N23" s="239"/>
      <c r="O23" s="239"/>
      <c r="P23" s="239"/>
      <c r="Q23" s="239"/>
      <c r="R23" s="239"/>
      <c r="S23" s="239"/>
      <c r="T23" s="240"/>
      <c r="U23" s="99"/>
    </row>
    <row r="24" spans="1:21" ht="75" customHeight="1" thickBot="1" x14ac:dyDescent="0.3">
      <c r="A24" s="99"/>
      <c r="B24" s="219"/>
      <c r="C24" s="226"/>
      <c r="D24" s="227"/>
      <c r="E24" s="227"/>
      <c r="F24" s="227"/>
      <c r="G24" s="227"/>
      <c r="H24" s="227"/>
      <c r="I24" s="228"/>
      <c r="J24" s="151"/>
      <c r="K24" s="101"/>
      <c r="L24" s="115" t="s">
        <v>77</v>
      </c>
      <c r="M24" s="244" t="s">
        <v>78</v>
      </c>
      <c r="N24" s="245"/>
      <c r="O24" s="245"/>
      <c r="P24" s="245"/>
      <c r="Q24" s="245"/>
      <c r="R24" s="245"/>
      <c r="S24" s="245"/>
      <c r="T24" s="246"/>
      <c r="U24" s="99"/>
    </row>
    <row r="25" spans="1:21" ht="90" customHeight="1" x14ac:dyDescent="0.25">
      <c r="A25" s="99"/>
      <c r="B25" s="217" t="s">
        <v>79</v>
      </c>
      <c r="C25" s="220" t="s">
        <v>80</v>
      </c>
      <c r="D25" s="221"/>
      <c r="E25" s="221"/>
      <c r="F25" s="221"/>
      <c r="G25" s="221"/>
      <c r="H25" s="221"/>
      <c r="I25" s="222"/>
      <c r="J25" s="151"/>
      <c r="K25" s="101"/>
      <c r="L25" s="113" t="s">
        <v>81</v>
      </c>
      <c r="M25" s="235" t="s">
        <v>82</v>
      </c>
      <c r="N25" s="236"/>
      <c r="O25" s="236"/>
      <c r="P25" s="236"/>
      <c r="Q25" s="236"/>
      <c r="R25" s="236"/>
      <c r="S25" s="236"/>
      <c r="T25" s="237"/>
      <c r="U25" s="99"/>
    </row>
    <row r="26" spans="1:21" ht="54.75" customHeight="1" x14ac:dyDescent="0.25">
      <c r="A26" s="99"/>
      <c r="B26" s="218"/>
      <c r="C26" s="223"/>
      <c r="D26" s="224"/>
      <c r="E26" s="224"/>
      <c r="F26" s="224"/>
      <c r="G26" s="224"/>
      <c r="H26" s="224"/>
      <c r="I26" s="225"/>
      <c r="J26" s="151"/>
      <c r="K26" s="101"/>
      <c r="L26" s="114"/>
      <c r="M26" s="238"/>
      <c r="N26" s="239"/>
      <c r="O26" s="239"/>
      <c r="P26" s="239"/>
      <c r="Q26" s="239"/>
      <c r="R26" s="239"/>
      <c r="S26" s="239"/>
      <c r="T26" s="240"/>
      <c r="U26" s="99"/>
    </row>
    <row r="27" spans="1:21" ht="65.25" customHeight="1" x14ac:dyDescent="0.25">
      <c r="A27" s="99"/>
      <c r="B27" s="218"/>
      <c r="C27" s="223"/>
      <c r="D27" s="224"/>
      <c r="E27" s="224"/>
      <c r="F27" s="224"/>
      <c r="G27" s="224"/>
      <c r="H27" s="224"/>
      <c r="I27" s="225"/>
      <c r="J27" s="151"/>
      <c r="K27" s="101"/>
      <c r="L27" s="113" t="s">
        <v>83</v>
      </c>
      <c r="M27" s="235" t="s">
        <v>84</v>
      </c>
      <c r="N27" s="236"/>
      <c r="O27" s="236"/>
      <c r="P27" s="236"/>
      <c r="Q27" s="236"/>
      <c r="R27" s="236"/>
      <c r="S27" s="236"/>
      <c r="T27" s="237"/>
      <c r="U27" s="99"/>
    </row>
    <row r="28" spans="1:21" ht="55.5" customHeight="1" thickBot="1" x14ac:dyDescent="0.3">
      <c r="A28" s="99"/>
      <c r="B28" s="218"/>
      <c r="C28" s="223"/>
      <c r="D28" s="224"/>
      <c r="E28" s="224"/>
      <c r="F28" s="224"/>
      <c r="G28" s="224"/>
      <c r="H28" s="224"/>
      <c r="I28" s="225"/>
      <c r="J28" s="151"/>
      <c r="K28" s="101"/>
      <c r="L28" s="116"/>
      <c r="M28" s="247"/>
      <c r="N28" s="248"/>
      <c r="O28" s="248"/>
      <c r="P28" s="248"/>
      <c r="Q28" s="248"/>
      <c r="R28" s="248"/>
      <c r="S28" s="248"/>
      <c r="T28" s="249"/>
      <c r="U28" s="99"/>
    </row>
    <row r="29" spans="1:21" ht="57" customHeight="1" thickBot="1" x14ac:dyDescent="0.3">
      <c r="A29" s="99"/>
      <c r="B29" s="112" t="s">
        <v>85</v>
      </c>
      <c r="C29" s="231" t="s">
        <v>86</v>
      </c>
      <c r="D29" s="232"/>
      <c r="E29" s="232"/>
      <c r="F29" s="232"/>
      <c r="G29" s="232"/>
      <c r="H29" s="232"/>
      <c r="I29" s="233"/>
      <c r="J29" s="151"/>
      <c r="K29" s="101"/>
      <c r="L29" s="117"/>
      <c r="M29" s="117"/>
      <c r="N29" s="117"/>
      <c r="O29" s="117"/>
      <c r="P29" s="117"/>
      <c r="Q29" s="117"/>
      <c r="R29" s="117"/>
      <c r="S29" s="117"/>
      <c r="T29" s="117"/>
      <c r="U29" s="99"/>
    </row>
    <row r="30" spans="1:21" ht="24.75" customHeight="1" x14ac:dyDescent="0.25">
      <c r="A30" s="99"/>
      <c r="B30" s="217" t="s">
        <v>87</v>
      </c>
      <c r="C30" s="220" t="s">
        <v>88</v>
      </c>
      <c r="D30" s="221"/>
      <c r="E30" s="221"/>
      <c r="F30" s="221"/>
      <c r="G30" s="221"/>
      <c r="H30" s="221"/>
      <c r="I30" s="222"/>
      <c r="J30" s="151"/>
      <c r="K30" s="101"/>
      <c r="L30" s="117"/>
      <c r="M30" s="117"/>
      <c r="N30" s="117"/>
      <c r="O30" s="117"/>
      <c r="P30" s="117"/>
      <c r="Q30" s="117"/>
      <c r="R30" s="117"/>
      <c r="S30" s="117"/>
      <c r="T30" s="117"/>
      <c r="U30" s="99"/>
    </row>
    <row r="31" spans="1:21" ht="102" customHeight="1" x14ac:dyDescent="0.25">
      <c r="A31" s="99"/>
      <c r="B31" s="218"/>
      <c r="C31" s="223"/>
      <c r="D31" s="224"/>
      <c r="E31" s="224"/>
      <c r="F31" s="224"/>
      <c r="G31" s="224"/>
      <c r="H31" s="224"/>
      <c r="I31" s="225"/>
      <c r="J31" s="151"/>
      <c r="K31" s="101"/>
      <c r="L31" s="117"/>
      <c r="M31" s="117"/>
      <c r="N31" s="117"/>
      <c r="O31" s="117"/>
      <c r="P31" s="117"/>
      <c r="Q31" s="117"/>
      <c r="R31" s="117"/>
      <c r="S31" s="117"/>
      <c r="T31" s="117"/>
      <c r="U31" s="99"/>
    </row>
    <row r="32" spans="1:21" ht="63" customHeight="1" x14ac:dyDescent="0.25">
      <c r="A32" s="99"/>
      <c r="B32" s="218"/>
      <c r="C32" s="223"/>
      <c r="D32" s="224"/>
      <c r="E32" s="224"/>
      <c r="F32" s="224"/>
      <c r="G32" s="224"/>
      <c r="H32" s="224"/>
      <c r="I32" s="225"/>
      <c r="J32" s="151"/>
      <c r="K32" s="117"/>
      <c r="L32" s="117"/>
      <c r="M32" s="117"/>
      <c r="N32" s="117"/>
      <c r="O32" s="117"/>
      <c r="P32" s="117"/>
      <c r="Q32" s="117"/>
      <c r="R32" s="117"/>
      <c r="S32" s="117"/>
      <c r="T32" s="117"/>
      <c r="U32" s="99"/>
    </row>
    <row r="33" spans="1:21" ht="15.75" customHeight="1" thickBot="1" x14ac:dyDescent="0.3">
      <c r="A33" s="99"/>
      <c r="B33" s="219"/>
      <c r="C33" s="226"/>
      <c r="D33" s="227"/>
      <c r="E33" s="227"/>
      <c r="F33" s="227"/>
      <c r="G33" s="227"/>
      <c r="H33" s="227"/>
      <c r="I33" s="228"/>
      <c r="J33" s="151"/>
      <c r="K33" s="117"/>
      <c r="L33" s="117"/>
      <c r="M33" s="117"/>
      <c r="N33" s="117"/>
      <c r="O33" s="117"/>
      <c r="P33" s="117"/>
      <c r="Q33" s="117"/>
      <c r="R33" s="117"/>
      <c r="S33" s="117"/>
      <c r="T33" s="117"/>
      <c r="U33" s="99"/>
    </row>
    <row r="34" spans="1:21" ht="30" customHeight="1" x14ac:dyDescent="0.25">
      <c r="A34" s="99"/>
      <c r="B34" s="217" t="s">
        <v>89</v>
      </c>
      <c r="C34" s="220" t="s">
        <v>90</v>
      </c>
      <c r="D34" s="221"/>
      <c r="E34" s="221"/>
      <c r="F34" s="221"/>
      <c r="G34" s="221"/>
      <c r="H34" s="221"/>
      <c r="I34" s="222"/>
      <c r="J34" s="151"/>
      <c r="K34" s="117"/>
      <c r="L34" s="117"/>
      <c r="M34" s="117"/>
      <c r="N34" s="117"/>
      <c r="O34" s="117"/>
      <c r="P34" s="117"/>
      <c r="Q34" s="117"/>
      <c r="R34" s="117"/>
      <c r="S34" s="117"/>
      <c r="T34" s="117"/>
      <c r="U34" s="99"/>
    </row>
    <row r="35" spans="1:21" ht="42.75" customHeight="1" thickBot="1" x14ac:dyDescent="0.3">
      <c r="A35" s="99"/>
      <c r="B35" s="219"/>
      <c r="C35" s="226"/>
      <c r="D35" s="227"/>
      <c r="E35" s="227"/>
      <c r="F35" s="227"/>
      <c r="G35" s="227"/>
      <c r="H35" s="227"/>
      <c r="I35" s="228"/>
      <c r="J35" s="151"/>
      <c r="K35" s="117"/>
      <c r="L35" s="117"/>
      <c r="M35" s="117"/>
      <c r="N35" s="117"/>
      <c r="O35" s="117"/>
      <c r="P35" s="117"/>
      <c r="Q35" s="117"/>
      <c r="R35" s="117"/>
      <c r="S35" s="117"/>
      <c r="T35" s="117"/>
      <c r="U35" s="99"/>
    </row>
    <row r="36" spans="1:21" ht="59.25" customHeight="1" thickBot="1" x14ac:dyDescent="0.3">
      <c r="A36" s="99"/>
      <c r="B36" s="112" t="s">
        <v>91</v>
      </c>
      <c r="C36" s="231" t="s">
        <v>92</v>
      </c>
      <c r="D36" s="232"/>
      <c r="E36" s="232"/>
      <c r="F36" s="232"/>
      <c r="G36" s="232"/>
      <c r="H36" s="232"/>
      <c r="I36" s="233"/>
      <c r="J36" s="151"/>
      <c r="K36" s="117"/>
      <c r="L36" s="117"/>
      <c r="M36" s="117"/>
      <c r="N36" s="117"/>
      <c r="O36" s="117"/>
      <c r="P36" s="117"/>
      <c r="Q36" s="117"/>
      <c r="R36" s="117"/>
      <c r="S36" s="117"/>
      <c r="T36" s="117"/>
      <c r="U36" s="99"/>
    </row>
    <row r="37" spans="1:21" ht="15" customHeight="1" x14ac:dyDescent="0.25">
      <c r="A37" s="99"/>
      <c r="B37" s="217" t="s">
        <v>93</v>
      </c>
      <c r="C37" s="220" t="s">
        <v>94</v>
      </c>
      <c r="D37" s="221"/>
      <c r="E37" s="221"/>
      <c r="F37" s="221"/>
      <c r="G37" s="221"/>
      <c r="H37" s="221"/>
      <c r="I37" s="222"/>
      <c r="J37" s="151"/>
      <c r="K37" s="117"/>
      <c r="L37" s="117"/>
      <c r="M37" s="117"/>
      <c r="N37" s="117"/>
      <c r="O37" s="117"/>
      <c r="P37" s="117"/>
      <c r="Q37" s="117"/>
      <c r="R37" s="117"/>
      <c r="S37" s="117"/>
      <c r="T37" s="117"/>
      <c r="U37" s="99"/>
    </row>
    <row r="38" spans="1:21" ht="15" customHeight="1" x14ac:dyDescent="0.25">
      <c r="A38" s="99"/>
      <c r="B38" s="218"/>
      <c r="C38" s="223"/>
      <c r="D38" s="224"/>
      <c r="E38" s="224"/>
      <c r="F38" s="224"/>
      <c r="G38" s="224"/>
      <c r="H38" s="224"/>
      <c r="I38" s="225"/>
      <c r="J38" s="151"/>
      <c r="K38" s="117"/>
      <c r="L38" s="117"/>
      <c r="M38" s="117"/>
      <c r="N38" s="117"/>
      <c r="O38" s="117"/>
      <c r="P38" s="117"/>
      <c r="Q38" s="117"/>
      <c r="R38" s="117"/>
      <c r="S38" s="117"/>
      <c r="T38" s="117"/>
      <c r="U38" s="99"/>
    </row>
    <row r="39" spans="1:21" ht="15" customHeight="1" x14ac:dyDescent="0.25">
      <c r="A39" s="99"/>
      <c r="B39" s="218"/>
      <c r="C39" s="223"/>
      <c r="D39" s="224"/>
      <c r="E39" s="224"/>
      <c r="F39" s="224"/>
      <c r="G39" s="224"/>
      <c r="H39" s="224"/>
      <c r="I39" s="225"/>
      <c r="J39" s="151"/>
      <c r="K39" s="117"/>
      <c r="L39" s="117"/>
      <c r="M39" s="117"/>
      <c r="N39" s="117"/>
      <c r="O39" s="117"/>
      <c r="P39" s="117"/>
      <c r="Q39" s="117"/>
      <c r="R39" s="117"/>
      <c r="S39" s="117"/>
      <c r="T39" s="117"/>
      <c r="U39" s="99"/>
    </row>
    <row r="40" spans="1:21" ht="50.25" customHeight="1" thickBot="1" x14ac:dyDescent="0.3">
      <c r="A40" s="99"/>
      <c r="B40" s="219"/>
      <c r="C40" s="226"/>
      <c r="D40" s="227"/>
      <c r="E40" s="227"/>
      <c r="F40" s="227"/>
      <c r="G40" s="227"/>
      <c r="H40" s="227"/>
      <c r="I40" s="228"/>
      <c r="J40" s="151"/>
      <c r="K40" s="117"/>
      <c r="L40" s="117"/>
      <c r="M40" s="117"/>
      <c r="N40" s="117"/>
      <c r="O40" s="117"/>
      <c r="P40" s="117"/>
      <c r="Q40" s="117"/>
      <c r="R40" s="117"/>
      <c r="S40" s="117"/>
      <c r="T40" s="117"/>
      <c r="U40" s="99"/>
    </row>
    <row r="41" spans="1:21" ht="41.25" customHeight="1" thickBot="1" x14ac:dyDescent="0.3">
      <c r="A41" s="99"/>
      <c r="B41" s="112" t="s">
        <v>95</v>
      </c>
      <c r="C41" s="231" t="s">
        <v>96</v>
      </c>
      <c r="D41" s="232"/>
      <c r="E41" s="232"/>
      <c r="F41" s="232"/>
      <c r="G41" s="232"/>
      <c r="H41" s="232"/>
      <c r="I41" s="233"/>
      <c r="J41" s="151"/>
      <c r="K41" s="117"/>
      <c r="L41" s="99"/>
      <c r="M41" s="99"/>
      <c r="N41" s="99"/>
      <c r="O41" s="99"/>
      <c r="P41" s="99"/>
      <c r="Q41" s="99"/>
      <c r="R41" s="99"/>
      <c r="S41" s="99"/>
      <c r="U41" s="99"/>
    </row>
    <row r="42" spans="1:21" ht="51.75" customHeight="1" thickBot="1" x14ac:dyDescent="0.3">
      <c r="A42" s="99"/>
      <c r="B42" s="107" t="s">
        <v>97</v>
      </c>
      <c r="C42" s="231" t="s">
        <v>98</v>
      </c>
      <c r="D42" s="232"/>
      <c r="E42" s="232"/>
      <c r="F42" s="232"/>
      <c r="G42" s="232"/>
      <c r="H42" s="232"/>
      <c r="I42" s="233"/>
      <c r="J42" s="151"/>
      <c r="K42" s="117"/>
      <c r="L42" s="99"/>
      <c r="M42" s="99"/>
      <c r="N42" s="99"/>
      <c r="O42" s="99"/>
      <c r="P42" s="99"/>
      <c r="Q42" s="99"/>
      <c r="R42" s="99"/>
      <c r="S42" s="99"/>
      <c r="T42" s="99"/>
      <c r="U42" s="99"/>
    </row>
    <row r="43" spans="1:21" ht="15" customHeight="1" x14ac:dyDescent="0.25">
      <c r="A43" s="99"/>
      <c r="B43" s="217" t="s">
        <v>99</v>
      </c>
      <c r="C43" s="220" t="s">
        <v>100</v>
      </c>
      <c r="D43" s="221"/>
      <c r="E43" s="221"/>
      <c r="F43" s="221"/>
      <c r="G43" s="221"/>
      <c r="H43" s="221"/>
      <c r="I43" s="222"/>
      <c r="J43" s="151"/>
      <c r="K43" s="117"/>
      <c r="L43" s="99"/>
      <c r="M43" s="99"/>
      <c r="N43" s="99"/>
      <c r="O43" s="99"/>
      <c r="P43" s="99"/>
      <c r="Q43" s="99"/>
      <c r="R43" s="99"/>
      <c r="S43" s="99"/>
      <c r="T43" s="99"/>
      <c r="U43" s="99"/>
    </row>
    <row r="44" spans="1:21" ht="39" customHeight="1" x14ac:dyDescent="0.25">
      <c r="A44" s="99"/>
      <c r="B44" s="218"/>
      <c r="C44" s="223"/>
      <c r="D44" s="224"/>
      <c r="E44" s="224"/>
      <c r="F44" s="224"/>
      <c r="G44" s="224"/>
      <c r="H44" s="224"/>
      <c r="I44" s="225"/>
      <c r="J44" s="151"/>
      <c r="K44" s="99"/>
      <c r="L44" s="99"/>
      <c r="M44" s="99"/>
      <c r="N44" s="99"/>
      <c r="O44" s="99"/>
      <c r="P44" s="99"/>
      <c r="Q44" s="99"/>
      <c r="R44" s="99"/>
      <c r="S44" s="99"/>
      <c r="T44" s="99"/>
      <c r="U44" s="99"/>
    </row>
    <row r="45" spans="1:21" ht="27" customHeight="1" x14ac:dyDescent="0.25">
      <c r="A45" s="99"/>
      <c r="B45" s="218"/>
      <c r="C45" s="223"/>
      <c r="D45" s="224"/>
      <c r="E45" s="224"/>
      <c r="F45" s="224"/>
      <c r="G45" s="224"/>
      <c r="H45" s="224"/>
      <c r="I45" s="225"/>
      <c r="J45" s="151"/>
      <c r="K45" s="99"/>
      <c r="L45" s="99"/>
      <c r="M45" s="99"/>
      <c r="N45" s="99"/>
      <c r="O45" s="99"/>
      <c r="P45" s="99"/>
      <c r="Q45" s="99"/>
      <c r="R45" s="99"/>
      <c r="S45" s="99"/>
      <c r="T45" s="99"/>
      <c r="U45" s="99"/>
    </row>
    <row r="46" spans="1:21" ht="24.75" customHeight="1" thickBot="1" x14ac:dyDescent="0.3">
      <c r="A46" s="99"/>
      <c r="B46" s="219"/>
      <c r="C46" s="226"/>
      <c r="D46" s="227"/>
      <c r="E46" s="227"/>
      <c r="F46" s="227"/>
      <c r="G46" s="227"/>
      <c r="H46" s="227"/>
      <c r="I46" s="228"/>
      <c r="J46" s="151"/>
      <c r="K46" s="99"/>
      <c r="L46" s="99"/>
      <c r="M46" s="99"/>
      <c r="N46" s="99"/>
      <c r="O46" s="99"/>
      <c r="P46" s="99"/>
      <c r="Q46" s="99"/>
      <c r="R46" s="99"/>
      <c r="S46" s="99"/>
      <c r="T46" s="99"/>
      <c r="U46" s="99"/>
    </row>
    <row r="47" spans="1:21" ht="36.75" customHeight="1" x14ac:dyDescent="0.25">
      <c r="A47" s="99"/>
      <c r="B47" s="117"/>
      <c r="C47" s="117"/>
      <c r="D47" s="117"/>
      <c r="E47" s="117"/>
      <c r="F47" s="117"/>
      <c r="G47" s="117"/>
      <c r="H47" s="117"/>
      <c r="I47" s="117"/>
      <c r="J47" s="117"/>
      <c r="K47" s="99"/>
      <c r="L47" s="99"/>
      <c r="M47" s="99"/>
      <c r="N47" s="99"/>
      <c r="O47" s="99"/>
      <c r="P47" s="99"/>
      <c r="Q47" s="99"/>
      <c r="R47" s="99"/>
      <c r="S47" s="99"/>
      <c r="T47" s="99"/>
      <c r="U47" s="99"/>
    </row>
    <row r="48" spans="1:21" ht="15" customHeight="1" x14ac:dyDescent="0.25">
      <c r="A48" s="99"/>
      <c r="B48" s="99"/>
      <c r="C48" s="99"/>
      <c r="D48" s="99"/>
      <c r="E48" s="99"/>
      <c r="F48" s="99"/>
      <c r="G48" s="99"/>
      <c r="H48" s="99"/>
      <c r="I48" s="99"/>
      <c r="J48" s="99"/>
      <c r="K48" s="99"/>
      <c r="U48" s="99"/>
    </row>
    <row r="49" spans="1:21" ht="15" customHeight="1" x14ac:dyDescent="0.25">
      <c r="A49" s="99"/>
      <c r="B49" s="99"/>
      <c r="C49" s="99"/>
      <c r="D49" s="99"/>
      <c r="E49" s="99"/>
      <c r="F49" s="99"/>
      <c r="G49" s="99"/>
      <c r="H49" s="99"/>
      <c r="I49" s="99"/>
      <c r="J49" s="99"/>
      <c r="K49" s="99"/>
      <c r="U49" s="99"/>
    </row>
    <row r="50" spans="1:21" ht="15" customHeight="1" x14ac:dyDescent="0.25">
      <c r="A50" s="99"/>
      <c r="B50" s="99"/>
      <c r="C50" s="99"/>
      <c r="D50" s="99"/>
      <c r="E50" s="99"/>
      <c r="F50" s="99"/>
      <c r="G50" s="99"/>
      <c r="H50" s="99"/>
      <c r="I50" s="99"/>
      <c r="J50" s="99"/>
      <c r="K50" s="99"/>
      <c r="U50" s="99"/>
    </row>
    <row r="51" spans="1:21" ht="15" customHeight="1" x14ac:dyDescent="0.25">
      <c r="A51" s="99"/>
      <c r="B51" s="99"/>
      <c r="C51" s="99"/>
      <c r="D51" s="99"/>
      <c r="E51" s="99"/>
      <c r="F51" s="99"/>
      <c r="G51" s="99"/>
      <c r="H51" s="99"/>
      <c r="I51" s="99"/>
      <c r="J51" s="99"/>
    </row>
    <row r="52" spans="1:21" ht="15" customHeight="1" x14ac:dyDescent="0.25">
      <c r="A52" s="99"/>
      <c r="B52" s="99"/>
      <c r="C52" s="99"/>
      <c r="D52" s="99"/>
      <c r="E52" s="99"/>
      <c r="F52" s="99"/>
      <c r="G52" s="99"/>
      <c r="H52" s="99"/>
      <c r="I52" s="99"/>
      <c r="J52" s="99"/>
    </row>
    <row r="53" spans="1:21" ht="15" customHeight="1" x14ac:dyDescent="0.25">
      <c r="A53" s="99"/>
      <c r="B53" s="99"/>
      <c r="C53" s="99"/>
      <c r="D53" s="99"/>
      <c r="E53" s="99"/>
      <c r="F53" s="99"/>
      <c r="G53" s="99"/>
      <c r="H53" s="99"/>
      <c r="I53" s="99"/>
      <c r="J53" s="99"/>
    </row>
    <row r="54" spans="1:21" ht="15" customHeight="1" x14ac:dyDescent="0.25">
      <c r="A54" s="99"/>
      <c r="B54" s="99"/>
      <c r="C54" s="99"/>
      <c r="D54" s="99"/>
      <c r="E54" s="99"/>
      <c r="F54" s="99"/>
      <c r="G54" s="99"/>
      <c r="H54" s="99"/>
      <c r="I54" s="99"/>
      <c r="J54" s="99"/>
    </row>
    <row r="55" spans="1:21" ht="15" customHeight="1" x14ac:dyDescent="0.25"/>
    <row r="56" spans="1:21" ht="15" customHeight="1" x14ac:dyDescent="0.25"/>
    <row r="57" spans="1:21" ht="15" customHeight="1" x14ac:dyDescent="0.25"/>
    <row r="58" spans="1:21" ht="15" customHeight="1" x14ac:dyDescent="0.25"/>
    <row r="59" spans="1:21" ht="15" customHeight="1" x14ac:dyDescent="0.25"/>
    <row r="60" spans="1:21" ht="15" customHeight="1" x14ac:dyDescent="0.25"/>
    <row r="61" spans="1:21" ht="15" customHeight="1" x14ac:dyDescent="0.25"/>
    <row r="62" spans="1:21" ht="15" customHeight="1" x14ac:dyDescent="0.25"/>
    <row r="63" spans="1:21" ht="15" customHeight="1" x14ac:dyDescent="0.25"/>
    <row r="64" spans="1:21"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sheetData>
  <mergeCells count="41">
    <mergeCell ref="C15:I15"/>
    <mergeCell ref="L4:T4"/>
    <mergeCell ref="L8:T10"/>
    <mergeCell ref="C16:I18"/>
    <mergeCell ref="B16:B18"/>
    <mergeCell ref="M12:P12"/>
    <mergeCell ref="M11:P11"/>
    <mergeCell ref="Q15:Q16"/>
    <mergeCell ref="Q13:Q14"/>
    <mergeCell ref="M24:T24"/>
    <mergeCell ref="M25:T26"/>
    <mergeCell ref="M27:T28"/>
    <mergeCell ref="C29:I29"/>
    <mergeCell ref="C37:I40"/>
    <mergeCell ref="C34:I35"/>
    <mergeCell ref="C25:I28"/>
    <mergeCell ref="C30:I33"/>
    <mergeCell ref="C22:I24"/>
    <mergeCell ref="M20:T21"/>
    <mergeCell ref="M22:T23"/>
    <mergeCell ref="M13:P14"/>
    <mergeCell ref="M15:P16"/>
    <mergeCell ref="M17:P17"/>
    <mergeCell ref="M18:P18"/>
    <mergeCell ref="L19:T19"/>
    <mergeCell ref="B37:B40"/>
    <mergeCell ref="C43:I46"/>
    <mergeCell ref="B43:B46"/>
    <mergeCell ref="B9:I9"/>
    <mergeCell ref="B11:I11"/>
    <mergeCell ref="C41:I41"/>
    <mergeCell ref="C42:I42"/>
    <mergeCell ref="C36:I36"/>
    <mergeCell ref="C19:I19"/>
    <mergeCell ref="B34:B35"/>
    <mergeCell ref="B13:I13"/>
    <mergeCell ref="B25:B28"/>
    <mergeCell ref="B30:B33"/>
    <mergeCell ref="C20:I21"/>
    <mergeCell ref="B20:B21"/>
    <mergeCell ref="B22:B24"/>
  </mergeCells>
  <pageMargins left="0.7" right="0.7" top="0.75" bottom="0.75" header="0.3" footer="0.3"/>
  <pageSetup scale="59" orientation="portrait" r:id="rId1"/>
  <colBreaks count="1" manualBreakCount="1">
    <brk id="10"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4"/>
  <sheetViews>
    <sheetView tabSelected="1" view="pageBreakPreview" topLeftCell="A5" zoomScale="60" zoomScaleNormal="62" zoomScalePageLayoutView="50" workbookViewId="0">
      <pane xSplit="2" ySplit="3" topLeftCell="C8" activePane="bottomRight" state="frozen"/>
      <selection activeCell="A5" sqref="A5"/>
      <selection pane="topRight" activeCell="C5" sqref="C5"/>
      <selection pane="bottomLeft" activeCell="A8" sqref="A8"/>
      <selection pane="bottomRight" activeCell="H8" sqref="H8:H10"/>
    </sheetView>
  </sheetViews>
  <sheetFormatPr baseColWidth="10" defaultColWidth="10.85546875" defaultRowHeight="18.75" x14ac:dyDescent="0.3"/>
  <cols>
    <col min="1" max="1" width="4.28515625" style="52" customWidth="1"/>
    <col min="2" max="2" width="6.7109375" style="57" customWidth="1"/>
    <col min="3" max="3" width="29.5703125" style="52" customWidth="1"/>
    <col min="4" max="4" width="33.5703125" style="52" customWidth="1"/>
    <col min="5" max="5" width="18.42578125" style="52" customWidth="1"/>
    <col min="6" max="6" width="15.28515625" style="52" customWidth="1"/>
    <col min="7" max="7" width="73" style="52" customWidth="1"/>
    <col min="8" max="8" width="18.42578125" style="52" customWidth="1"/>
    <col min="9" max="9" width="32" style="52" hidden="1" customWidth="1"/>
    <col min="10" max="10" width="14.7109375" style="52" customWidth="1"/>
    <col min="11" max="11" width="12.7109375" style="52" customWidth="1"/>
    <col min="12" max="12" width="42.5703125" style="52" customWidth="1"/>
    <col min="13" max="13" width="15.5703125" style="52" customWidth="1"/>
    <col min="14" max="15" width="12.7109375" style="52" customWidth="1"/>
    <col min="16" max="16" width="12.7109375" style="53" customWidth="1"/>
    <col min="17" max="17" width="16.85546875" style="52" customWidth="1"/>
    <col min="18" max="18" width="17" style="52" customWidth="1"/>
    <col min="19" max="19" width="3.7109375" style="52" customWidth="1"/>
    <col min="20" max="16384" width="10.85546875" style="52"/>
  </cols>
  <sheetData>
    <row r="1" spans="1:22" ht="36.75" customHeight="1" thickBot="1" x14ac:dyDescent="0.5">
      <c r="A1" s="118"/>
      <c r="B1" s="119"/>
      <c r="C1" s="120"/>
      <c r="D1" s="120"/>
      <c r="E1" s="120"/>
      <c r="F1" s="262"/>
      <c r="G1" s="137"/>
      <c r="H1" s="261"/>
      <c r="I1" s="138"/>
      <c r="J1" s="138"/>
      <c r="K1" s="120"/>
      <c r="L1" s="120"/>
      <c r="M1" s="120"/>
      <c r="N1" s="120"/>
      <c r="O1" s="120"/>
      <c r="P1" s="121"/>
      <c r="Q1" s="120"/>
      <c r="R1" s="120"/>
      <c r="S1" s="118"/>
      <c r="T1" s="118"/>
      <c r="U1" s="118"/>
    </row>
    <row r="2" spans="1:22" ht="27" hidden="1" customHeight="1" thickBot="1" x14ac:dyDescent="0.3">
      <c r="A2" s="118"/>
      <c r="B2" s="119"/>
      <c r="C2" s="120"/>
      <c r="D2" s="120"/>
      <c r="E2" s="120"/>
      <c r="F2" s="263"/>
      <c r="G2" s="139"/>
      <c r="H2" s="261"/>
      <c r="I2" s="138"/>
      <c r="J2" s="138"/>
      <c r="K2" s="120"/>
      <c r="L2" s="120"/>
      <c r="M2" s="120"/>
      <c r="N2" s="120"/>
      <c r="O2" s="120"/>
      <c r="P2" s="121"/>
      <c r="Q2" s="120"/>
      <c r="R2" s="120"/>
      <c r="S2" s="118"/>
      <c r="T2" s="118"/>
      <c r="U2" s="118"/>
    </row>
    <row r="3" spans="1:22" ht="27" hidden="1" thickBot="1" x14ac:dyDescent="0.3">
      <c r="A3" s="118"/>
      <c r="B3" s="119"/>
      <c r="C3" s="120"/>
      <c r="D3" s="120"/>
      <c r="E3" s="120"/>
      <c r="F3" s="120"/>
      <c r="G3" s="120"/>
      <c r="H3" s="120"/>
      <c r="I3" s="120"/>
      <c r="J3" s="120"/>
      <c r="K3" s="120"/>
      <c r="L3" s="120"/>
      <c r="M3" s="120"/>
      <c r="N3" s="120"/>
      <c r="O3" s="120"/>
      <c r="P3" s="121"/>
      <c r="Q3" s="120"/>
      <c r="R3" s="120"/>
      <c r="S3" s="118"/>
      <c r="T3" s="118"/>
      <c r="U3" s="118"/>
    </row>
    <row r="4" spans="1:22" ht="64.5" customHeight="1" thickBot="1" x14ac:dyDescent="0.3">
      <c r="A4" s="118"/>
      <c r="B4" s="264" t="s">
        <v>101</v>
      </c>
      <c r="C4" s="265"/>
      <c r="D4" s="265"/>
      <c r="E4" s="265"/>
      <c r="F4" s="265"/>
      <c r="G4" s="265"/>
      <c r="H4" s="265"/>
      <c r="I4" s="265"/>
      <c r="J4" s="265"/>
      <c r="K4" s="265"/>
      <c r="L4" s="265"/>
      <c r="M4" s="265"/>
      <c r="N4" s="265"/>
      <c r="O4" s="265"/>
      <c r="P4" s="265"/>
      <c r="Q4" s="265"/>
      <c r="R4" s="266"/>
      <c r="S4" s="118"/>
      <c r="T4" s="118"/>
      <c r="U4" s="118"/>
    </row>
    <row r="5" spans="1:22" ht="66" customHeight="1" thickBot="1" x14ac:dyDescent="0.3">
      <c r="A5" s="118"/>
      <c r="B5" s="395" t="s">
        <v>102</v>
      </c>
      <c r="C5" s="396"/>
      <c r="D5" s="396"/>
      <c r="E5" s="396"/>
      <c r="F5" s="396"/>
      <c r="G5" s="396"/>
      <c r="H5" s="397"/>
      <c r="I5" s="398"/>
      <c r="J5" s="398"/>
      <c r="K5" s="396"/>
      <c r="L5" s="396"/>
      <c r="M5" s="396"/>
      <c r="N5" s="397"/>
      <c r="O5" s="395" t="s">
        <v>103</v>
      </c>
      <c r="P5" s="399"/>
      <c r="Q5" s="399"/>
      <c r="R5" s="400"/>
      <c r="S5" s="118"/>
      <c r="T5" s="118"/>
      <c r="U5" s="118"/>
    </row>
    <row r="6" spans="1:22" s="56" customFormat="1" ht="31.5" customHeight="1" thickBot="1" x14ac:dyDescent="0.5">
      <c r="A6" s="169"/>
      <c r="B6" s="404" t="s">
        <v>17</v>
      </c>
      <c r="C6" s="405" t="s">
        <v>104</v>
      </c>
      <c r="D6" s="406" t="s">
        <v>105</v>
      </c>
      <c r="E6" s="406" t="s">
        <v>106</v>
      </c>
      <c r="F6" s="406" t="s">
        <v>107</v>
      </c>
      <c r="G6" s="406" t="s">
        <v>73</v>
      </c>
      <c r="H6" s="407" t="s">
        <v>108</v>
      </c>
      <c r="I6" s="408"/>
      <c r="J6" s="409" t="s">
        <v>109</v>
      </c>
      <c r="K6" s="410"/>
      <c r="L6" s="410"/>
      <c r="M6" s="410"/>
      <c r="N6" s="411"/>
      <c r="O6" s="406" t="s">
        <v>313</v>
      </c>
      <c r="P6" s="412" t="s">
        <v>314</v>
      </c>
      <c r="Q6" s="406" t="s">
        <v>99</v>
      </c>
      <c r="R6" s="406"/>
      <c r="S6" s="118"/>
      <c r="T6" s="118"/>
      <c r="U6" s="118"/>
    </row>
    <row r="7" spans="1:22" s="403" customFormat="1" ht="128.25" customHeight="1" thickBot="1" x14ac:dyDescent="0.45">
      <c r="A7" s="118"/>
      <c r="B7" s="404"/>
      <c r="C7" s="413"/>
      <c r="D7" s="406"/>
      <c r="E7" s="406"/>
      <c r="F7" s="406"/>
      <c r="G7" s="406"/>
      <c r="H7" s="414"/>
      <c r="I7" s="415"/>
      <c r="J7" s="401" t="s">
        <v>110</v>
      </c>
      <c r="K7" s="401" t="s">
        <v>111</v>
      </c>
      <c r="L7" s="401" t="s">
        <v>112</v>
      </c>
      <c r="M7" s="401" t="s">
        <v>113</v>
      </c>
      <c r="N7" s="401" t="s">
        <v>282</v>
      </c>
      <c r="O7" s="406"/>
      <c r="P7" s="412"/>
      <c r="Q7" s="401" t="s">
        <v>114</v>
      </c>
      <c r="R7" s="401" t="s">
        <v>115</v>
      </c>
      <c r="S7" s="118"/>
      <c r="T7" s="118"/>
      <c r="U7" s="118"/>
    </row>
    <row r="8" spans="1:22" s="162" customFormat="1" ht="97.5" customHeight="1" x14ac:dyDescent="0.2">
      <c r="A8" s="161"/>
      <c r="B8" s="416">
        <v>1</v>
      </c>
      <c r="C8" s="417" t="s">
        <v>280</v>
      </c>
      <c r="D8" s="417" t="s">
        <v>299</v>
      </c>
      <c r="E8" s="417" t="s">
        <v>277</v>
      </c>
      <c r="F8" s="418" t="s">
        <v>300</v>
      </c>
      <c r="G8" s="419" t="s">
        <v>306</v>
      </c>
      <c r="H8" s="420">
        <v>0.3</v>
      </c>
      <c r="I8" s="421"/>
      <c r="J8" s="422">
        <v>0.1</v>
      </c>
      <c r="K8" s="423"/>
      <c r="L8" s="417"/>
      <c r="M8" s="424">
        <v>0.9</v>
      </c>
      <c r="N8" s="421"/>
      <c r="O8" s="425">
        <f>IF(SUM(K8,N8)&gt;100%,"NO PERMITIDO",SUM(K8,N8))</f>
        <v>0</v>
      </c>
      <c r="P8" s="426">
        <f>H8*O8/100%</f>
        <v>0</v>
      </c>
      <c r="Q8" s="427"/>
      <c r="R8" s="427"/>
      <c r="S8" s="161"/>
      <c r="T8" s="161"/>
      <c r="U8" s="161"/>
    </row>
    <row r="9" spans="1:22" s="162" customFormat="1" ht="25.5" x14ac:dyDescent="0.2">
      <c r="A9" s="161"/>
      <c r="B9" s="428"/>
      <c r="C9" s="429"/>
      <c r="D9" s="429"/>
      <c r="E9" s="429"/>
      <c r="F9" s="430"/>
      <c r="G9" s="431"/>
      <c r="H9" s="432"/>
      <c r="I9" s="433"/>
      <c r="J9" s="434"/>
      <c r="K9" s="435"/>
      <c r="L9" s="429"/>
      <c r="M9" s="436"/>
      <c r="N9" s="433"/>
      <c r="O9" s="437"/>
      <c r="P9" s="438"/>
      <c r="Q9" s="439"/>
      <c r="R9" s="439"/>
      <c r="S9" s="161"/>
      <c r="T9" s="161"/>
      <c r="U9" s="161"/>
    </row>
    <row r="10" spans="1:22" s="162" customFormat="1" ht="185.25" customHeight="1" thickBot="1" x14ac:dyDescent="0.25">
      <c r="A10" s="161"/>
      <c r="B10" s="428"/>
      <c r="C10" s="429"/>
      <c r="D10" s="429"/>
      <c r="E10" s="429"/>
      <c r="F10" s="430"/>
      <c r="G10" s="440"/>
      <c r="H10" s="432"/>
      <c r="I10" s="441"/>
      <c r="J10" s="434"/>
      <c r="K10" s="435"/>
      <c r="L10" s="427"/>
      <c r="M10" s="436"/>
      <c r="N10" s="433"/>
      <c r="O10" s="437"/>
      <c r="P10" s="438"/>
      <c r="Q10" s="439"/>
      <c r="R10" s="439"/>
      <c r="S10" s="161"/>
      <c r="T10" s="161"/>
      <c r="U10" s="161"/>
    </row>
    <row r="11" spans="1:22" s="173" customFormat="1" ht="60" customHeight="1" x14ac:dyDescent="0.2">
      <c r="A11" s="172"/>
      <c r="B11" s="442">
        <v>2</v>
      </c>
      <c r="C11" s="443" t="s">
        <v>280</v>
      </c>
      <c r="D11" s="444" t="s">
        <v>302</v>
      </c>
      <c r="E11" s="444" t="s">
        <v>278</v>
      </c>
      <c r="F11" s="445" t="s">
        <v>300</v>
      </c>
      <c r="G11" s="446" t="s">
        <v>307</v>
      </c>
      <c r="H11" s="447">
        <v>0.25</v>
      </c>
      <c r="I11" s="448"/>
      <c r="J11" s="449">
        <v>0.5</v>
      </c>
      <c r="K11" s="450"/>
      <c r="L11" s="444"/>
      <c r="M11" s="450">
        <v>0.5</v>
      </c>
      <c r="N11" s="451"/>
      <c r="O11" s="452">
        <f>IF(SUM(K11,N11)&gt;100%,"NO PERMITIDO",SUM(K11,N11))</f>
        <v>0</v>
      </c>
      <c r="P11" s="453">
        <f>H11*O11/100%</f>
        <v>0</v>
      </c>
      <c r="Q11" s="454"/>
      <c r="R11" s="454"/>
      <c r="S11" s="172"/>
      <c r="T11" s="172"/>
      <c r="U11" s="172"/>
    </row>
    <row r="12" spans="1:22" s="173" customFormat="1" ht="25.5" x14ac:dyDescent="0.2">
      <c r="A12" s="172"/>
      <c r="B12" s="455"/>
      <c r="C12" s="456"/>
      <c r="D12" s="456"/>
      <c r="E12" s="456"/>
      <c r="F12" s="457"/>
      <c r="G12" s="458"/>
      <c r="H12" s="459"/>
      <c r="I12" s="448"/>
      <c r="J12" s="460"/>
      <c r="K12" s="461"/>
      <c r="L12" s="456"/>
      <c r="M12" s="461"/>
      <c r="N12" s="451"/>
      <c r="O12" s="452"/>
      <c r="P12" s="453"/>
      <c r="Q12" s="454"/>
      <c r="R12" s="454"/>
      <c r="S12" s="172"/>
      <c r="T12" s="172"/>
      <c r="U12" s="172"/>
    </row>
    <row r="13" spans="1:22" s="173" customFormat="1" ht="178.5" customHeight="1" thickBot="1" x14ac:dyDescent="0.25">
      <c r="A13" s="172"/>
      <c r="B13" s="455"/>
      <c r="C13" s="456"/>
      <c r="D13" s="456"/>
      <c r="E13" s="456"/>
      <c r="F13" s="457"/>
      <c r="G13" s="462"/>
      <c r="H13" s="459"/>
      <c r="I13" s="448"/>
      <c r="J13" s="460"/>
      <c r="K13" s="461"/>
      <c r="L13" s="463"/>
      <c r="M13" s="461"/>
      <c r="N13" s="451"/>
      <c r="O13" s="452"/>
      <c r="P13" s="453"/>
      <c r="Q13" s="454"/>
      <c r="R13" s="454"/>
      <c r="S13" s="172"/>
      <c r="T13" s="172"/>
      <c r="U13" s="172"/>
    </row>
    <row r="14" spans="1:22" s="173" customFormat="1" ht="60" customHeight="1" x14ac:dyDescent="0.2">
      <c r="A14" s="172"/>
      <c r="B14" s="442">
        <v>3</v>
      </c>
      <c r="C14" s="443" t="s">
        <v>280</v>
      </c>
      <c r="D14" s="444" t="s">
        <v>303</v>
      </c>
      <c r="E14" s="444" t="s">
        <v>291</v>
      </c>
      <c r="F14" s="445" t="s">
        <v>304</v>
      </c>
      <c r="G14" s="446" t="s">
        <v>312</v>
      </c>
      <c r="H14" s="447">
        <v>0.2</v>
      </c>
      <c r="I14" s="448"/>
      <c r="J14" s="449">
        <v>0.1</v>
      </c>
      <c r="K14" s="450"/>
      <c r="L14" s="444"/>
      <c r="M14" s="450">
        <v>0.9</v>
      </c>
      <c r="N14" s="451"/>
      <c r="O14" s="452">
        <f>IF(SUM(K14,N14)&gt;100%,"NO PERMITIDO",SUM(K14,N14))</f>
        <v>0</v>
      </c>
      <c r="P14" s="453">
        <f>H14*O14/100%</f>
        <v>0</v>
      </c>
      <c r="Q14" s="454"/>
      <c r="R14" s="454"/>
      <c r="S14" s="172"/>
      <c r="T14" s="172"/>
      <c r="U14" s="172"/>
    </row>
    <row r="15" spans="1:22" s="173" customFormat="1" ht="25.5" x14ac:dyDescent="0.2">
      <c r="A15" s="172"/>
      <c r="B15" s="455"/>
      <c r="C15" s="456"/>
      <c r="D15" s="456"/>
      <c r="E15" s="456"/>
      <c r="F15" s="457"/>
      <c r="G15" s="458"/>
      <c r="H15" s="459"/>
      <c r="I15" s="448"/>
      <c r="J15" s="460"/>
      <c r="K15" s="461"/>
      <c r="L15" s="456"/>
      <c r="M15" s="461"/>
      <c r="N15" s="451"/>
      <c r="O15" s="452"/>
      <c r="P15" s="453"/>
      <c r="Q15" s="454"/>
      <c r="R15" s="454"/>
      <c r="S15" s="172"/>
      <c r="T15" s="172"/>
      <c r="U15" s="172"/>
    </row>
    <row r="16" spans="1:22" s="173" customFormat="1" ht="194.25" customHeight="1" thickBot="1" x14ac:dyDescent="0.25">
      <c r="A16" s="172"/>
      <c r="B16" s="455"/>
      <c r="C16" s="456"/>
      <c r="D16" s="456"/>
      <c r="E16" s="456"/>
      <c r="F16" s="457"/>
      <c r="G16" s="462"/>
      <c r="H16" s="459"/>
      <c r="I16" s="448"/>
      <c r="J16" s="460"/>
      <c r="K16" s="461"/>
      <c r="L16" s="463"/>
      <c r="M16" s="461"/>
      <c r="N16" s="451"/>
      <c r="O16" s="452"/>
      <c r="P16" s="453"/>
      <c r="Q16" s="454"/>
      <c r="R16" s="454"/>
      <c r="S16" s="172"/>
      <c r="T16" s="172"/>
      <c r="U16" s="172"/>
      <c r="V16" s="177"/>
    </row>
    <row r="17" spans="1:21" s="173" customFormat="1" ht="48.75" customHeight="1" x14ac:dyDescent="0.2">
      <c r="A17" s="172" t="s">
        <v>279</v>
      </c>
      <c r="B17" s="442">
        <v>4</v>
      </c>
      <c r="C17" s="444" t="s">
        <v>280</v>
      </c>
      <c r="D17" s="444" t="s">
        <v>305</v>
      </c>
      <c r="E17" s="444" t="s">
        <v>292</v>
      </c>
      <c r="F17" s="445" t="s">
        <v>304</v>
      </c>
      <c r="G17" s="446" t="s">
        <v>311</v>
      </c>
      <c r="H17" s="447">
        <v>0.1</v>
      </c>
      <c r="I17" s="448"/>
      <c r="J17" s="464">
        <v>0.1</v>
      </c>
      <c r="K17" s="450"/>
      <c r="L17" s="444"/>
      <c r="M17" s="450">
        <v>0.9</v>
      </c>
      <c r="N17" s="465"/>
      <c r="O17" s="466">
        <f t="shared" ref="O17" si="0">IF(SUM(K17,N17)&gt;100%,"NO PERMITIDO",SUM(K17,N17))</f>
        <v>0</v>
      </c>
      <c r="P17" s="467">
        <f>H17*O17/100%</f>
        <v>0</v>
      </c>
      <c r="Q17" s="454"/>
      <c r="R17" s="454"/>
      <c r="S17" s="172"/>
      <c r="T17" s="172"/>
      <c r="U17" s="172"/>
    </row>
    <row r="18" spans="1:21" s="173" customFormat="1" ht="48.75" customHeight="1" x14ac:dyDescent="0.2">
      <c r="A18" s="172"/>
      <c r="B18" s="455"/>
      <c r="C18" s="456"/>
      <c r="D18" s="456"/>
      <c r="E18" s="456"/>
      <c r="F18" s="457"/>
      <c r="G18" s="468"/>
      <c r="H18" s="459"/>
      <c r="I18" s="448"/>
      <c r="J18" s="469"/>
      <c r="K18" s="461"/>
      <c r="L18" s="456"/>
      <c r="M18" s="461"/>
      <c r="N18" s="465"/>
      <c r="O18" s="452"/>
      <c r="P18" s="467"/>
      <c r="Q18" s="454"/>
      <c r="R18" s="454"/>
      <c r="S18" s="172"/>
      <c r="T18" s="172"/>
      <c r="U18" s="172"/>
    </row>
    <row r="19" spans="1:21" s="173" customFormat="1" ht="48.75" customHeight="1" x14ac:dyDescent="0.2">
      <c r="A19" s="172"/>
      <c r="B19" s="455"/>
      <c r="C19" s="456"/>
      <c r="D19" s="456"/>
      <c r="E19" s="456"/>
      <c r="F19" s="457"/>
      <c r="G19" s="468"/>
      <c r="H19" s="459"/>
      <c r="I19" s="448"/>
      <c r="J19" s="469"/>
      <c r="K19" s="461"/>
      <c r="L19" s="456"/>
      <c r="M19" s="461"/>
      <c r="N19" s="465"/>
      <c r="O19" s="452"/>
      <c r="P19" s="467"/>
      <c r="Q19" s="454"/>
      <c r="R19" s="454"/>
      <c r="S19" s="172"/>
      <c r="T19" s="172"/>
      <c r="U19" s="172"/>
    </row>
    <row r="20" spans="1:21" s="173" customFormat="1" ht="48.75" customHeight="1" x14ac:dyDescent="0.2">
      <c r="A20" s="172"/>
      <c r="B20" s="455"/>
      <c r="C20" s="456"/>
      <c r="D20" s="456"/>
      <c r="E20" s="456"/>
      <c r="F20" s="457"/>
      <c r="G20" s="468"/>
      <c r="H20" s="459"/>
      <c r="I20" s="451"/>
      <c r="J20" s="469"/>
      <c r="K20" s="461"/>
      <c r="L20" s="456"/>
      <c r="M20" s="461"/>
      <c r="N20" s="465"/>
      <c r="O20" s="452"/>
      <c r="P20" s="467"/>
      <c r="Q20" s="454"/>
      <c r="R20" s="454"/>
      <c r="S20" s="172"/>
      <c r="T20" s="172"/>
      <c r="U20" s="172"/>
    </row>
    <row r="21" spans="1:21" s="173" customFormat="1" ht="84" customHeight="1" x14ac:dyDescent="0.2">
      <c r="A21" s="172"/>
      <c r="B21" s="470"/>
      <c r="C21" s="463"/>
      <c r="D21" s="463"/>
      <c r="E21" s="463"/>
      <c r="F21" s="471"/>
      <c r="G21" s="472"/>
      <c r="H21" s="473"/>
      <c r="I21" s="451"/>
      <c r="J21" s="474"/>
      <c r="K21" s="475"/>
      <c r="L21" s="463"/>
      <c r="M21" s="475"/>
      <c r="N21" s="465"/>
      <c r="O21" s="452"/>
      <c r="P21" s="476"/>
      <c r="Q21" s="454"/>
      <c r="R21" s="454"/>
      <c r="S21" s="172"/>
      <c r="T21" s="172"/>
      <c r="U21" s="172"/>
    </row>
    <row r="22" spans="1:21" s="173" customFormat="1" ht="65.25" customHeight="1" x14ac:dyDescent="0.2">
      <c r="A22" s="172"/>
      <c r="B22" s="455">
        <v>5</v>
      </c>
      <c r="C22" s="456" t="s">
        <v>280</v>
      </c>
      <c r="D22" s="456" t="s">
        <v>308</v>
      </c>
      <c r="E22" s="477" t="s">
        <v>309</v>
      </c>
      <c r="F22" s="478" t="s">
        <v>300</v>
      </c>
      <c r="G22" s="446" t="s">
        <v>310</v>
      </c>
      <c r="H22" s="459">
        <v>0.15</v>
      </c>
      <c r="I22" s="479"/>
      <c r="J22" s="469">
        <v>0.4</v>
      </c>
      <c r="K22" s="461"/>
      <c r="L22" s="456"/>
      <c r="M22" s="461">
        <v>0.6</v>
      </c>
      <c r="N22" s="469"/>
      <c r="O22" s="480">
        <f>IF(SUM(K22,N22)&gt;100%,"NO PERMITIDO",SUM(K22,N22))</f>
        <v>0</v>
      </c>
      <c r="P22" s="467">
        <f>H22*O22/100%</f>
        <v>0</v>
      </c>
      <c r="Q22" s="463"/>
      <c r="R22" s="463"/>
      <c r="S22" s="172"/>
      <c r="T22" s="172"/>
      <c r="U22" s="172"/>
    </row>
    <row r="23" spans="1:21" s="173" customFormat="1" ht="81.75" customHeight="1" x14ac:dyDescent="0.2">
      <c r="A23" s="172"/>
      <c r="B23" s="455"/>
      <c r="C23" s="456"/>
      <c r="D23" s="456"/>
      <c r="E23" s="477"/>
      <c r="F23" s="457"/>
      <c r="G23" s="468"/>
      <c r="H23" s="459"/>
      <c r="I23" s="448"/>
      <c r="J23" s="481"/>
      <c r="K23" s="461"/>
      <c r="L23" s="456"/>
      <c r="M23" s="461"/>
      <c r="N23" s="481"/>
      <c r="O23" s="480"/>
      <c r="P23" s="467"/>
      <c r="Q23" s="454"/>
      <c r="R23" s="454"/>
      <c r="S23" s="172"/>
      <c r="T23" s="172"/>
      <c r="U23" s="172"/>
    </row>
    <row r="24" spans="1:21" s="173" customFormat="1" ht="73.5" customHeight="1" x14ac:dyDescent="0.2">
      <c r="A24" s="172"/>
      <c r="B24" s="455"/>
      <c r="C24" s="456"/>
      <c r="D24" s="456"/>
      <c r="E24" s="477"/>
      <c r="F24" s="457"/>
      <c r="G24" s="468"/>
      <c r="H24" s="459"/>
      <c r="I24" s="448"/>
      <c r="J24" s="481"/>
      <c r="K24" s="461"/>
      <c r="L24" s="456"/>
      <c r="M24" s="461"/>
      <c r="N24" s="481"/>
      <c r="O24" s="480"/>
      <c r="P24" s="467"/>
      <c r="Q24" s="454"/>
      <c r="R24" s="454"/>
      <c r="S24" s="172"/>
      <c r="T24" s="172"/>
      <c r="U24" s="172"/>
    </row>
    <row r="25" spans="1:21" s="173" customFormat="1" ht="51" customHeight="1" x14ac:dyDescent="0.2">
      <c r="A25" s="172"/>
      <c r="B25" s="455"/>
      <c r="C25" s="456"/>
      <c r="D25" s="456"/>
      <c r="E25" s="477"/>
      <c r="F25" s="457"/>
      <c r="G25" s="468"/>
      <c r="H25" s="459"/>
      <c r="I25" s="451"/>
      <c r="J25" s="481"/>
      <c r="K25" s="461"/>
      <c r="L25" s="456"/>
      <c r="M25" s="461"/>
      <c r="N25" s="481"/>
      <c r="O25" s="480"/>
      <c r="P25" s="467"/>
      <c r="Q25" s="454"/>
      <c r="R25" s="454"/>
      <c r="S25" s="172"/>
      <c r="T25" s="172"/>
      <c r="U25" s="172"/>
    </row>
    <row r="26" spans="1:21" s="173" customFormat="1" ht="98.25" customHeight="1" thickBot="1" x14ac:dyDescent="0.25">
      <c r="A26" s="172"/>
      <c r="B26" s="482"/>
      <c r="C26" s="483"/>
      <c r="D26" s="463"/>
      <c r="E26" s="484"/>
      <c r="F26" s="471"/>
      <c r="G26" s="472"/>
      <c r="H26" s="473"/>
      <c r="I26" s="450"/>
      <c r="J26" s="485"/>
      <c r="K26" s="475"/>
      <c r="L26" s="483"/>
      <c r="M26" s="475"/>
      <c r="N26" s="485"/>
      <c r="O26" s="480"/>
      <c r="P26" s="476"/>
      <c r="Q26" s="454"/>
      <c r="R26" s="454"/>
      <c r="S26" s="172"/>
      <c r="T26" s="172"/>
      <c r="U26" s="172"/>
    </row>
    <row r="27" spans="1:21" ht="27" customHeight="1" thickBot="1" x14ac:dyDescent="0.4">
      <c r="A27" s="118"/>
      <c r="B27" s="486" t="s">
        <v>48</v>
      </c>
      <c r="C27" s="486"/>
      <c r="D27" s="486"/>
      <c r="E27" s="487"/>
      <c r="F27" s="487"/>
      <c r="G27" s="487"/>
      <c r="H27" s="488">
        <f>SUM(H8:H26)</f>
        <v>1</v>
      </c>
      <c r="I27" s="489"/>
      <c r="J27" s="489"/>
      <c r="K27" s="489"/>
      <c r="L27" s="490"/>
      <c r="M27" s="490"/>
      <c r="N27" s="489"/>
      <c r="O27" s="490"/>
      <c r="P27" s="491">
        <f>SUM(P8:P26)</f>
        <v>0</v>
      </c>
      <c r="Q27" s="492"/>
      <c r="R27" s="493"/>
      <c r="S27" s="118"/>
      <c r="T27" s="118"/>
      <c r="U27" s="118"/>
    </row>
    <row r="28" spans="1:21" s="168" customFormat="1" ht="27" customHeight="1" x14ac:dyDescent="0.3">
      <c r="A28" s="167"/>
      <c r="B28" s="494" t="s">
        <v>296</v>
      </c>
      <c r="C28" s="495"/>
      <c r="D28" s="495"/>
      <c r="E28" s="495"/>
      <c r="F28" s="495"/>
      <c r="G28" s="495"/>
      <c r="H28" s="495"/>
      <c r="I28" s="495"/>
      <c r="J28" s="495"/>
      <c r="K28" s="495"/>
      <c r="L28" s="495"/>
      <c r="M28" s="495"/>
      <c r="N28" s="495"/>
      <c r="O28" s="496"/>
      <c r="P28" s="497">
        <v>0</v>
      </c>
      <c r="Q28" s="498"/>
      <c r="R28" s="499"/>
      <c r="S28" s="167"/>
      <c r="T28" s="167"/>
      <c r="U28" s="167"/>
    </row>
    <row r="29" spans="1:21" s="168" customFormat="1" ht="27" customHeight="1" x14ac:dyDescent="0.3">
      <c r="A29" s="167"/>
      <c r="B29" s="500"/>
      <c r="C29" s="501"/>
      <c r="D29" s="501"/>
      <c r="E29" s="501"/>
      <c r="F29" s="501"/>
      <c r="G29" s="501"/>
      <c r="H29" s="501"/>
      <c r="I29" s="501"/>
      <c r="J29" s="501"/>
      <c r="K29" s="501"/>
      <c r="L29" s="501"/>
      <c r="M29" s="502"/>
      <c r="N29" s="502"/>
      <c r="O29" s="502"/>
      <c r="P29" s="503">
        <f>SUM(P27:P28)</f>
        <v>0</v>
      </c>
      <c r="Q29" s="498"/>
      <c r="R29" s="499"/>
      <c r="S29" s="167"/>
      <c r="T29" s="167"/>
      <c r="U29" s="167"/>
    </row>
    <row r="30" spans="1:21" s="168" customFormat="1" ht="27" customHeight="1" x14ac:dyDescent="0.3">
      <c r="A30" s="167"/>
      <c r="B30" s="504"/>
      <c r="C30" s="505"/>
      <c r="D30" s="505"/>
      <c r="E30" s="505"/>
      <c r="F30" s="502"/>
      <c r="G30" s="502"/>
      <c r="H30" s="502"/>
      <c r="I30" s="502"/>
      <c r="J30" s="502"/>
      <c r="K30" s="502"/>
      <c r="L30" s="502"/>
      <c r="M30" s="502"/>
      <c r="N30" s="502"/>
      <c r="O30" s="502"/>
      <c r="P30" s="502"/>
      <c r="Q30" s="498"/>
      <c r="R30" s="499"/>
      <c r="S30" s="167"/>
      <c r="T30" s="167"/>
      <c r="U30" s="167"/>
    </row>
    <row r="31" spans="1:21" s="168" customFormat="1" ht="29.25" customHeight="1" thickBot="1" x14ac:dyDescent="0.4">
      <c r="A31" s="167"/>
      <c r="B31" s="506"/>
      <c r="C31" s="507"/>
      <c r="D31" s="508"/>
      <c r="E31" s="508"/>
      <c r="F31" s="507"/>
      <c r="G31" s="507"/>
      <c r="H31" s="508"/>
      <c r="I31" s="508"/>
      <c r="J31" s="508"/>
      <c r="K31" s="508"/>
      <c r="L31" s="508"/>
      <c r="M31" s="508"/>
      <c r="N31" s="508"/>
      <c r="O31" s="508"/>
      <c r="P31" s="509"/>
      <c r="Q31" s="508"/>
      <c r="R31" s="510"/>
      <c r="S31" s="167"/>
      <c r="T31" s="167"/>
      <c r="U31" s="167"/>
    </row>
    <row r="32" spans="1:21" s="168" customFormat="1" ht="48.75" customHeight="1" thickBot="1" x14ac:dyDescent="0.4">
      <c r="A32" s="167"/>
      <c r="B32" s="506"/>
      <c r="C32" s="507" t="s">
        <v>116</v>
      </c>
      <c r="D32" s="511" t="s">
        <v>301</v>
      </c>
      <c r="E32" s="511"/>
      <c r="F32" s="508"/>
      <c r="G32" s="512" t="s">
        <v>284</v>
      </c>
      <c r="H32" s="513"/>
      <c r="I32" s="513"/>
      <c r="J32" s="514"/>
      <c r="K32" s="515"/>
      <c r="L32" s="516" t="s">
        <v>297</v>
      </c>
      <c r="M32" s="517"/>
      <c r="N32" s="517"/>
      <c r="O32" s="517"/>
      <c r="P32" s="518"/>
      <c r="Q32" s="519"/>
      <c r="R32" s="520"/>
      <c r="S32" s="167"/>
      <c r="T32" s="167"/>
      <c r="U32" s="167"/>
    </row>
    <row r="33" spans="1:21" s="168" customFormat="1" ht="48" customHeight="1" thickBot="1" x14ac:dyDescent="0.4">
      <c r="A33" s="167"/>
      <c r="B33" s="506"/>
      <c r="C33" s="507" t="s">
        <v>117</v>
      </c>
      <c r="D33" s="521">
        <v>2019</v>
      </c>
      <c r="E33" s="521"/>
      <c r="F33" s="508"/>
      <c r="G33" s="512" t="s">
        <v>285</v>
      </c>
      <c r="H33" s="513"/>
      <c r="I33" s="513"/>
      <c r="J33" s="514"/>
      <c r="K33" s="515"/>
      <c r="L33" s="522" t="s">
        <v>286</v>
      </c>
      <c r="M33" s="523"/>
      <c r="N33" s="523"/>
      <c r="O33" s="523"/>
      <c r="P33" s="524"/>
      <c r="Q33" s="525"/>
      <c r="R33" s="526"/>
      <c r="S33" s="167"/>
      <c r="T33" s="167"/>
      <c r="U33" s="167"/>
    </row>
    <row r="34" spans="1:21" s="168" customFormat="1" ht="24" thickBot="1" x14ac:dyDescent="0.4">
      <c r="A34" s="167"/>
      <c r="B34" s="527"/>
      <c r="C34" s="528"/>
      <c r="D34" s="529"/>
      <c r="E34" s="529"/>
      <c r="F34" s="529"/>
      <c r="G34" s="530" t="s">
        <v>293</v>
      </c>
      <c r="H34" s="530"/>
      <c r="I34" s="530"/>
      <c r="J34" s="530"/>
      <c r="K34" s="529"/>
      <c r="L34" s="531" t="s">
        <v>283</v>
      </c>
      <c r="M34" s="531"/>
      <c r="N34" s="531"/>
      <c r="O34" s="531"/>
      <c r="P34" s="532"/>
      <c r="Q34" s="529"/>
      <c r="R34" s="533"/>
      <c r="S34" s="167"/>
      <c r="T34" s="167"/>
      <c r="U34" s="167"/>
    </row>
    <row r="35" spans="1:21" ht="26.25" x14ac:dyDescent="0.25">
      <c r="A35" s="118"/>
      <c r="B35" s="402"/>
      <c r="C35" s="402"/>
      <c r="D35" s="402"/>
      <c r="E35" s="402"/>
      <c r="F35" s="402"/>
      <c r="G35" s="402"/>
      <c r="H35" s="402"/>
      <c r="I35" s="402"/>
      <c r="J35" s="402"/>
      <c r="K35" s="402"/>
      <c r="L35" s="402"/>
      <c r="M35" s="402"/>
      <c r="N35" s="402"/>
      <c r="O35" s="402"/>
      <c r="P35" s="402"/>
      <c r="Q35" s="402"/>
      <c r="R35" s="402"/>
      <c r="S35" s="118"/>
      <c r="T35" s="118"/>
      <c r="U35" s="118"/>
    </row>
    <row r="36" spans="1:21" ht="26.25" x14ac:dyDescent="0.25">
      <c r="A36" s="118"/>
      <c r="B36" s="402"/>
      <c r="C36" s="402"/>
      <c r="D36" s="402"/>
      <c r="E36" s="402"/>
      <c r="F36" s="402"/>
      <c r="G36" s="402"/>
      <c r="H36" s="402"/>
      <c r="I36" s="402"/>
      <c r="J36" s="402"/>
      <c r="K36" s="402"/>
      <c r="L36" s="402"/>
      <c r="M36" s="402"/>
      <c r="N36" s="402"/>
      <c r="O36" s="402"/>
      <c r="P36" s="402"/>
      <c r="Q36" s="402"/>
      <c r="R36" s="402"/>
      <c r="S36" s="118"/>
      <c r="T36" s="118"/>
      <c r="U36" s="118"/>
    </row>
    <row r="41" spans="1:21" x14ac:dyDescent="0.3">
      <c r="L41" s="175"/>
    </row>
    <row r="42" spans="1:21" x14ac:dyDescent="0.3">
      <c r="H42" s="53"/>
      <c r="L42" s="175"/>
    </row>
    <row r="43" spans="1:21" x14ac:dyDescent="0.3">
      <c r="G43" s="181"/>
      <c r="H43" s="181"/>
      <c r="J43" s="182"/>
      <c r="L43" s="175"/>
      <c r="M43" s="176"/>
    </row>
    <row r="44" spans="1:21" x14ac:dyDescent="0.3">
      <c r="L44" s="176"/>
    </row>
  </sheetData>
  <mergeCells count="110">
    <mergeCell ref="G34:J34"/>
    <mergeCell ref="L34:O34"/>
    <mergeCell ref="J6:N6"/>
    <mergeCell ref="J8:J10"/>
    <mergeCell ref="J11:J13"/>
    <mergeCell ref="J14:J16"/>
    <mergeCell ref="J17:J21"/>
    <mergeCell ref="Q17:Q21"/>
    <mergeCell ref="R17:R21"/>
    <mergeCell ref="Q22:Q26"/>
    <mergeCell ref="R22:R26"/>
    <mergeCell ref="O11:O13"/>
    <mergeCell ref="P11:P13"/>
    <mergeCell ref="O14:O16"/>
    <mergeCell ref="O17:O21"/>
    <mergeCell ref="O22:O26"/>
    <mergeCell ref="P14:P16"/>
    <mergeCell ref="P17:P21"/>
    <mergeCell ref="P22:P26"/>
    <mergeCell ref="Q8:Q10"/>
    <mergeCell ref="R8:R10"/>
    <mergeCell ref="R11:R13"/>
    <mergeCell ref="Q14:Q16"/>
    <mergeCell ref="R14:R16"/>
    <mergeCell ref="N14:N16"/>
    <mergeCell ref="N17:N21"/>
    <mergeCell ref="H14:H16"/>
    <mergeCell ref="K14:K16"/>
    <mergeCell ref="L14:L16"/>
    <mergeCell ref="M14:M16"/>
    <mergeCell ref="B14:B16"/>
    <mergeCell ref="D14:D16"/>
    <mergeCell ref="E14:E16"/>
    <mergeCell ref="I20:I21"/>
    <mergeCell ref="B17:B21"/>
    <mergeCell ref="C17:C21"/>
    <mergeCell ref="D17:D21"/>
    <mergeCell ref="E17:E21"/>
    <mergeCell ref="F17:F21"/>
    <mergeCell ref="H17:H21"/>
    <mergeCell ref="K17:K21"/>
    <mergeCell ref="L17:L21"/>
    <mergeCell ref="M17:M21"/>
    <mergeCell ref="C14:C16"/>
    <mergeCell ref="G14:G16"/>
    <mergeCell ref="G17:G21"/>
    <mergeCell ref="M11:M13"/>
    <mergeCell ref="N11:N13"/>
    <mergeCell ref="B8:B10"/>
    <mergeCell ref="C8:C10"/>
    <mergeCell ref="D8:D10"/>
    <mergeCell ref="E8:E10"/>
    <mergeCell ref="F8:F10"/>
    <mergeCell ref="H8:H10"/>
    <mergeCell ref="K8:K10"/>
    <mergeCell ref="L8:L10"/>
    <mergeCell ref="M8:M10"/>
    <mergeCell ref="N8:N10"/>
    <mergeCell ref="I8:I9"/>
    <mergeCell ref="C11:C13"/>
    <mergeCell ref="G8:G10"/>
    <mergeCell ref="G11:G13"/>
    <mergeCell ref="E11:E13"/>
    <mergeCell ref="F11:F13"/>
    <mergeCell ref="H11:H13"/>
    <mergeCell ref="K11:K13"/>
    <mergeCell ref="L11:L13"/>
    <mergeCell ref="D33:E33"/>
    <mergeCell ref="G33:J33"/>
    <mergeCell ref="G32:J32"/>
    <mergeCell ref="B22:B26"/>
    <mergeCell ref="I25:I26"/>
    <mergeCell ref="K22:K26"/>
    <mergeCell ref="L22:L26"/>
    <mergeCell ref="M22:M26"/>
    <mergeCell ref="L33:P33"/>
    <mergeCell ref="N22:N26"/>
    <mergeCell ref="J22:J26"/>
    <mergeCell ref="C22:C26"/>
    <mergeCell ref="D22:D26"/>
    <mergeCell ref="E22:E26"/>
    <mergeCell ref="F22:F26"/>
    <mergeCell ref="H22:H26"/>
    <mergeCell ref="G22:G26"/>
    <mergeCell ref="L32:P32"/>
    <mergeCell ref="D32:E32"/>
    <mergeCell ref="Q11:Q13"/>
    <mergeCell ref="H6:I7"/>
    <mergeCell ref="Q28:R30"/>
    <mergeCell ref="H1:H2"/>
    <mergeCell ref="K5:N5"/>
    <mergeCell ref="G6:G7"/>
    <mergeCell ref="F1:F2"/>
    <mergeCell ref="O5:R5"/>
    <mergeCell ref="F6:F7"/>
    <mergeCell ref="P6:P7"/>
    <mergeCell ref="Q6:R6"/>
    <mergeCell ref="B4:R4"/>
    <mergeCell ref="B5:H5"/>
    <mergeCell ref="B6:B7"/>
    <mergeCell ref="E6:E7"/>
    <mergeCell ref="C6:C7"/>
    <mergeCell ref="D6:D7"/>
    <mergeCell ref="O6:O7"/>
    <mergeCell ref="F14:F16"/>
    <mergeCell ref="O8:O10"/>
    <mergeCell ref="B28:O28"/>
    <mergeCell ref="P8:P10"/>
    <mergeCell ref="B11:B13"/>
    <mergeCell ref="D11:D13"/>
  </mergeCells>
  <conditionalFormatting sqref="O22">
    <cfRule type="cellIs" dxfId="8" priority="6" operator="greaterThan">
      <formula>100</formula>
    </cfRule>
  </conditionalFormatting>
  <conditionalFormatting sqref="O8">
    <cfRule type="cellIs" dxfId="7" priority="4" operator="greaterThan">
      <formula>100</formula>
    </cfRule>
  </conditionalFormatting>
  <conditionalFormatting sqref="O11">
    <cfRule type="cellIs" dxfId="6" priority="3" operator="greaterThan">
      <formula>100</formula>
    </cfRule>
  </conditionalFormatting>
  <conditionalFormatting sqref="O14">
    <cfRule type="cellIs" dxfId="5" priority="2" operator="greaterThan">
      <formula>100</formula>
    </cfRule>
  </conditionalFormatting>
  <conditionalFormatting sqref="O17">
    <cfRule type="cellIs" dxfId="4" priority="1" operator="greaterThan">
      <formula>100</formula>
    </cfRule>
  </conditionalFormatting>
  <dataValidations count="1">
    <dataValidation allowBlank="1" showInputMessage="1" showErrorMessage="1" errorTitle="error" error="solo datos númericos" sqref="H8:H26 E22:E26"/>
  </dataValidations>
  <printOptions horizontalCentered="1" verticalCentered="1"/>
  <pageMargins left="0" right="0" top="0" bottom="0" header="0" footer="0"/>
  <pageSetup scale="38" fitToHeight="0" orientation="landscape" horizontalDpi="4294967294" verticalDpi="4294967294" r:id="rId1"/>
  <headerFooter>
    <oddHeader>&amp;C&amp;14ACUERDO DE GESTIÓN &amp;18SUBDIRECCIÓN GESTIÓN CORPORATIVA 2019</oddHeader>
  </headerFooter>
  <rowBreaks count="1" manualBreakCount="1">
    <brk id="21" max="16383" man="1"/>
  </rowBreaks>
  <colBreaks count="1" manualBreakCount="1">
    <brk id="1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39"/>
  <sheetViews>
    <sheetView zoomScale="80" zoomScaleNormal="80" zoomScalePageLayoutView="80" workbookViewId="0">
      <selection activeCell="D11" sqref="D11"/>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2.7109375" style="1" customWidth="1"/>
    <col min="10" max="10" width="13" style="1" customWidth="1"/>
    <col min="11" max="11" width="11.28515625" style="1" customWidth="1"/>
    <col min="12" max="13" width="15.42578125" style="1" customWidth="1"/>
    <col min="14" max="14" width="45.7109375" style="1" customWidth="1"/>
    <col min="15" max="18" width="35.7109375" style="1" customWidth="1"/>
    <col min="19" max="16384" width="10.85546875" style="1"/>
  </cols>
  <sheetData>
    <row r="2" spans="1:19" x14ac:dyDescent="0.25">
      <c r="B2" s="203" t="s">
        <v>118</v>
      </c>
      <c r="C2" s="203"/>
      <c r="D2" s="203"/>
      <c r="E2" s="203"/>
      <c r="F2" s="288"/>
      <c r="G2" s="288"/>
      <c r="H2" s="288"/>
      <c r="I2" s="288"/>
      <c r="J2" s="288"/>
      <c r="K2" s="288"/>
      <c r="L2" s="288"/>
      <c r="M2" s="288"/>
      <c r="N2" s="288"/>
      <c r="O2" s="288"/>
      <c r="P2" s="288"/>
      <c r="Q2" s="288"/>
      <c r="R2" s="288"/>
    </row>
    <row r="3" spans="1:19" x14ac:dyDescent="0.25">
      <c r="B3" s="213" t="s">
        <v>1</v>
      </c>
      <c r="C3" s="213"/>
      <c r="D3" s="213"/>
      <c r="E3" s="213"/>
      <c r="F3" s="34"/>
      <c r="G3" s="34"/>
      <c r="H3" s="34"/>
      <c r="I3" s="34"/>
      <c r="J3" s="34"/>
      <c r="K3" s="34"/>
      <c r="L3" s="34"/>
      <c r="M3" s="34"/>
      <c r="N3" s="34"/>
      <c r="O3" s="34"/>
      <c r="P3" s="34"/>
      <c r="Q3" s="34"/>
      <c r="R3" s="34"/>
      <c r="S3" s="20"/>
    </row>
    <row r="4" spans="1:19" ht="27" customHeight="1" x14ac:dyDescent="0.25">
      <c r="C4" s="2" t="s">
        <v>2</v>
      </c>
      <c r="D4" s="5" t="str">
        <f>'Concertacion '!D4</f>
        <v xml:space="preserve">Departamento Administrativo de la Funcion Publica </v>
      </c>
      <c r="F4" s="20"/>
    </row>
    <row r="5" spans="1:19" x14ac:dyDescent="0.25">
      <c r="C5" s="2" t="s">
        <v>4</v>
      </c>
      <c r="D5" s="5" t="str">
        <f>'Concertacion '!D5</f>
        <v xml:space="preserve">Direccion de Empleo Publico </v>
      </c>
      <c r="F5" s="20"/>
    </row>
    <row r="6" spans="1:19" x14ac:dyDescent="0.25">
      <c r="C6" s="4" t="s">
        <v>6</v>
      </c>
      <c r="D6" s="5" t="str">
        <f>'Concertacion '!D6</f>
        <v>Alex Rios</v>
      </c>
      <c r="F6" s="20"/>
    </row>
    <row r="7" spans="1:19" x14ac:dyDescent="0.25">
      <c r="C7" s="4" t="s">
        <v>8</v>
      </c>
      <c r="D7" s="5" t="str">
        <f>'Concertacion '!D7</f>
        <v>Daniel Gomez</v>
      </c>
      <c r="F7" s="20"/>
    </row>
    <row r="8" spans="1:19" x14ac:dyDescent="0.25">
      <c r="C8" s="4" t="s">
        <v>119</v>
      </c>
      <c r="D8" s="6">
        <v>41715</v>
      </c>
      <c r="F8" s="21"/>
    </row>
    <row r="9" spans="1:19" x14ac:dyDescent="0.25">
      <c r="C9" s="207" t="s">
        <v>120</v>
      </c>
      <c r="D9" s="5" t="s">
        <v>121</v>
      </c>
      <c r="F9" s="20"/>
      <c r="G9" s="7"/>
    </row>
    <row r="10" spans="1:19" x14ac:dyDescent="0.25">
      <c r="C10" s="207"/>
      <c r="D10" s="5" t="s">
        <v>13</v>
      </c>
      <c r="F10" s="20"/>
    </row>
    <row r="11" spans="1:19" x14ac:dyDescent="0.25">
      <c r="C11" s="2" t="s">
        <v>122</v>
      </c>
      <c r="D11" s="5" t="s">
        <v>121</v>
      </c>
      <c r="F11" s="20"/>
    </row>
    <row r="12" spans="1:19" x14ac:dyDescent="0.25">
      <c r="C12" s="2"/>
      <c r="D12" s="5" t="s">
        <v>123</v>
      </c>
      <c r="F12" s="20"/>
    </row>
    <row r="13" spans="1:19" x14ac:dyDescent="0.25">
      <c r="D13" s="29"/>
      <c r="E13" s="20"/>
      <c r="F13" s="20"/>
    </row>
    <row r="14" spans="1:19" ht="15.75" thickBot="1" x14ac:dyDescent="0.3"/>
    <row r="15" spans="1:19" ht="15.75" thickBot="1" x14ac:dyDescent="0.3">
      <c r="A15" s="289" t="s">
        <v>14</v>
      </c>
      <c r="B15" s="290"/>
      <c r="C15" s="290"/>
      <c r="D15" s="290"/>
      <c r="E15" s="290"/>
      <c r="F15" s="290"/>
      <c r="G15" s="290"/>
      <c r="H15" s="291" t="s">
        <v>124</v>
      </c>
      <c r="I15" s="274"/>
      <c r="J15" s="274"/>
      <c r="K15" s="274"/>
      <c r="L15" s="274"/>
      <c r="M15" s="274"/>
      <c r="N15" s="274"/>
      <c r="O15" s="274"/>
      <c r="P15" s="274"/>
      <c r="Q15" s="274"/>
      <c r="R15" s="275"/>
    </row>
    <row r="16" spans="1:19" ht="28.5" customHeight="1" x14ac:dyDescent="0.25">
      <c r="A16" s="145" t="s">
        <v>17</v>
      </c>
      <c r="B16" s="145" t="s">
        <v>18</v>
      </c>
      <c r="C16" s="154" t="s">
        <v>19</v>
      </c>
      <c r="D16" s="145" t="s">
        <v>20</v>
      </c>
      <c r="E16" s="145" t="s">
        <v>125</v>
      </c>
      <c r="F16" s="145" t="s">
        <v>22</v>
      </c>
      <c r="G16" s="36" t="s">
        <v>23</v>
      </c>
      <c r="H16" s="292" t="s">
        <v>126</v>
      </c>
      <c r="I16" s="293"/>
      <c r="J16" s="293"/>
      <c r="K16" s="294"/>
      <c r="L16" s="145" t="s">
        <v>127</v>
      </c>
      <c r="M16" s="295" t="s">
        <v>128</v>
      </c>
      <c r="N16" s="297" t="s">
        <v>129</v>
      </c>
      <c r="O16" s="299" t="s">
        <v>130</v>
      </c>
      <c r="P16" s="300"/>
      <c r="Q16" s="292" t="s">
        <v>16</v>
      </c>
      <c r="R16" s="294"/>
    </row>
    <row r="17" spans="1:18" ht="30" customHeight="1" x14ac:dyDescent="0.25">
      <c r="A17" s="211" t="s">
        <v>26</v>
      </c>
      <c r="B17" s="212">
        <v>0.3</v>
      </c>
      <c r="C17" s="190" t="s">
        <v>27</v>
      </c>
      <c r="D17" s="10" t="s">
        <v>28</v>
      </c>
      <c r="E17" s="190">
        <v>4</v>
      </c>
      <c r="F17" s="190" t="s">
        <v>29</v>
      </c>
      <c r="G17" s="204" t="s">
        <v>30</v>
      </c>
      <c r="H17" s="142" t="s">
        <v>131</v>
      </c>
      <c r="I17" s="142" t="s">
        <v>132</v>
      </c>
      <c r="J17" s="142" t="s">
        <v>133</v>
      </c>
      <c r="K17" s="142" t="s">
        <v>134</v>
      </c>
      <c r="L17" s="9" t="s">
        <v>135</v>
      </c>
      <c r="M17" s="296"/>
      <c r="N17" s="298"/>
      <c r="O17" s="22" t="s">
        <v>136</v>
      </c>
      <c r="P17" s="22" t="s">
        <v>115</v>
      </c>
      <c r="Q17" s="22" t="s">
        <v>24</v>
      </c>
      <c r="R17" s="143" t="s">
        <v>25</v>
      </c>
    </row>
    <row r="18" spans="1:18" ht="45" customHeight="1" x14ac:dyDescent="0.25">
      <c r="A18" s="211"/>
      <c r="B18" s="211"/>
      <c r="C18" s="191"/>
      <c r="D18" s="11" t="s">
        <v>31</v>
      </c>
      <c r="E18" s="191"/>
      <c r="F18" s="191"/>
      <c r="G18" s="204"/>
      <c r="H18" s="285">
        <v>0.25</v>
      </c>
      <c r="I18" s="276">
        <f>1/E17</f>
        <v>0.25</v>
      </c>
      <c r="J18" s="276"/>
      <c r="K18" s="276"/>
      <c r="L18" s="282">
        <f>SUM(H18:K18)</f>
        <v>0.5</v>
      </c>
      <c r="M18" s="282">
        <f>2*B17/E17</f>
        <v>0.15</v>
      </c>
      <c r="N18" s="279" t="s">
        <v>137</v>
      </c>
      <c r="O18" s="279" t="s">
        <v>138</v>
      </c>
      <c r="P18" s="190" t="s">
        <v>139</v>
      </c>
      <c r="Q18" s="279" t="s">
        <v>140</v>
      </c>
      <c r="R18" s="190"/>
    </row>
    <row r="19" spans="1:18" ht="35.25" customHeight="1" x14ac:dyDescent="0.25">
      <c r="A19" s="211"/>
      <c r="B19" s="211"/>
      <c r="C19" s="191"/>
      <c r="D19" s="11" t="s">
        <v>32</v>
      </c>
      <c r="E19" s="191"/>
      <c r="F19" s="191"/>
      <c r="G19" s="204"/>
      <c r="H19" s="286"/>
      <c r="I19" s="277"/>
      <c r="J19" s="277"/>
      <c r="K19" s="277"/>
      <c r="L19" s="283"/>
      <c r="M19" s="283"/>
      <c r="N19" s="280"/>
      <c r="O19" s="280"/>
      <c r="P19" s="191"/>
      <c r="Q19" s="280"/>
      <c r="R19" s="191"/>
    </row>
    <row r="20" spans="1:18" ht="39.75" customHeight="1" x14ac:dyDescent="0.25">
      <c r="A20" s="211"/>
      <c r="B20" s="211"/>
      <c r="C20" s="192"/>
      <c r="D20" s="11" t="s">
        <v>33</v>
      </c>
      <c r="E20" s="192"/>
      <c r="F20" s="192"/>
      <c r="G20" s="204"/>
      <c r="H20" s="287"/>
      <c r="I20" s="278"/>
      <c r="J20" s="278"/>
      <c r="K20" s="278"/>
      <c r="L20" s="284"/>
      <c r="M20" s="284"/>
      <c r="N20" s="281"/>
      <c r="O20" s="281"/>
      <c r="P20" s="192"/>
      <c r="Q20" s="281"/>
      <c r="R20" s="192"/>
    </row>
    <row r="21" spans="1:18" ht="56.25" customHeight="1" x14ac:dyDescent="0.25">
      <c r="A21" s="200" t="s">
        <v>34</v>
      </c>
      <c r="B21" s="197">
        <v>0.4</v>
      </c>
      <c r="C21" s="190" t="s">
        <v>35</v>
      </c>
      <c r="D21" s="11" t="s">
        <v>141</v>
      </c>
      <c r="E21" s="190">
        <v>20</v>
      </c>
      <c r="F21" s="190" t="s">
        <v>37</v>
      </c>
      <c r="G21" s="190" t="s">
        <v>142</v>
      </c>
      <c r="H21" s="276">
        <v>0.08</v>
      </c>
      <c r="I21" s="276">
        <f>7/E21</f>
        <v>0.35</v>
      </c>
      <c r="J21" s="267"/>
      <c r="K21" s="190"/>
      <c r="L21" s="267">
        <f>+H21+I21+J21+K21</f>
        <v>0.43</v>
      </c>
      <c r="M21" s="267">
        <f>9*B21/E21</f>
        <v>0.18</v>
      </c>
      <c r="N21" s="190"/>
      <c r="O21" s="190"/>
      <c r="P21" s="190"/>
      <c r="Q21" s="190"/>
      <c r="R21" s="194"/>
    </row>
    <row r="22" spans="1:18" ht="47.25" customHeight="1" x14ac:dyDescent="0.25">
      <c r="A22" s="201"/>
      <c r="B22" s="198"/>
      <c r="C22" s="191"/>
      <c r="D22" s="11" t="s">
        <v>39</v>
      </c>
      <c r="E22" s="191"/>
      <c r="F22" s="191"/>
      <c r="G22" s="191"/>
      <c r="H22" s="277"/>
      <c r="I22" s="277"/>
      <c r="J22" s="191"/>
      <c r="K22" s="191"/>
      <c r="L22" s="268"/>
      <c r="M22" s="268"/>
      <c r="N22" s="191"/>
      <c r="O22" s="191"/>
      <c r="P22" s="191"/>
      <c r="Q22" s="191"/>
      <c r="R22" s="195"/>
    </row>
    <row r="23" spans="1:18" ht="57" customHeight="1" x14ac:dyDescent="0.25">
      <c r="A23" s="202"/>
      <c r="B23" s="199"/>
      <c r="C23" s="192"/>
      <c r="D23" s="11" t="s">
        <v>41</v>
      </c>
      <c r="E23" s="191"/>
      <c r="F23" s="192"/>
      <c r="G23" s="192"/>
      <c r="H23" s="278"/>
      <c r="I23" s="278"/>
      <c r="J23" s="192"/>
      <c r="K23" s="192"/>
      <c r="L23" s="269"/>
      <c r="M23" s="269"/>
      <c r="N23" s="192"/>
      <c r="O23" s="192"/>
      <c r="P23" s="192"/>
      <c r="Q23" s="192"/>
      <c r="R23" s="196"/>
    </row>
    <row r="24" spans="1:18" ht="55.5" customHeight="1" x14ac:dyDescent="0.25">
      <c r="A24" s="200" t="s">
        <v>43</v>
      </c>
      <c r="B24" s="197">
        <v>0.3</v>
      </c>
      <c r="C24" s="190" t="s">
        <v>44</v>
      </c>
      <c r="D24" s="11" t="s">
        <v>45</v>
      </c>
      <c r="E24" s="190">
        <v>15</v>
      </c>
      <c r="F24" s="190" t="s">
        <v>29</v>
      </c>
      <c r="G24" s="190" t="s">
        <v>42</v>
      </c>
      <c r="H24" s="276">
        <v>0.1</v>
      </c>
      <c r="I24" s="276">
        <f>5/E24</f>
        <v>0.33333333333333331</v>
      </c>
      <c r="J24" s="190"/>
      <c r="K24" s="190"/>
      <c r="L24" s="267">
        <f>+H24+I24+J24+K24</f>
        <v>0.43333333333333335</v>
      </c>
      <c r="M24" s="267">
        <f>8*B24/E24</f>
        <v>0.16</v>
      </c>
      <c r="N24" s="190"/>
      <c r="O24" s="190"/>
      <c r="P24" s="190"/>
      <c r="Q24" s="190"/>
      <c r="R24" s="190"/>
    </row>
    <row r="25" spans="1:18" ht="39.75" customHeight="1" x14ac:dyDescent="0.25">
      <c r="A25" s="201"/>
      <c r="B25" s="198"/>
      <c r="C25" s="191"/>
      <c r="D25" s="11" t="s">
        <v>46</v>
      </c>
      <c r="E25" s="191"/>
      <c r="F25" s="191"/>
      <c r="G25" s="191"/>
      <c r="H25" s="277"/>
      <c r="I25" s="277"/>
      <c r="J25" s="191"/>
      <c r="K25" s="191"/>
      <c r="L25" s="268"/>
      <c r="M25" s="268"/>
      <c r="N25" s="191"/>
      <c r="O25" s="191"/>
      <c r="P25" s="191"/>
      <c r="Q25" s="191"/>
      <c r="R25" s="191"/>
    </row>
    <row r="26" spans="1:18" ht="39" customHeight="1" x14ac:dyDescent="0.25">
      <c r="A26" s="202"/>
      <c r="B26" s="199"/>
      <c r="C26" s="192"/>
      <c r="D26" s="11" t="s">
        <v>47</v>
      </c>
      <c r="E26" s="192"/>
      <c r="F26" s="192"/>
      <c r="G26" s="192"/>
      <c r="H26" s="278"/>
      <c r="I26" s="278"/>
      <c r="J26" s="192"/>
      <c r="K26" s="192"/>
      <c r="L26" s="269"/>
      <c r="M26" s="269"/>
      <c r="N26" s="192"/>
      <c r="O26" s="192"/>
      <c r="P26" s="192"/>
      <c r="Q26" s="192"/>
      <c r="R26" s="192"/>
    </row>
    <row r="27" spans="1:18" ht="33.75" customHeight="1" x14ac:dyDescent="0.25">
      <c r="A27" s="143" t="s">
        <v>48</v>
      </c>
      <c r="B27" s="144">
        <f>SUM(B17:B26)</f>
        <v>1</v>
      </c>
      <c r="C27" s="144"/>
      <c r="D27" s="5"/>
      <c r="E27" s="5"/>
      <c r="F27" s="5"/>
      <c r="G27" s="11"/>
      <c r="H27" s="144">
        <f>SUM(H18:H26)</f>
        <v>0.43000000000000005</v>
      </c>
      <c r="I27" s="144">
        <f>SUM(I18:I26)</f>
        <v>0.93333333333333335</v>
      </c>
      <c r="J27" s="5"/>
      <c r="K27" s="5"/>
      <c r="L27" s="23">
        <f>SUM(L18:L26)/3</f>
        <v>0.45444444444444443</v>
      </c>
      <c r="M27" s="23">
        <f>SUM(M18:M26)</f>
        <v>0.49</v>
      </c>
      <c r="N27" s="5"/>
      <c r="O27" s="5"/>
      <c r="P27" s="5"/>
      <c r="Q27" s="5"/>
      <c r="R27" s="5"/>
    </row>
    <row r="28" spans="1:18" ht="29.25" customHeight="1" thickBot="1" x14ac:dyDescent="0.3">
      <c r="A28" s="13"/>
    </row>
    <row r="29" spans="1:18" ht="20.25" customHeight="1" x14ac:dyDescent="0.25">
      <c r="A29" s="13"/>
      <c r="D29" s="185"/>
      <c r="E29" s="186"/>
      <c r="F29" s="270"/>
      <c r="G29" s="271"/>
      <c r="H29" s="272"/>
      <c r="I29" s="24"/>
      <c r="J29" s="24"/>
      <c r="K29" s="24"/>
      <c r="L29" s="24"/>
      <c r="M29" s="24"/>
      <c r="N29" s="24"/>
      <c r="O29" s="24"/>
      <c r="P29" s="24"/>
      <c r="Q29" s="24"/>
      <c r="R29" s="24"/>
    </row>
    <row r="30" spans="1:18" ht="15.75" thickBot="1" x14ac:dyDescent="0.3">
      <c r="A30" s="13"/>
      <c r="D30" s="183" t="s">
        <v>49</v>
      </c>
      <c r="E30" s="184"/>
      <c r="F30" s="147"/>
      <c r="G30" s="184" t="s">
        <v>50</v>
      </c>
      <c r="H30" s="187"/>
      <c r="I30" s="25"/>
      <c r="J30" s="25"/>
      <c r="K30" s="25"/>
      <c r="L30" s="25"/>
      <c r="M30" s="25"/>
      <c r="N30" s="25"/>
      <c r="O30" s="25"/>
      <c r="P30" s="25"/>
      <c r="Q30" s="25"/>
      <c r="R30" s="25"/>
    </row>
    <row r="31" spans="1:18" ht="15.75" thickBot="1" x14ac:dyDescent="0.3">
      <c r="A31" s="13"/>
    </row>
    <row r="32" spans="1:18" ht="15.75" thickBot="1" x14ac:dyDescent="0.3">
      <c r="A32" s="13"/>
      <c r="B32" s="273" t="s">
        <v>143</v>
      </c>
      <c r="C32" s="274"/>
      <c r="D32" s="274"/>
      <c r="E32" s="274"/>
      <c r="F32" s="274"/>
      <c r="G32" s="274"/>
      <c r="H32" s="275"/>
      <c r="I32" s="34"/>
      <c r="J32" s="34"/>
      <c r="K32" s="34"/>
      <c r="L32" s="34"/>
      <c r="M32" s="34"/>
      <c r="N32" s="34"/>
      <c r="O32" s="34"/>
      <c r="P32" s="34"/>
      <c r="Q32" s="34"/>
      <c r="R32" s="34"/>
    </row>
    <row r="33" spans="1:18" ht="42.75" x14ac:dyDescent="0.25">
      <c r="A33" s="13"/>
      <c r="B33" s="14" t="s">
        <v>144</v>
      </c>
      <c r="C33" s="30" t="s">
        <v>145</v>
      </c>
      <c r="D33" s="15" t="s">
        <v>146</v>
      </c>
      <c r="E33" s="15" t="s">
        <v>147</v>
      </c>
      <c r="F33" s="15" t="s">
        <v>148</v>
      </c>
      <c r="G33" s="154" t="s">
        <v>149</v>
      </c>
      <c r="H33" s="154" t="s">
        <v>150</v>
      </c>
      <c r="I33" s="25"/>
      <c r="J33" s="25"/>
      <c r="K33" s="25"/>
      <c r="L33" s="25"/>
      <c r="M33" s="25"/>
      <c r="N33" s="25"/>
      <c r="O33" s="25"/>
      <c r="P33" s="25"/>
      <c r="Q33" s="25"/>
      <c r="R33" s="25"/>
    </row>
    <row r="34" spans="1:18" ht="105" x14ac:dyDescent="0.25">
      <c r="B34" s="26" t="s">
        <v>151</v>
      </c>
      <c r="C34" s="11" t="s">
        <v>152</v>
      </c>
      <c r="D34" s="11" t="s">
        <v>153</v>
      </c>
      <c r="E34" s="16">
        <v>41807</v>
      </c>
      <c r="F34" s="11" t="s">
        <v>154</v>
      </c>
      <c r="G34" s="20"/>
      <c r="H34" s="17"/>
      <c r="I34" s="20"/>
      <c r="J34" s="20"/>
      <c r="K34" s="20"/>
      <c r="L34" s="20"/>
      <c r="M34" s="20"/>
      <c r="N34" s="20"/>
      <c r="O34" s="20"/>
      <c r="P34" s="20"/>
      <c r="Q34" s="20"/>
      <c r="R34" s="20"/>
    </row>
    <row r="35" spans="1:18" ht="42.75" x14ac:dyDescent="0.25">
      <c r="B35" s="27" t="s">
        <v>155</v>
      </c>
      <c r="C35" s="31"/>
      <c r="D35" s="5"/>
      <c r="E35" s="5"/>
      <c r="F35" s="5"/>
      <c r="G35" s="5"/>
      <c r="H35" s="17"/>
      <c r="I35" s="20"/>
      <c r="J35" s="20"/>
      <c r="K35" s="20"/>
      <c r="L35" s="20"/>
      <c r="M35" s="20"/>
      <c r="N35" s="20"/>
      <c r="O35" s="20"/>
      <c r="P35" s="20"/>
      <c r="Q35" s="20"/>
      <c r="R35" s="20"/>
    </row>
    <row r="36" spans="1:18" x14ac:dyDescent="0.25">
      <c r="B36" s="28" t="s">
        <v>73</v>
      </c>
      <c r="C36" s="32"/>
      <c r="D36" s="5"/>
      <c r="E36" s="5"/>
      <c r="F36" s="5"/>
      <c r="G36" s="5"/>
      <c r="H36" s="17"/>
      <c r="I36" s="20"/>
      <c r="J36" s="20"/>
      <c r="K36" s="20"/>
      <c r="L36" s="20"/>
      <c r="M36" s="20"/>
      <c r="N36" s="20"/>
      <c r="O36" s="20"/>
      <c r="P36" s="20"/>
      <c r="Q36" s="20"/>
      <c r="R36" s="20"/>
    </row>
    <row r="37" spans="1:18" x14ac:dyDescent="0.25">
      <c r="B37" s="28" t="s">
        <v>156</v>
      </c>
      <c r="C37" s="32"/>
      <c r="D37" s="5"/>
      <c r="E37" s="5"/>
      <c r="F37" s="5"/>
      <c r="G37" s="5"/>
      <c r="H37" s="17"/>
      <c r="I37" s="20"/>
      <c r="J37" s="20"/>
      <c r="K37" s="20"/>
      <c r="L37" s="20"/>
      <c r="M37" s="20"/>
      <c r="N37" s="20"/>
      <c r="O37" s="20"/>
      <c r="P37" s="20"/>
      <c r="Q37" s="20"/>
      <c r="R37" s="20"/>
    </row>
    <row r="38" spans="1:18" ht="15.75" thickBot="1" x14ac:dyDescent="0.3">
      <c r="B38" s="146" t="s">
        <v>157</v>
      </c>
      <c r="C38" s="33"/>
      <c r="D38" s="18"/>
      <c r="E38" s="18"/>
      <c r="F38" s="18"/>
      <c r="G38" s="18"/>
      <c r="H38" s="19"/>
      <c r="I38" s="20"/>
      <c r="J38" s="20"/>
      <c r="K38" s="20"/>
      <c r="L38" s="20"/>
      <c r="M38" s="20"/>
      <c r="N38" s="20"/>
      <c r="O38" s="20"/>
      <c r="P38" s="20"/>
      <c r="Q38" s="20"/>
      <c r="R38" s="20"/>
    </row>
    <row r="39" spans="1:18" x14ac:dyDescent="0.25">
      <c r="I39" s="20"/>
      <c r="J39" s="20"/>
      <c r="K39" s="20"/>
      <c r="L39" s="20"/>
      <c r="M39" s="20"/>
      <c r="N39" s="20"/>
      <c r="O39" s="20"/>
      <c r="P39" s="20"/>
      <c r="Q39" s="20"/>
      <c r="R39" s="20"/>
    </row>
  </sheetData>
  <mergeCells count="66">
    <mergeCell ref="H16:K16"/>
    <mergeCell ref="M16:M17"/>
    <mergeCell ref="N16:N17"/>
    <mergeCell ref="O16:P16"/>
    <mergeCell ref="Q16:R16"/>
    <mergeCell ref="B2:R2"/>
    <mergeCell ref="B3:E3"/>
    <mergeCell ref="C9:C10"/>
    <mergeCell ref="A15:G15"/>
    <mergeCell ref="H15:R15"/>
    <mergeCell ref="M18:M20"/>
    <mergeCell ref="A17:A20"/>
    <mergeCell ref="B17:B20"/>
    <mergeCell ref="C17:C20"/>
    <mergeCell ref="E17:E20"/>
    <mergeCell ref="F17:F20"/>
    <mergeCell ref="G17:G20"/>
    <mergeCell ref="H18:H20"/>
    <mergeCell ref="I18:I20"/>
    <mergeCell ref="J18:J20"/>
    <mergeCell ref="K18:K20"/>
    <mergeCell ref="L18:L20"/>
    <mergeCell ref="A21:A23"/>
    <mergeCell ref="B21:B23"/>
    <mergeCell ref="C21:C23"/>
    <mergeCell ref="E21:E23"/>
    <mergeCell ref="F21:F23"/>
    <mergeCell ref="N18:N20"/>
    <mergeCell ref="O18:O20"/>
    <mergeCell ref="P18:P20"/>
    <mergeCell ref="Q18:Q20"/>
    <mergeCell ref="R18:R20"/>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D29:E29"/>
    <mergeCell ref="F29:H29"/>
    <mergeCell ref="D30:E30"/>
    <mergeCell ref="G30:H30"/>
    <mergeCell ref="B32:H32"/>
    <mergeCell ref="K24:K26"/>
    <mergeCell ref="M24:M26"/>
    <mergeCell ref="N21:N23"/>
    <mergeCell ref="N24:N26"/>
    <mergeCell ref="O21:O23"/>
    <mergeCell ref="O24:O26"/>
    <mergeCell ref="L21:L23"/>
    <mergeCell ref="P21:P23"/>
    <mergeCell ref="P24:P26"/>
    <mergeCell ref="Q21:Q23"/>
    <mergeCell ref="Q24:Q26"/>
    <mergeCell ref="R21:R23"/>
    <mergeCell ref="R24:R26"/>
  </mergeCells>
  <conditionalFormatting sqref="L18">
    <cfRule type="cellIs" dxfId="3" priority="1" operator="greaterThan">
      <formula>100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39"/>
  <sheetViews>
    <sheetView zoomScale="80" zoomScaleNormal="80" zoomScalePageLayoutView="80" workbookViewId="0">
      <selection activeCell="D24" sqref="D24"/>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 style="1" customWidth="1"/>
    <col min="10" max="10" width="13" style="1" customWidth="1"/>
    <col min="11" max="11" width="14.28515625" style="1" customWidth="1"/>
    <col min="12" max="13" width="15.42578125" style="1" customWidth="1"/>
    <col min="14" max="14" width="45.7109375" style="1" customWidth="1"/>
    <col min="15" max="18" width="35.7109375" style="1" customWidth="1"/>
    <col min="19" max="16384" width="10.85546875" style="1"/>
  </cols>
  <sheetData>
    <row r="2" spans="1:19" x14ac:dyDescent="0.25">
      <c r="B2" s="203" t="s">
        <v>118</v>
      </c>
      <c r="C2" s="203"/>
      <c r="D2" s="203"/>
      <c r="E2" s="203"/>
      <c r="F2" s="288"/>
      <c r="G2" s="288"/>
      <c r="H2" s="288"/>
      <c r="I2" s="288"/>
      <c r="J2" s="288"/>
      <c r="K2" s="288"/>
      <c r="L2" s="288"/>
      <c r="M2" s="288"/>
      <c r="N2" s="288"/>
      <c r="O2" s="288"/>
      <c r="P2" s="288"/>
      <c r="Q2" s="288"/>
      <c r="R2" s="288"/>
    </row>
    <row r="3" spans="1:19" x14ac:dyDescent="0.25">
      <c r="B3" s="213" t="s">
        <v>1</v>
      </c>
      <c r="C3" s="213"/>
      <c r="D3" s="213"/>
      <c r="E3" s="213"/>
      <c r="F3" s="34"/>
      <c r="G3" s="34"/>
      <c r="H3" s="34"/>
      <c r="I3" s="34"/>
      <c r="J3" s="34"/>
      <c r="K3" s="34"/>
      <c r="L3" s="34"/>
      <c r="M3" s="34"/>
      <c r="N3" s="34"/>
      <c r="O3" s="34"/>
      <c r="P3" s="34"/>
      <c r="Q3" s="34"/>
      <c r="R3" s="34"/>
      <c r="S3" s="20"/>
    </row>
    <row r="4" spans="1:19" ht="27" customHeight="1" x14ac:dyDescent="0.25">
      <c r="C4" s="2" t="s">
        <v>2</v>
      </c>
      <c r="D4" s="5" t="str">
        <f>'Concertacion '!D4</f>
        <v xml:space="preserve">Departamento Administrativo de la Funcion Publica </v>
      </c>
      <c r="F4" s="20"/>
    </row>
    <row r="5" spans="1:19" x14ac:dyDescent="0.25">
      <c r="C5" s="2" t="s">
        <v>4</v>
      </c>
      <c r="D5" s="5" t="str">
        <f>'Concertacion '!D5</f>
        <v xml:space="preserve">Direccion de Empleo Publico </v>
      </c>
      <c r="F5" s="20"/>
    </row>
    <row r="6" spans="1:19" x14ac:dyDescent="0.25">
      <c r="C6" s="4" t="s">
        <v>6</v>
      </c>
      <c r="D6" s="5" t="str">
        <f>'Concertacion '!D6</f>
        <v>Alex Rios</v>
      </c>
      <c r="F6" s="20"/>
    </row>
    <row r="7" spans="1:19" x14ac:dyDescent="0.25">
      <c r="C7" s="4" t="s">
        <v>8</v>
      </c>
      <c r="D7" s="5" t="str">
        <f>'Concertacion '!D7</f>
        <v>Daniel Gomez</v>
      </c>
      <c r="F7" s="20"/>
    </row>
    <row r="8" spans="1:19" x14ac:dyDescent="0.25">
      <c r="C8" s="4" t="s">
        <v>119</v>
      </c>
      <c r="D8" s="6">
        <v>41715</v>
      </c>
      <c r="F8" s="21"/>
    </row>
    <row r="9" spans="1:19" x14ac:dyDescent="0.25">
      <c r="C9" s="207" t="s">
        <v>120</v>
      </c>
      <c r="D9" s="5" t="s">
        <v>121</v>
      </c>
      <c r="F9" s="20"/>
      <c r="G9" s="7"/>
    </row>
    <row r="10" spans="1:19" x14ac:dyDescent="0.25">
      <c r="C10" s="207"/>
      <c r="D10" s="5" t="s">
        <v>13</v>
      </c>
      <c r="F10" s="20"/>
    </row>
    <row r="11" spans="1:19" x14ac:dyDescent="0.25">
      <c r="C11" s="2" t="s">
        <v>122</v>
      </c>
      <c r="D11" s="5" t="s">
        <v>158</v>
      </c>
      <c r="F11" s="20"/>
    </row>
    <row r="12" spans="1:19" x14ac:dyDescent="0.25">
      <c r="C12" s="2"/>
      <c r="D12" s="5" t="s">
        <v>159</v>
      </c>
      <c r="F12" s="20"/>
    </row>
    <row r="13" spans="1:19" x14ac:dyDescent="0.25">
      <c r="D13" s="29"/>
      <c r="E13" s="20"/>
      <c r="F13" s="20"/>
    </row>
    <row r="14" spans="1:19" ht="15.75" thickBot="1" x14ac:dyDescent="0.3"/>
    <row r="15" spans="1:19" ht="15.75" thickBot="1" x14ac:dyDescent="0.3">
      <c r="A15" s="289" t="s">
        <v>14</v>
      </c>
      <c r="B15" s="290"/>
      <c r="C15" s="290"/>
      <c r="D15" s="290"/>
      <c r="E15" s="290"/>
      <c r="F15" s="290"/>
      <c r="G15" s="290"/>
      <c r="H15" s="291" t="s">
        <v>124</v>
      </c>
      <c r="I15" s="274"/>
      <c r="J15" s="274"/>
      <c r="K15" s="274"/>
      <c r="L15" s="274"/>
      <c r="M15" s="274"/>
      <c r="N15" s="274"/>
      <c r="O15" s="274"/>
      <c r="P15" s="274"/>
      <c r="Q15" s="274"/>
      <c r="R15" s="275"/>
    </row>
    <row r="16" spans="1:19" ht="28.5" customHeight="1" x14ac:dyDescent="0.25">
      <c r="A16" s="145" t="s">
        <v>17</v>
      </c>
      <c r="B16" s="145" t="s">
        <v>18</v>
      </c>
      <c r="C16" s="154" t="s">
        <v>19</v>
      </c>
      <c r="D16" s="145" t="s">
        <v>20</v>
      </c>
      <c r="E16" s="145" t="s">
        <v>125</v>
      </c>
      <c r="F16" s="145" t="s">
        <v>22</v>
      </c>
      <c r="G16" s="36" t="s">
        <v>23</v>
      </c>
      <c r="H16" s="292" t="s">
        <v>126</v>
      </c>
      <c r="I16" s="293"/>
      <c r="J16" s="293"/>
      <c r="K16" s="294"/>
      <c r="L16" s="145" t="s">
        <v>127</v>
      </c>
      <c r="M16" s="295" t="s">
        <v>128</v>
      </c>
      <c r="N16" s="297" t="s">
        <v>129</v>
      </c>
      <c r="O16" s="299" t="s">
        <v>130</v>
      </c>
      <c r="P16" s="300"/>
      <c r="Q16" s="292" t="s">
        <v>16</v>
      </c>
      <c r="R16" s="294"/>
    </row>
    <row r="17" spans="1:18" ht="30" customHeight="1" x14ac:dyDescent="0.25">
      <c r="A17" s="211" t="s">
        <v>26</v>
      </c>
      <c r="B17" s="212">
        <v>0.3</v>
      </c>
      <c r="C17" s="190" t="s">
        <v>27</v>
      </c>
      <c r="D17" s="10" t="s">
        <v>28</v>
      </c>
      <c r="E17" s="190">
        <v>4</v>
      </c>
      <c r="F17" s="190" t="s">
        <v>29</v>
      </c>
      <c r="G17" s="204" t="s">
        <v>30</v>
      </c>
      <c r="H17" s="142" t="s">
        <v>131</v>
      </c>
      <c r="I17" s="142" t="s">
        <v>132</v>
      </c>
      <c r="J17" s="142" t="s">
        <v>133</v>
      </c>
      <c r="K17" s="142" t="s">
        <v>134</v>
      </c>
      <c r="L17" s="9" t="s">
        <v>135</v>
      </c>
      <c r="M17" s="296"/>
      <c r="N17" s="298"/>
      <c r="O17" s="22" t="s">
        <v>136</v>
      </c>
      <c r="P17" s="22" t="s">
        <v>115</v>
      </c>
      <c r="Q17" s="22" t="s">
        <v>24</v>
      </c>
      <c r="R17" s="143" t="s">
        <v>25</v>
      </c>
    </row>
    <row r="18" spans="1:18" ht="45" customHeight="1" x14ac:dyDescent="0.25">
      <c r="A18" s="211"/>
      <c r="B18" s="211"/>
      <c r="C18" s="191"/>
      <c r="D18" s="11" t="s">
        <v>31</v>
      </c>
      <c r="E18" s="191"/>
      <c r="F18" s="191"/>
      <c r="G18" s="204"/>
      <c r="H18" s="276">
        <f>1/E17</f>
        <v>0.25</v>
      </c>
      <c r="I18" s="276">
        <f>+'Seguimiento 2'!I18:I20</f>
        <v>0.25</v>
      </c>
      <c r="J18" s="276">
        <f>2/E17</f>
        <v>0.5</v>
      </c>
      <c r="K18" s="276"/>
      <c r="L18" s="282">
        <f>+H18+I18+J18</f>
        <v>1</v>
      </c>
      <c r="M18" s="282">
        <f>4*B17/E17</f>
        <v>0.3</v>
      </c>
      <c r="N18" s="279" t="s">
        <v>137</v>
      </c>
      <c r="O18" s="279" t="s">
        <v>138</v>
      </c>
      <c r="P18" s="190" t="s">
        <v>139</v>
      </c>
      <c r="Q18" s="279" t="s">
        <v>140</v>
      </c>
      <c r="R18" s="190"/>
    </row>
    <row r="19" spans="1:18" ht="35.25" customHeight="1" x14ac:dyDescent="0.25">
      <c r="A19" s="211"/>
      <c r="B19" s="211"/>
      <c r="C19" s="191"/>
      <c r="D19" s="11" t="s">
        <v>32</v>
      </c>
      <c r="E19" s="191"/>
      <c r="F19" s="191"/>
      <c r="G19" s="204"/>
      <c r="H19" s="277"/>
      <c r="I19" s="277"/>
      <c r="J19" s="277"/>
      <c r="K19" s="277"/>
      <c r="L19" s="283"/>
      <c r="M19" s="283"/>
      <c r="N19" s="280"/>
      <c r="O19" s="280"/>
      <c r="P19" s="191"/>
      <c r="Q19" s="280"/>
      <c r="R19" s="191"/>
    </row>
    <row r="20" spans="1:18" ht="39.75" customHeight="1" x14ac:dyDescent="0.25">
      <c r="A20" s="211"/>
      <c r="B20" s="211"/>
      <c r="C20" s="192"/>
      <c r="D20" s="11" t="s">
        <v>33</v>
      </c>
      <c r="E20" s="192"/>
      <c r="F20" s="192"/>
      <c r="G20" s="204"/>
      <c r="H20" s="278"/>
      <c r="I20" s="278"/>
      <c r="J20" s="278"/>
      <c r="K20" s="278"/>
      <c r="L20" s="284"/>
      <c r="M20" s="284"/>
      <c r="N20" s="281"/>
      <c r="O20" s="281"/>
      <c r="P20" s="192"/>
      <c r="Q20" s="281"/>
      <c r="R20" s="192"/>
    </row>
    <row r="21" spans="1:18" ht="56.25" customHeight="1" x14ac:dyDescent="0.25">
      <c r="A21" s="200" t="s">
        <v>34</v>
      </c>
      <c r="B21" s="197">
        <v>0.4</v>
      </c>
      <c r="C21" s="190" t="s">
        <v>35</v>
      </c>
      <c r="D21" s="11" t="s">
        <v>141</v>
      </c>
      <c r="E21" s="190">
        <v>20</v>
      </c>
      <c r="F21" s="190" t="s">
        <v>37</v>
      </c>
      <c r="G21" s="190" t="s">
        <v>142</v>
      </c>
      <c r="H21" s="276">
        <f>7/25</f>
        <v>0.28000000000000003</v>
      </c>
      <c r="I21" s="267">
        <f>+'Seguimiento 2'!I21:I23</f>
        <v>0.35</v>
      </c>
      <c r="J21" s="276">
        <f>5/E21</f>
        <v>0.25</v>
      </c>
      <c r="K21" s="190"/>
      <c r="L21" s="267">
        <f>+H21+I21+J21+K21</f>
        <v>0.88</v>
      </c>
      <c r="M21" s="267">
        <f>+L21*B21</f>
        <v>0.35200000000000004</v>
      </c>
      <c r="N21" s="190"/>
      <c r="O21" s="190"/>
      <c r="P21" s="190"/>
      <c r="Q21" s="190"/>
      <c r="R21" s="190"/>
    </row>
    <row r="22" spans="1:18" ht="47.25" customHeight="1" x14ac:dyDescent="0.25">
      <c r="A22" s="201"/>
      <c r="B22" s="198"/>
      <c r="C22" s="191"/>
      <c r="D22" s="11" t="s">
        <v>39</v>
      </c>
      <c r="E22" s="191"/>
      <c r="F22" s="191"/>
      <c r="G22" s="191"/>
      <c r="H22" s="277"/>
      <c r="I22" s="191"/>
      <c r="J22" s="277"/>
      <c r="K22" s="191"/>
      <c r="L22" s="268"/>
      <c r="M22" s="268"/>
      <c r="N22" s="191"/>
      <c r="O22" s="191"/>
      <c r="P22" s="191"/>
      <c r="Q22" s="191"/>
      <c r="R22" s="191"/>
    </row>
    <row r="23" spans="1:18" ht="57" customHeight="1" x14ac:dyDescent="0.25">
      <c r="A23" s="202"/>
      <c r="B23" s="199"/>
      <c r="C23" s="192"/>
      <c r="D23" s="11" t="s">
        <v>41</v>
      </c>
      <c r="E23" s="191"/>
      <c r="F23" s="192"/>
      <c r="G23" s="192"/>
      <c r="H23" s="278"/>
      <c r="I23" s="192"/>
      <c r="J23" s="278"/>
      <c r="K23" s="192"/>
      <c r="L23" s="269"/>
      <c r="M23" s="269"/>
      <c r="N23" s="192"/>
      <c r="O23" s="192"/>
      <c r="P23" s="192"/>
      <c r="Q23" s="192"/>
      <c r="R23" s="192"/>
    </row>
    <row r="24" spans="1:18" ht="55.5" customHeight="1" x14ac:dyDescent="0.25">
      <c r="A24" s="200" t="s">
        <v>43</v>
      </c>
      <c r="B24" s="197">
        <v>0.3</v>
      </c>
      <c r="C24" s="190" t="s">
        <v>44</v>
      </c>
      <c r="D24" s="11" t="s">
        <v>45</v>
      </c>
      <c r="E24" s="190">
        <v>15</v>
      </c>
      <c r="F24" s="190" t="s">
        <v>29</v>
      </c>
      <c r="G24" s="190" t="s">
        <v>42</v>
      </c>
      <c r="H24" s="276">
        <f>3/30</f>
        <v>0.1</v>
      </c>
      <c r="I24" s="267">
        <f>+'Seguimiento 2'!I24:I26</f>
        <v>0.33333333333333331</v>
      </c>
      <c r="J24" s="276">
        <f>6/E24</f>
        <v>0.4</v>
      </c>
      <c r="K24" s="190"/>
      <c r="L24" s="267">
        <f>+H24+I24+J24+K24</f>
        <v>0.83333333333333337</v>
      </c>
      <c r="M24" s="267">
        <f>14*B24/E24</f>
        <v>0.28000000000000003</v>
      </c>
      <c r="N24" s="190"/>
      <c r="O24" s="190"/>
      <c r="P24" s="190"/>
      <c r="Q24" s="190"/>
      <c r="R24" s="190"/>
    </row>
    <row r="25" spans="1:18" ht="39.75" customHeight="1" x14ac:dyDescent="0.25">
      <c r="A25" s="201"/>
      <c r="B25" s="198"/>
      <c r="C25" s="191"/>
      <c r="D25" s="11" t="s">
        <v>46</v>
      </c>
      <c r="E25" s="191"/>
      <c r="F25" s="191"/>
      <c r="G25" s="191"/>
      <c r="H25" s="277"/>
      <c r="I25" s="191"/>
      <c r="J25" s="277"/>
      <c r="K25" s="191"/>
      <c r="L25" s="268"/>
      <c r="M25" s="268"/>
      <c r="N25" s="191"/>
      <c r="O25" s="191"/>
      <c r="P25" s="191"/>
      <c r="Q25" s="191"/>
      <c r="R25" s="191"/>
    </row>
    <row r="26" spans="1:18" ht="39" customHeight="1" x14ac:dyDescent="0.25">
      <c r="A26" s="202"/>
      <c r="B26" s="199"/>
      <c r="C26" s="192"/>
      <c r="D26" s="11" t="s">
        <v>47</v>
      </c>
      <c r="E26" s="192"/>
      <c r="F26" s="192"/>
      <c r="G26" s="192"/>
      <c r="H26" s="278"/>
      <c r="I26" s="192"/>
      <c r="J26" s="278"/>
      <c r="K26" s="192"/>
      <c r="L26" s="269"/>
      <c r="M26" s="269"/>
      <c r="N26" s="192"/>
      <c r="O26" s="192"/>
      <c r="P26" s="192"/>
      <c r="Q26" s="192"/>
      <c r="R26" s="192"/>
    </row>
    <row r="27" spans="1:18" ht="33.75" customHeight="1" x14ac:dyDescent="0.25">
      <c r="A27" s="143" t="s">
        <v>48</v>
      </c>
      <c r="B27" s="144">
        <f>SUM(B17:B26)</f>
        <v>1</v>
      </c>
      <c r="C27" s="144"/>
      <c r="D27" s="5"/>
      <c r="E27" s="5"/>
      <c r="F27" s="5"/>
      <c r="G27" s="11"/>
      <c r="H27" s="144">
        <f>SUM(H18:H26)</f>
        <v>0.63</v>
      </c>
      <c r="I27" s="144">
        <f>SUM(I18:I26)</f>
        <v>0.93333333333333335</v>
      </c>
      <c r="J27" s="144">
        <f>SUM(J18:J26)</f>
        <v>1.1499999999999999</v>
      </c>
      <c r="K27" s="5"/>
      <c r="L27" s="23">
        <f>SUM(L18:L26)/3</f>
        <v>0.9044444444444445</v>
      </c>
      <c r="M27" s="23">
        <f>SUM(M18:M26)</f>
        <v>0.93200000000000005</v>
      </c>
      <c r="N27" s="5"/>
      <c r="O27" s="5"/>
      <c r="P27" s="5"/>
      <c r="Q27" s="5"/>
      <c r="R27" s="5"/>
    </row>
    <row r="28" spans="1:18" ht="29.25" customHeight="1" thickBot="1" x14ac:dyDescent="0.3">
      <c r="A28" s="13"/>
    </row>
    <row r="29" spans="1:18" ht="20.25" customHeight="1" x14ac:dyDescent="0.25">
      <c r="A29" s="13"/>
      <c r="D29" s="185"/>
      <c r="E29" s="186"/>
      <c r="F29" s="270"/>
      <c r="G29" s="271"/>
      <c r="H29" s="272"/>
      <c r="I29" s="24"/>
      <c r="J29" s="24"/>
      <c r="K29" s="24"/>
      <c r="L29" s="24"/>
      <c r="M29" s="24"/>
      <c r="N29" s="24"/>
      <c r="O29" s="24"/>
      <c r="P29" s="24"/>
      <c r="Q29" s="24"/>
      <c r="R29" s="24"/>
    </row>
    <row r="30" spans="1:18" ht="15.75" thickBot="1" x14ac:dyDescent="0.3">
      <c r="A30" s="13"/>
      <c r="D30" s="183" t="s">
        <v>49</v>
      </c>
      <c r="E30" s="184"/>
      <c r="F30" s="147"/>
      <c r="G30" s="184" t="s">
        <v>50</v>
      </c>
      <c r="H30" s="187"/>
      <c r="I30" s="25"/>
      <c r="J30" s="25"/>
      <c r="K30" s="25"/>
      <c r="L30" s="25"/>
      <c r="M30" s="25"/>
      <c r="N30" s="25"/>
      <c r="O30" s="25"/>
      <c r="P30" s="25"/>
      <c r="Q30" s="25"/>
      <c r="R30" s="25"/>
    </row>
    <row r="31" spans="1:18" ht="15.75" thickBot="1" x14ac:dyDescent="0.3">
      <c r="A31" s="13"/>
    </row>
    <row r="32" spans="1:18" ht="15.75" thickBot="1" x14ac:dyDescent="0.3">
      <c r="A32" s="13"/>
      <c r="B32" s="273" t="s">
        <v>143</v>
      </c>
      <c r="C32" s="274"/>
      <c r="D32" s="274"/>
      <c r="E32" s="274"/>
      <c r="F32" s="274"/>
      <c r="G32" s="274"/>
      <c r="H32" s="275"/>
      <c r="I32" s="34"/>
      <c r="J32" s="34"/>
      <c r="K32" s="34"/>
      <c r="L32" s="34"/>
      <c r="M32" s="34"/>
      <c r="N32" s="34"/>
      <c r="O32" s="34"/>
      <c r="P32" s="34"/>
      <c r="Q32" s="34"/>
      <c r="R32" s="34"/>
    </row>
    <row r="33" spans="1:18" ht="42.75" x14ac:dyDescent="0.25">
      <c r="A33" s="13"/>
      <c r="B33" s="14" t="s">
        <v>144</v>
      </c>
      <c r="C33" s="30" t="s">
        <v>145</v>
      </c>
      <c r="D33" s="15" t="s">
        <v>146</v>
      </c>
      <c r="E33" s="15" t="s">
        <v>147</v>
      </c>
      <c r="F33" s="15" t="s">
        <v>148</v>
      </c>
      <c r="G33" s="154" t="s">
        <v>149</v>
      </c>
      <c r="H33" s="154" t="s">
        <v>150</v>
      </c>
      <c r="I33" s="25"/>
      <c r="J33" s="25"/>
      <c r="K33" s="25"/>
      <c r="L33" s="25"/>
      <c r="M33" s="25"/>
      <c r="N33" s="25"/>
      <c r="O33" s="25"/>
      <c r="P33" s="25"/>
      <c r="Q33" s="25"/>
      <c r="R33" s="25"/>
    </row>
    <row r="34" spans="1:18" ht="105" x14ac:dyDescent="0.25">
      <c r="B34" s="26" t="s">
        <v>151</v>
      </c>
      <c r="C34" s="11" t="s">
        <v>152</v>
      </c>
      <c r="D34" s="11" t="s">
        <v>153</v>
      </c>
      <c r="E34" s="16">
        <v>41807</v>
      </c>
      <c r="F34" s="11" t="s">
        <v>154</v>
      </c>
      <c r="G34" s="20"/>
      <c r="H34" s="17"/>
      <c r="I34" s="20"/>
      <c r="J34" s="20"/>
      <c r="K34" s="20"/>
      <c r="L34" s="20"/>
      <c r="M34" s="20"/>
      <c r="N34" s="20"/>
      <c r="O34" s="20"/>
      <c r="P34" s="20"/>
      <c r="Q34" s="20"/>
      <c r="R34" s="20"/>
    </row>
    <row r="35" spans="1:18" ht="42.75" x14ac:dyDescent="0.25">
      <c r="B35" s="27" t="s">
        <v>155</v>
      </c>
      <c r="C35" s="31"/>
      <c r="D35" s="5"/>
      <c r="E35" s="5"/>
      <c r="F35" s="5"/>
      <c r="G35" s="5"/>
      <c r="H35" s="17"/>
      <c r="I35" s="20"/>
      <c r="J35" s="20"/>
      <c r="K35" s="20"/>
      <c r="L35" s="20"/>
      <c r="M35" s="20"/>
      <c r="N35" s="20"/>
      <c r="O35" s="20"/>
      <c r="P35" s="20"/>
      <c r="Q35" s="20"/>
      <c r="R35" s="20"/>
    </row>
    <row r="36" spans="1:18" x14ac:dyDescent="0.25">
      <c r="B36" s="28" t="s">
        <v>73</v>
      </c>
      <c r="C36" s="32"/>
      <c r="D36" s="5"/>
      <c r="E36" s="5"/>
      <c r="F36" s="5"/>
      <c r="G36" s="5"/>
      <c r="H36" s="17"/>
      <c r="I36" s="20"/>
      <c r="J36" s="20"/>
      <c r="K36" s="20"/>
      <c r="L36" s="20"/>
      <c r="M36" s="20"/>
      <c r="N36" s="20"/>
      <c r="O36" s="20"/>
      <c r="P36" s="20"/>
      <c r="Q36" s="20"/>
      <c r="R36" s="20"/>
    </row>
    <row r="37" spans="1:18" x14ac:dyDescent="0.25">
      <c r="B37" s="28" t="s">
        <v>156</v>
      </c>
      <c r="C37" s="32"/>
      <c r="D37" s="5"/>
      <c r="E37" s="5"/>
      <c r="F37" s="5"/>
      <c r="G37" s="5"/>
      <c r="H37" s="17"/>
      <c r="I37" s="20"/>
      <c r="J37" s="20"/>
      <c r="K37" s="20"/>
      <c r="L37" s="20"/>
      <c r="M37" s="20"/>
      <c r="N37" s="20"/>
      <c r="O37" s="20"/>
      <c r="P37" s="20"/>
      <c r="Q37" s="20"/>
      <c r="R37" s="20"/>
    </row>
    <row r="38" spans="1:18" ht="15.75" thickBot="1" x14ac:dyDescent="0.3">
      <c r="B38" s="146" t="s">
        <v>157</v>
      </c>
      <c r="C38" s="33"/>
      <c r="D38" s="18"/>
      <c r="E38" s="18"/>
      <c r="F38" s="18"/>
      <c r="G38" s="18"/>
      <c r="H38" s="19"/>
      <c r="I38" s="20"/>
      <c r="J38" s="20"/>
      <c r="K38" s="20"/>
      <c r="L38" s="20"/>
      <c r="M38" s="20"/>
      <c r="N38" s="20"/>
      <c r="O38" s="20"/>
      <c r="P38" s="20"/>
      <c r="Q38" s="20"/>
      <c r="R38" s="20"/>
    </row>
    <row r="39" spans="1:18" x14ac:dyDescent="0.25">
      <c r="I39" s="20"/>
      <c r="J39" s="20"/>
      <c r="K39" s="20"/>
      <c r="L39" s="20"/>
      <c r="M39" s="20"/>
      <c r="N39" s="20"/>
      <c r="O39" s="20"/>
      <c r="P39" s="20"/>
      <c r="Q39" s="20"/>
      <c r="R39" s="20"/>
    </row>
  </sheetData>
  <mergeCells count="66">
    <mergeCell ref="H16:K16"/>
    <mergeCell ref="M16:M17"/>
    <mergeCell ref="N16:N17"/>
    <mergeCell ref="O16:P16"/>
    <mergeCell ref="Q16:R16"/>
    <mergeCell ref="B2:R2"/>
    <mergeCell ref="B3:E3"/>
    <mergeCell ref="C9:C10"/>
    <mergeCell ref="A15:G15"/>
    <mergeCell ref="H15:R15"/>
    <mergeCell ref="M18:M20"/>
    <mergeCell ref="A17:A20"/>
    <mergeCell ref="B17:B20"/>
    <mergeCell ref="C17:C20"/>
    <mergeCell ref="E17:E20"/>
    <mergeCell ref="F17:F20"/>
    <mergeCell ref="G17:G20"/>
    <mergeCell ref="H18:H20"/>
    <mergeCell ref="I18:I20"/>
    <mergeCell ref="J18:J20"/>
    <mergeCell ref="K18:K20"/>
    <mergeCell ref="L18:L20"/>
    <mergeCell ref="A21:A23"/>
    <mergeCell ref="B21:B23"/>
    <mergeCell ref="C21:C23"/>
    <mergeCell ref="E21:E23"/>
    <mergeCell ref="F21:F23"/>
    <mergeCell ref="N18:N20"/>
    <mergeCell ref="O18:O20"/>
    <mergeCell ref="P18:P20"/>
    <mergeCell ref="Q18:Q20"/>
    <mergeCell ref="R18:R20"/>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D29:E29"/>
    <mergeCell ref="F29:H29"/>
    <mergeCell ref="D30:E30"/>
    <mergeCell ref="G30:H30"/>
    <mergeCell ref="B32:H32"/>
    <mergeCell ref="K24:K26"/>
    <mergeCell ref="M24:M26"/>
    <mergeCell ref="N21:N23"/>
    <mergeCell ref="N24:N26"/>
    <mergeCell ref="O21:O23"/>
    <mergeCell ref="O24:O26"/>
    <mergeCell ref="L21:L23"/>
    <mergeCell ref="P21:P23"/>
    <mergeCell ref="Q21:Q23"/>
    <mergeCell ref="P24:P26"/>
    <mergeCell ref="Q24:Q26"/>
    <mergeCell ref="R24:R26"/>
    <mergeCell ref="R21:R23"/>
  </mergeCells>
  <conditionalFormatting sqref="L18">
    <cfRule type="cellIs" dxfId="2" priority="1" operator="greaterThan">
      <formula>100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39"/>
  <sheetViews>
    <sheetView topLeftCell="E10" zoomScale="80" zoomScaleNormal="80" zoomScalePageLayoutView="80" workbookViewId="0">
      <selection activeCell="A15" sqref="A15:G15"/>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85546875" style="1" customWidth="1"/>
    <col min="10" max="10" width="13" style="1" customWidth="1"/>
    <col min="11" max="11" width="13.42578125" style="1" customWidth="1"/>
    <col min="12" max="13" width="15.42578125" style="1" customWidth="1"/>
    <col min="14" max="14" width="45.7109375" style="1" customWidth="1"/>
    <col min="15" max="18" width="35.7109375" style="1" customWidth="1"/>
    <col min="19" max="16384" width="10.85546875" style="1"/>
  </cols>
  <sheetData>
    <row r="2" spans="1:19" x14ac:dyDescent="0.25">
      <c r="B2" s="203" t="s">
        <v>118</v>
      </c>
      <c r="C2" s="203"/>
      <c r="D2" s="203"/>
      <c r="E2" s="203"/>
      <c r="F2" s="288"/>
      <c r="G2" s="288"/>
      <c r="H2" s="288"/>
      <c r="I2" s="288"/>
      <c r="J2" s="288"/>
      <c r="K2" s="288"/>
      <c r="L2" s="288"/>
      <c r="M2" s="288"/>
      <c r="N2" s="288"/>
      <c r="O2" s="288"/>
      <c r="P2" s="288"/>
      <c r="Q2" s="288"/>
      <c r="R2" s="288"/>
    </row>
    <row r="3" spans="1:19" x14ac:dyDescent="0.25">
      <c r="B3" s="213" t="s">
        <v>1</v>
      </c>
      <c r="C3" s="213"/>
      <c r="D3" s="213"/>
      <c r="E3" s="213"/>
      <c r="F3" s="34"/>
      <c r="G3" s="34"/>
      <c r="H3" s="34"/>
      <c r="I3" s="34"/>
      <c r="J3" s="34"/>
      <c r="K3" s="34"/>
      <c r="L3" s="34"/>
      <c r="M3" s="34"/>
      <c r="N3" s="34"/>
      <c r="O3" s="34"/>
      <c r="P3" s="34"/>
      <c r="Q3" s="34"/>
      <c r="R3" s="34"/>
      <c r="S3" s="20"/>
    </row>
    <row r="4" spans="1:19" ht="27" customHeight="1" x14ac:dyDescent="0.25">
      <c r="C4" s="2" t="s">
        <v>2</v>
      </c>
      <c r="D4" s="5" t="str">
        <f>'Concertacion '!D4</f>
        <v xml:space="preserve">Departamento Administrativo de la Funcion Publica </v>
      </c>
      <c r="F4" s="20"/>
    </row>
    <row r="5" spans="1:19" x14ac:dyDescent="0.25">
      <c r="C5" s="2" t="s">
        <v>4</v>
      </c>
      <c r="D5" s="5" t="str">
        <f>'Concertacion '!D5</f>
        <v xml:space="preserve">Direccion de Empleo Publico </v>
      </c>
      <c r="F5" s="20"/>
    </row>
    <row r="6" spans="1:19" x14ac:dyDescent="0.25">
      <c r="C6" s="4" t="s">
        <v>6</v>
      </c>
      <c r="D6" s="5" t="str">
        <f>'Concertacion '!D6</f>
        <v>Alex Rios</v>
      </c>
      <c r="F6" s="20"/>
    </row>
    <row r="7" spans="1:19" x14ac:dyDescent="0.25">
      <c r="C7" s="4" t="s">
        <v>8</v>
      </c>
      <c r="D7" s="5" t="str">
        <f>'Concertacion '!D7</f>
        <v>Daniel Gomez</v>
      </c>
      <c r="F7" s="20"/>
    </row>
    <row r="8" spans="1:19" x14ac:dyDescent="0.25">
      <c r="C8" s="4" t="s">
        <v>119</v>
      </c>
      <c r="D8" s="6">
        <v>41715</v>
      </c>
      <c r="F8" s="21"/>
    </row>
    <row r="9" spans="1:19" x14ac:dyDescent="0.25">
      <c r="C9" s="207" t="s">
        <v>120</v>
      </c>
      <c r="D9" s="5" t="s">
        <v>121</v>
      </c>
      <c r="F9" s="20"/>
      <c r="G9" s="7"/>
    </row>
    <row r="10" spans="1:19" x14ac:dyDescent="0.25">
      <c r="C10" s="207"/>
      <c r="D10" s="5" t="s">
        <v>13</v>
      </c>
      <c r="F10" s="20"/>
    </row>
    <row r="11" spans="1:19" x14ac:dyDescent="0.25">
      <c r="C11" s="2" t="s">
        <v>122</v>
      </c>
      <c r="D11" s="5" t="s">
        <v>160</v>
      </c>
      <c r="F11" s="20"/>
    </row>
    <row r="12" spans="1:19" x14ac:dyDescent="0.25">
      <c r="C12" s="2"/>
      <c r="D12" s="5" t="s">
        <v>13</v>
      </c>
      <c r="F12" s="20"/>
    </row>
    <row r="13" spans="1:19" x14ac:dyDescent="0.25">
      <c r="D13" s="29"/>
      <c r="E13" s="20"/>
      <c r="F13" s="20"/>
    </row>
    <row r="14" spans="1:19" ht="15.75" thickBot="1" x14ac:dyDescent="0.3"/>
    <row r="15" spans="1:19" ht="15.75" thickBot="1" x14ac:dyDescent="0.3">
      <c r="A15" s="289" t="s">
        <v>14</v>
      </c>
      <c r="B15" s="290"/>
      <c r="C15" s="290"/>
      <c r="D15" s="290"/>
      <c r="E15" s="290"/>
      <c r="F15" s="290"/>
      <c r="G15" s="290"/>
      <c r="H15" s="291" t="s">
        <v>124</v>
      </c>
      <c r="I15" s="274"/>
      <c r="J15" s="274"/>
      <c r="K15" s="274"/>
      <c r="L15" s="274"/>
      <c r="M15" s="274"/>
      <c r="N15" s="274"/>
      <c r="O15" s="274"/>
      <c r="P15" s="274"/>
      <c r="Q15" s="274"/>
      <c r="R15" s="275"/>
    </row>
    <row r="16" spans="1:19" ht="28.5" customHeight="1" x14ac:dyDescent="0.25">
      <c r="A16" s="145" t="s">
        <v>17</v>
      </c>
      <c r="B16" s="145" t="s">
        <v>18</v>
      </c>
      <c r="C16" s="154" t="s">
        <v>19</v>
      </c>
      <c r="D16" s="145" t="s">
        <v>20</v>
      </c>
      <c r="E16" s="145" t="s">
        <v>125</v>
      </c>
      <c r="F16" s="145" t="s">
        <v>22</v>
      </c>
      <c r="G16" s="36" t="s">
        <v>23</v>
      </c>
      <c r="H16" s="292" t="s">
        <v>126</v>
      </c>
      <c r="I16" s="293"/>
      <c r="J16" s="293"/>
      <c r="K16" s="294"/>
      <c r="L16" s="145" t="s">
        <v>127</v>
      </c>
      <c r="M16" s="295" t="s">
        <v>128</v>
      </c>
      <c r="N16" s="297" t="s">
        <v>129</v>
      </c>
      <c r="O16" s="299" t="s">
        <v>130</v>
      </c>
      <c r="P16" s="300"/>
      <c r="Q16" s="292" t="s">
        <v>16</v>
      </c>
      <c r="R16" s="294"/>
    </row>
    <row r="17" spans="1:18" ht="30" customHeight="1" x14ac:dyDescent="0.25">
      <c r="A17" s="211" t="s">
        <v>26</v>
      </c>
      <c r="B17" s="212">
        <v>0.3</v>
      </c>
      <c r="C17" s="190" t="s">
        <v>27</v>
      </c>
      <c r="D17" s="10" t="s">
        <v>28</v>
      </c>
      <c r="E17" s="190">
        <v>4</v>
      </c>
      <c r="F17" s="190" t="s">
        <v>29</v>
      </c>
      <c r="G17" s="204" t="s">
        <v>30</v>
      </c>
      <c r="H17" s="142" t="s">
        <v>131</v>
      </c>
      <c r="I17" s="142" t="s">
        <v>132</v>
      </c>
      <c r="J17" s="142" t="s">
        <v>133</v>
      </c>
      <c r="K17" s="142" t="s">
        <v>134</v>
      </c>
      <c r="L17" s="9" t="s">
        <v>135</v>
      </c>
      <c r="M17" s="296"/>
      <c r="N17" s="298"/>
      <c r="O17" s="22" t="s">
        <v>136</v>
      </c>
      <c r="P17" s="22" t="s">
        <v>115</v>
      </c>
      <c r="Q17" s="22" t="s">
        <v>24</v>
      </c>
      <c r="R17" s="143" t="s">
        <v>25</v>
      </c>
    </row>
    <row r="18" spans="1:18" ht="45" customHeight="1" x14ac:dyDescent="0.25">
      <c r="A18" s="211"/>
      <c r="B18" s="211"/>
      <c r="C18" s="191"/>
      <c r="D18" s="11" t="s">
        <v>31</v>
      </c>
      <c r="E18" s="191"/>
      <c r="F18" s="191"/>
      <c r="G18" s="204"/>
      <c r="H18" s="276">
        <f>1/E17</f>
        <v>0.25</v>
      </c>
      <c r="I18" s="276">
        <f>+'Seguimiento 2'!I18:I20</f>
        <v>0.25</v>
      </c>
      <c r="J18" s="276">
        <f>+'Seguimiento 3'!J18:J20</f>
        <v>0.5</v>
      </c>
      <c r="K18" s="276">
        <v>0</v>
      </c>
      <c r="L18" s="282">
        <f>+H18+I18+J18+K18</f>
        <v>1</v>
      </c>
      <c r="M18" s="282">
        <f>4*B17/E17</f>
        <v>0.3</v>
      </c>
      <c r="N18" s="279" t="s">
        <v>137</v>
      </c>
      <c r="O18" s="279" t="s">
        <v>138</v>
      </c>
      <c r="P18" s="190" t="s">
        <v>139</v>
      </c>
      <c r="Q18" s="279" t="s">
        <v>140</v>
      </c>
      <c r="R18" s="190"/>
    </row>
    <row r="19" spans="1:18" ht="35.25" customHeight="1" x14ac:dyDescent="0.25">
      <c r="A19" s="211"/>
      <c r="B19" s="211"/>
      <c r="C19" s="191"/>
      <c r="D19" s="11" t="s">
        <v>32</v>
      </c>
      <c r="E19" s="191"/>
      <c r="F19" s="191"/>
      <c r="G19" s="204"/>
      <c r="H19" s="277"/>
      <c r="I19" s="277"/>
      <c r="J19" s="277"/>
      <c r="K19" s="277"/>
      <c r="L19" s="283"/>
      <c r="M19" s="283"/>
      <c r="N19" s="280"/>
      <c r="O19" s="280"/>
      <c r="P19" s="191"/>
      <c r="Q19" s="280"/>
      <c r="R19" s="191"/>
    </row>
    <row r="20" spans="1:18" ht="39.75" customHeight="1" x14ac:dyDescent="0.25">
      <c r="A20" s="211"/>
      <c r="B20" s="211"/>
      <c r="C20" s="192"/>
      <c r="D20" s="11" t="s">
        <v>33</v>
      </c>
      <c r="E20" s="192"/>
      <c r="F20" s="192"/>
      <c r="G20" s="204"/>
      <c r="H20" s="278"/>
      <c r="I20" s="278"/>
      <c r="J20" s="278"/>
      <c r="K20" s="278"/>
      <c r="L20" s="284"/>
      <c r="M20" s="284"/>
      <c r="N20" s="281"/>
      <c r="O20" s="281"/>
      <c r="P20" s="192"/>
      <c r="Q20" s="281"/>
      <c r="R20" s="192"/>
    </row>
    <row r="21" spans="1:18" ht="56.25" customHeight="1" x14ac:dyDescent="0.25">
      <c r="A21" s="200" t="s">
        <v>34</v>
      </c>
      <c r="B21" s="197">
        <v>0.4</v>
      </c>
      <c r="C21" s="190" t="s">
        <v>35</v>
      </c>
      <c r="D21" s="11" t="s">
        <v>141</v>
      </c>
      <c r="E21" s="190">
        <v>20</v>
      </c>
      <c r="F21" s="190" t="s">
        <v>37</v>
      </c>
      <c r="G21" s="190" t="s">
        <v>142</v>
      </c>
      <c r="H21" s="276">
        <f>7/25</f>
        <v>0.28000000000000003</v>
      </c>
      <c r="I21" s="267">
        <f>+'Seguimiento 2'!I21:I23</f>
        <v>0.35</v>
      </c>
      <c r="J21" s="267">
        <f>+'Seguimiento 3'!J21:J23</f>
        <v>0.25</v>
      </c>
      <c r="K21" s="276">
        <f>8/E21</f>
        <v>0.4</v>
      </c>
      <c r="L21" s="267">
        <f>+H21+I21+J21+K21</f>
        <v>1.28</v>
      </c>
      <c r="M21" s="267">
        <f>22*B21/E21</f>
        <v>0.44000000000000006</v>
      </c>
      <c r="N21" s="190"/>
      <c r="O21" s="190"/>
      <c r="P21" s="190"/>
      <c r="Q21" s="190"/>
      <c r="R21" s="194"/>
    </row>
    <row r="22" spans="1:18" ht="47.25" customHeight="1" x14ac:dyDescent="0.25">
      <c r="A22" s="201"/>
      <c r="B22" s="198"/>
      <c r="C22" s="191"/>
      <c r="D22" s="11" t="s">
        <v>39</v>
      </c>
      <c r="E22" s="191"/>
      <c r="F22" s="191"/>
      <c r="G22" s="191"/>
      <c r="H22" s="277"/>
      <c r="I22" s="191"/>
      <c r="J22" s="191"/>
      <c r="K22" s="277"/>
      <c r="L22" s="268"/>
      <c r="M22" s="268"/>
      <c r="N22" s="191"/>
      <c r="O22" s="191"/>
      <c r="P22" s="191"/>
      <c r="Q22" s="191"/>
      <c r="R22" s="195"/>
    </row>
    <row r="23" spans="1:18" ht="57" customHeight="1" x14ac:dyDescent="0.25">
      <c r="A23" s="202"/>
      <c r="B23" s="199"/>
      <c r="C23" s="192"/>
      <c r="D23" s="11" t="s">
        <v>41</v>
      </c>
      <c r="E23" s="191"/>
      <c r="F23" s="192"/>
      <c r="G23" s="192"/>
      <c r="H23" s="278"/>
      <c r="I23" s="192"/>
      <c r="J23" s="192"/>
      <c r="K23" s="278"/>
      <c r="L23" s="269"/>
      <c r="M23" s="269"/>
      <c r="N23" s="192"/>
      <c r="O23" s="192"/>
      <c r="P23" s="192"/>
      <c r="Q23" s="192"/>
      <c r="R23" s="196"/>
    </row>
    <row r="24" spans="1:18" ht="55.5" customHeight="1" x14ac:dyDescent="0.25">
      <c r="A24" s="200" t="s">
        <v>43</v>
      </c>
      <c r="B24" s="197">
        <v>0.3</v>
      </c>
      <c r="C24" s="190" t="s">
        <v>44</v>
      </c>
      <c r="D24" s="11" t="s">
        <v>45</v>
      </c>
      <c r="E24" s="190">
        <v>15</v>
      </c>
      <c r="F24" s="190" t="s">
        <v>29</v>
      </c>
      <c r="G24" s="190" t="s">
        <v>42</v>
      </c>
      <c r="H24" s="276">
        <f>3/30</f>
        <v>0.1</v>
      </c>
      <c r="I24" s="267">
        <f>+'Seguimiento 2'!I24:I26</f>
        <v>0.33333333333333331</v>
      </c>
      <c r="J24" s="267">
        <f>+'Seguimiento 3'!J24:J26</f>
        <v>0.4</v>
      </c>
      <c r="K24" s="276">
        <f>1/E24</f>
        <v>6.6666666666666666E-2</v>
      </c>
      <c r="L24" s="267">
        <f>+H24+I24+J24+K24</f>
        <v>0.9</v>
      </c>
      <c r="M24" s="267">
        <f>15*B24/E24</f>
        <v>0.3</v>
      </c>
      <c r="N24" s="190"/>
      <c r="O24" s="190"/>
      <c r="P24" s="190"/>
      <c r="Q24" s="190"/>
      <c r="R24" s="190"/>
    </row>
    <row r="25" spans="1:18" ht="39.75" customHeight="1" x14ac:dyDescent="0.25">
      <c r="A25" s="201"/>
      <c r="B25" s="198"/>
      <c r="C25" s="191"/>
      <c r="D25" s="11" t="s">
        <v>46</v>
      </c>
      <c r="E25" s="191"/>
      <c r="F25" s="191"/>
      <c r="G25" s="191"/>
      <c r="H25" s="277"/>
      <c r="I25" s="191"/>
      <c r="J25" s="191"/>
      <c r="K25" s="277"/>
      <c r="L25" s="268"/>
      <c r="M25" s="268"/>
      <c r="N25" s="191"/>
      <c r="O25" s="191"/>
      <c r="P25" s="191"/>
      <c r="Q25" s="191"/>
      <c r="R25" s="191"/>
    </row>
    <row r="26" spans="1:18" ht="39" customHeight="1" x14ac:dyDescent="0.25">
      <c r="A26" s="202"/>
      <c r="B26" s="199"/>
      <c r="C26" s="192"/>
      <c r="D26" s="11" t="s">
        <v>47</v>
      </c>
      <c r="E26" s="192"/>
      <c r="F26" s="192"/>
      <c r="G26" s="192"/>
      <c r="H26" s="278"/>
      <c r="I26" s="192"/>
      <c r="J26" s="192"/>
      <c r="K26" s="278"/>
      <c r="L26" s="269"/>
      <c r="M26" s="269"/>
      <c r="N26" s="192"/>
      <c r="O26" s="192"/>
      <c r="P26" s="192"/>
      <c r="Q26" s="192"/>
      <c r="R26" s="192"/>
    </row>
    <row r="27" spans="1:18" ht="33.75" customHeight="1" x14ac:dyDescent="0.25">
      <c r="A27" s="143" t="s">
        <v>48</v>
      </c>
      <c r="B27" s="144">
        <f>SUM(B17:B26)</f>
        <v>1</v>
      </c>
      <c r="C27" s="144"/>
      <c r="D27" s="5"/>
      <c r="E27" s="5"/>
      <c r="F27" s="5"/>
      <c r="G27" s="11"/>
      <c r="H27" s="144">
        <f>SUM(H18:H26)</f>
        <v>0.63</v>
      </c>
      <c r="I27" s="144">
        <f>SUM(I18:I26)</f>
        <v>0.93333333333333335</v>
      </c>
      <c r="J27" s="144">
        <f>SUM(J18:J26)</f>
        <v>1.1499999999999999</v>
      </c>
      <c r="K27" s="144">
        <f>SUM(K18:K26)</f>
        <v>0.46666666666666667</v>
      </c>
      <c r="L27" s="23">
        <f>SUM(L18:L26)/3</f>
        <v>1.06</v>
      </c>
      <c r="M27" s="23">
        <f>SUM(M18:M26)</f>
        <v>1.04</v>
      </c>
      <c r="N27" s="5"/>
      <c r="O27" s="5"/>
      <c r="P27" s="5"/>
      <c r="Q27" s="5"/>
      <c r="R27" s="5"/>
    </row>
    <row r="28" spans="1:18" ht="29.25" customHeight="1" thickBot="1" x14ac:dyDescent="0.3">
      <c r="A28" s="13"/>
    </row>
    <row r="29" spans="1:18" ht="20.25" customHeight="1" x14ac:dyDescent="0.25">
      <c r="A29" s="13"/>
      <c r="D29" s="185"/>
      <c r="E29" s="186"/>
      <c r="F29" s="270"/>
      <c r="G29" s="271"/>
      <c r="H29" s="272"/>
      <c r="I29" s="24"/>
      <c r="J29" s="24"/>
      <c r="K29" s="24"/>
      <c r="L29" s="24"/>
      <c r="M29" s="24"/>
      <c r="N29" s="24"/>
      <c r="O29" s="24"/>
      <c r="P29" s="24"/>
      <c r="Q29" s="24"/>
      <c r="R29" s="24"/>
    </row>
    <row r="30" spans="1:18" ht="15.75" thickBot="1" x14ac:dyDescent="0.3">
      <c r="A30" s="13"/>
      <c r="D30" s="183" t="s">
        <v>49</v>
      </c>
      <c r="E30" s="184"/>
      <c r="F30" s="147"/>
      <c r="G30" s="184" t="s">
        <v>50</v>
      </c>
      <c r="H30" s="187"/>
      <c r="I30" s="25"/>
      <c r="J30" s="25"/>
      <c r="K30" s="25"/>
      <c r="L30" s="25"/>
      <c r="M30" s="25"/>
      <c r="N30" s="25"/>
      <c r="O30" s="25"/>
      <c r="P30" s="25"/>
      <c r="Q30" s="25"/>
      <c r="R30" s="25"/>
    </row>
    <row r="31" spans="1:18" ht="15.75" thickBot="1" x14ac:dyDescent="0.3">
      <c r="A31" s="13"/>
    </row>
    <row r="32" spans="1:18" ht="15.75" thickBot="1" x14ac:dyDescent="0.3">
      <c r="A32" s="13"/>
      <c r="B32" s="273" t="s">
        <v>143</v>
      </c>
      <c r="C32" s="274"/>
      <c r="D32" s="274"/>
      <c r="E32" s="274"/>
      <c r="F32" s="274"/>
      <c r="G32" s="274"/>
      <c r="H32" s="275"/>
      <c r="I32" s="34"/>
      <c r="J32" s="34"/>
      <c r="K32" s="34"/>
      <c r="L32" s="34"/>
      <c r="M32" s="34"/>
      <c r="N32" s="34"/>
      <c r="O32" s="34"/>
      <c r="P32" s="34"/>
      <c r="Q32" s="34"/>
      <c r="R32" s="34"/>
    </row>
    <row r="33" spans="1:18" ht="42.75" x14ac:dyDescent="0.25">
      <c r="A33" s="13"/>
      <c r="B33" s="14" t="s">
        <v>144</v>
      </c>
      <c r="C33" s="30" t="s">
        <v>145</v>
      </c>
      <c r="D33" s="15" t="s">
        <v>146</v>
      </c>
      <c r="E33" s="15" t="s">
        <v>147</v>
      </c>
      <c r="F33" s="15" t="s">
        <v>148</v>
      </c>
      <c r="G33" s="154" t="s">
        <v>149</v>
      </c>
      <c r="H33" s="154" t="s">
        <v>150</v>
      </c>
      <c r="I33" s="25"/>
      <c r="J33" s="25"/>
      <c r="K33" s="25"/>
      <c r="L33" s="25"/>
      <c r="M33" s="25"/>
      <c r="N33" s="25"/>
      <c r="O33" s="25"/>
      <c r="P33" s="25"/>
      <c r="Q33" s="25"/>
      <c r="R33" s="25"/>
    </row>
    <row r="34" spans="1:18" ht="105" x14ac:dyDescent="0.25">
      <c r="B34" s="26" t="s">
        <v>151</v>
      </c>
      <c r="C34" s="11" t="s">
        <v>152</v>
      </c>
      <c r="D34" s="11" t="s">
        <v>153</v>
      </c>
      <c r="E34" s="16">
        <v>41807</v>
      </c>
      <c r="F34" s="11" t="s">
        <v>154</v>
      </c>
      <c r="G34" s="20"/>
      <c r="H34" s="17"/>
      <c r="I34" s="20"/>
      <c r="J34" s="20"/>
      <c r="K34" s="20"/>
      <c r="L34" s="20"/>
      <c r="M34" s="20"/>
      <c r="N34" s="20"/>
      <c r="O34" s="20"/>
      <c r="P34" s="20"/>
      <c r="Q34" s="20"/>
      <c r="R34" s="20"/>
    </row>
    <row r="35" spans="1:18" ht="42.75" x14ac:dyDescent="0.25">
      <c r="B35" s="27" t="s">
        <v>155</v>
      </c>
      <c r="C35" s="31"/>
      <c r="D35" s="5"/>
      <c r="E35" s="5"/>
      <c r="F35" s="5"/>
      <c r="G35" s="5"/>
      <c r="H35" s="17"/>
      <c r="I35" s="20"/>
      <c r="J35" s="20"/>
      <c r="K35" s="20"/>
      <c r="L35" s="20"/>
      <c r="M35" s="20"/>
      <c r="N35" s="20"/>
      <c r="O35" s="20"/>
      <c r="P35" s="20"/>
      <c r="Q35" s="20"/>
      <c r="R35" s="20"/>
    </row>
    <row r="36" spans="1:18" x14ac:dyDescent="0.25">
      <c r="B36" s="28" t="s">
        <v>73</v>
      </c>
      <c r="C36" s="32"/>
      <c r="D36" s="5"/>
      <c r="E36" s="5"/>
      <c r="F36" s="5"/>
      <c r="G36" s="5"/>
      <c r="H36" s="17"/>
      <c r="I36" s="20"/>
      <c r="J36" s="20"/>
      <c r="K36" s="20"/>
      <c r="L36" s="20"/>
      <c r="M36" s="20"/>
      <c r="N36" s="20"/>
      <c r="O36" s="20"/>
      <c r="P36" s="20"/>
      <c r="Q36" s="20"/>
      <c r="R36" s="20"/>
    </row>
    <row r="37" spans="1:18" x14ac:dyDescent="0.25">
      <c r="B37" s="28" t="s">
        <v>156</v>
      </c>
      <c r="C37" s="32"/>
      <c r="D37" s="5"/>
      <c r="E37" s="5"/>
      <c r="F37" s="5"/>
      <c r="G37" s="5"/>
      <c r="H37" s="17"/>
      <c r="I37" s="20"/>
      <c r="J37" s="20"/>
      <c r="K37" s="20"/>
      <c r="L37" s="20"/>
      <c r="M37" s="20"/>
      <c r="N37" s="20"/>
      <c r="O37" s="20"/>
      <c r="P37" s="20"/>
      <c r="Q37" s="20"/>
      <c r="R37" s="20"/>
    </row>
    <row r="38" spans="1:18" ht="15.75" thickBot="1" x14ac:dyDescent="0.3">
      <c r="B38" s="146" t="s">
        <v>157</v>
      </c>
      <c r="C38" s="33"/>
      <c r="D38" s="18"/>
      <c r="E38" s="18"/>
      <c r="F38" s="18"/>
      <c r="G38" s="18"/>
      <c r="H38" s="19"/>
      <c r="I38" s="20"/>
      <c r="J38" s="20"/>
      <c r="K38" s="20"/>
      <c r="L38" s="20"/>
      <c r="M38" s="20"/>
      <c r="N38" s="20"/>
      <c r="O38" s="20"/>
      <c r="P38" s="20"/>
      <c r="Q38" s="20"/>
      <c r="R38" s="20"/>
    </row>
    <row r="39" spans="1:18" x14ac:dyDescent="0.25">
      <c r="I39" s="20"/>
      <c r="J39" s="20"/>
      <c r="K39" s="20"/>
      <c r="L39" s="20"/>
      <c r="M39" s="20"/>
      <c r="N39" s="20"/>
      <c r="O39" s="20"/>
      <c r="P39" s="20"/>
      <c r="Q39" s="20"/>
      <c r="R39" s="20"/>
    </row>
  </sheetData>
  <mergeCells count="66">
    <mergeCell ref="H16:K16"/>
    <mergeCell ref="M16:M17"/>
    <mergeCell ref="N16:N17"/>
    <mergeCell ref="O16:P16"/>
    <mergeCell ref="Q16:R16"/>
    <mergeCell ref="B2:R2"/>
    <mergeCell ref="B3:E3"/>
    <mergeCell ref="C9:C10"/>
    <mergeCell ref="A15:G15"/>
    <mergeCell ref="H15:R15"/>
    <mergeCell ref="M18:M20"/>
    <mergeCell ref="A17:A20"/>
    <mergeCell ref="B17:B20"/>
    <mergeCell ref="C17:C20"/>
    <mergeCell ref="E17:E20"/>
    <mergeCell ref="F17:F20"/>
    <mergeCell ref="G17:G20"/>
    <mergeCell ref="H18:H20"/>
    <mergeCell ref="I18:I20"/>
    <mergeCell ref="J18:J20"/>
    <mergeCell ref="K18:K20"/>
    <mergeCell ref="L18:L20"/>
    <mergeCell ref="A21:A23"/>
    <mergeCell ref="B21:B23"/>
    <mergeCell ref="C21:C23"/>
    <mergeCell ref="E21:E23"/>
    <mergeCell ref="F21:F23"/>
    <mergeCell ref="N18:N20"/>
    <mergeCell ref="O18:O20"/>
    <mergeCell ref="P18:P20"/>
    <mergeCell ref="Q18:Q20"/>
    <mergeCell ref="R18:R20"/>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D29:E29"/>
    <mergeCell ref="F29:H29"/>
    <mergeCell ref="D30:E30"/>
    <mergeCell ref="G30:H30"/>
    <mergeCell ref="B32:H32"/>
    <mergeCell ref="Q21:Q23"/>
    <mergeCell ref="Q24:Q26"/>
    <mergeCell ref="R21:R23"/>
    <mergeCell ref="R24:R26"/>
    <mergeCell ref="K24:K26"/>
    <mergeCell ref="M24:M26"/>
    <mergeCell ref="N21:N23"/>
    <mergeCell ref="N24:N26"/>
    <mergeCell ref="O21:O23"/>
    <mergeCell ref="P21:P23"/>
    <mergeCell ref="O24:O26"/>
    <mergeCell ref="P24:P26"/>
    <mergeCell ref="L21:L23"/>
  </mergeCells>
  <conditionalFormatting sqref="L18">
    <cfRule type="cellIs" dxfId="1" priority="1" operator="greaterThan">
      <formula>100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8"/>
  <sheetViews>
    <sheetView zoomScale="80" zoomScaleNormal="80" zoomScalePageLayoutView="80" workbookViewId="0">
      <selection activeCell="N13" sqref="N13"/>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85546875" style="1" customWidth="1"/>
    <col min="10" max="10" width="13" style="1" customWidth="1"/>
    <col min="11" max="11" width="13.42578125" style="1" customWidth="1"/>
    <col min="12" max="13" width="15.42578125" style="1" customWidth="1"/>
    <col min="14" max="16384" width="10.85546875" style="1"/>
  </cols>
  <sheetData>
    <row r="2" spans="1:13" x14ac:dyDescent="0.25">
      <c r="B2" s="203" t="s">
        <v>118</v>
      </c>
      <c r="C2" s="203"/>
      <c r="D2" s="203"/>
      <c r="E2" s="203"/>
      <c r="F2" s="288"/>
      <c r="G2" s="288"/>
      <c r="H2" s="288"/>
      <c r="I2" s="288"/>
      <c r="J2" s="288"/>
      <c r="K2" s="288"/>
      <c r="L2" s="288"/>
      <c r="M2" s="288"/>
    </row>
    <row r="3" spans="1:13" ht="15.75" thickBot="1" x14ac:dyDescent="0.3"/>
    <row r="4" spans="1:13" ht="15.75" thickBot="1" x14ac:dyDescent="0.3">
      <c r="A4" s="289" t="s">
        <v>14</v>
      </c>
      <c r="B4" s="290"/>
      <c r="C4" s="290"/>
      <c r="D4" s="290"/>
      <c r="E4" s="290"/>
      <c r="F4" s="290"/>
      <c r="G4" s="290"/>
      <c r="H4" s="291" t="s">
        <v>124</v>
      </c>
      <c r="I4" s="274"/>
      <c r="J4" s="274"/>
      <c r="K4" s="274"/>
      <c r="L4" s="274"/>
      <c r="M4" s="274"/>
    </row>
    <row r="5" spans="1:13" ht="28.5" customHeight="1" x14ac:dyDescent="0.25">
      <c r="A5" s="145" t="s">
        <v>17</v>
      </c>
      <c r="B5" s="145" t="s">
        <v>18</v>
      </c>
      <c r="C5" s="154" t="s">
        <v>19</v>
      </c>
      <c r="D5" s="145" t="s">
        <v>20</v>
      </c>
      <c r="E5" s="145" t="s">
        <v>125</v>
      </c>
      <c r="F5" s="145" t="s">
        <v>22</v>
      </c>
      <c r="G5" s="36" t="s">
        <v>23</v>
      </c>
      <c r="H5" s="292" t="s">
        <v>126</v>
      </c>
      <c r="I5" s="293"/>
      <c r="J5" s="293"/>
      <c r="K5" s="294"/>
      <c r="L5" s="145" t="s">
        <v>127</v>
      </c>
      <c r="M5" s="295" t="s">
        <v>128</v>
      </c>
    </row>
    <row r="6" spans="1:13" ht="30" customHeight="1" x14ac:dyDescent="0.25">
      <c r="A6" s="211" t="s">
        <v>26</v>
      </c>
      <c r="B6" s="212">
        <v>0.3</v>
      </c>
      <c r="C6" s="190" t="s">
        <v>27</v>
      </c>
      <c r="D6" s="10" t="s">
        <v>28</v>
      </c>
      <c r="E6" s="190">
        <v>4</v>
      </c>
      <c r="F6" s="190" t="s">
        <v>29</v>
      </c>
      <c r="G6" s="204" t="s">
        <v>30</v>
      </c>
      <c r="H6" s="142" t="s">
        <v>131</v>
      </c>
      <c r="I6" s="142" t="s">
        <v>132</v>
      </c>
      <c r="J6" s="142" t="s">
        <v>133</v>
      </c>
      <c r="K6" s="142" t="s">
        <v>134</v>
      </c>
      <c r="L6" s="9" t="s">
        <v>135</v>
      </c>
      <c r="M6" s="296"/>
    </row>
    <row r="7" spans="1:13" ht="45" customHeight="1" x14ac:dyDescent="0.25">
      <c r="A7" s="211"/>
      <c r="B7" s="211"/>
      <c r="C7" s="191"/>
      <c r="D7" s="11" t="s">
        <v>31</v>
      </c>
      <c r="E7" s="191"/>
      <c r="F7" s="191"/>
      <c r="G7" s="204"/>
      <c r="H7" s="276">
        <f>1/E6</f>
        <v>0.25</v>
      </c>
      <c r="I7" s="276">
        <v>0.25</v>
      </c>
      <c r="J7" s="276">
        <v>0.5</v>
      </c>
      <c r="K7" s="276">
        <v>0</v>
      </c>
      <c r="L7" s="282">
        <f>+H7+I7+J7+K7</f>
        <v>1</v>
      </c>
      <c r="M7" s="282">
        <f>4*B6/E6</f>
        <v>0.3</v>
      </c>
    </row>
    <row r="8" spans="1:13" ht="35.25" customHeight="1" x14ac:dyDescent="0.25">
      <c r="A8" s="211"/>
      <c r="B8" s="211"/>
      <c r="C8" s="191"/>
      <c r="D8" s="11" t="s">
        <v>32</v>
      </c>
      <c r="E8" s="191"/>
      <c r="F8" s="191"/>
      <c r="G8" s="204"/>
      <c r="H8" s="277"/>
      <c r="I8" s="277"/>
      <c r="J8" s="277"/>
      <c r="K8" s="277"/>
      <c r="L8" s="283"/>
      <c r="M8" s="283"/>
    </row>
    <row r="9" spans="1:13" ht="39.75" customHeight="1" x14ac:dyDescent="0.25">
      <c r="A9" s="211"/>
      <c r="B9" s="211"/>
      <c r="C9" s="192"/>
      <c r="D9" s="11" t="s">
        <v>33</v>
      </c>
      <c r="E9" s="192"/>
      <c r="F9" s="192"/>
      <c r="G9" s="204"/>
      <c r="H9" s="278"/>
      <c r="I9" s="278"/>
      <c r="J9" s="278"/>
      <c r="K9" s="278"/>
      <c r="L9" s="284"/>
      <c r="M9" s="284"/>
    </row>
    <row r="10" spans="1:13" ht="56.25" customHeight="1" x14ac:dyDescent="0.25">
      <c r="A10" s="200" t="s">
        <v>34</v>
      </c>
      <c r="B10" s="197">
        <v>0.4</v>
      </c>
      <c r="C10" s="190" t="s">
        <v>35</v>
      </c>
      <c r="D10" s="11" t="s">
        <v>141</v>
      </c>
      <c r="E10" s="190">
        <v>20</v>
      </c>
      <c r="F10" s="190" t="s">
        <v>37</v>
      </c>
      <c r="G10" s="190" t="s">
        <v>142</v>
      </c>
      <c r="H10" s="276">
        <f>7/25</f>
        <v>0.28000000000000003</v>
      </c>
      <c r="I10" s="267">
        <v>0.35</v>
      </c>
      <c r="J10" s="267">
        <v>0.25</v>
      </c>
      <c r="K10" s="276">
        <f>8/E10</f>
        <v>0.4</v>
      </c>
      <c r="L10" s="267">
        <f>+H10+I10+J10+K10</f>
        <v>1.28</v>
      </c>
      <c r="M10" s="267">
        <f>22*B10/E10</f>
        <v>0.44000000000000006</v>
      </c>
    </row>
    <row r="11" spans="1:13" ht="47.25" customHeight="1" x14ac:dyDescent="0.25">
      <c r="A11" s="201"/>
      <c r="B11" s="198"/>
      <c r="C11" s="191"/>
      <c r="D11" s="11" t="s">
        <v>39</v>
      </c>
      <c r="E11" s="191"/>
      <c r="F11" s="191"/>
      <c r="G11" s="191"/>
      <c r="H11" s="277"/>
      <c r="I11" s="191"/>
      <c r="J11" s="191"/>
      <c r="K11" s="277"/>
      <c r="L11" s="268"/>
      <c r="M11" s="268"/>
    </row>
    <row r="12" spans="1:13" ht="57" customHeight="1" x14ac:dyDescent="0.25">
      <c r="A12" s="202"/>
      <c r="B12" s="199"/>
      <c r="C12" s="192"/>
      <c r="D12" s="11" t="s">
        <v>41</v>
      </c>
      <c r="E12" s="191"/>
      <c r="F12" s="192"/>
      <c r="G12" s="192"/>
      <c r="H12" s="278"/>
      <c r="I12" s="192"/>
      <c r="J12" s="192"/>
      <c r="K12" s="278"/>
      <c r="L12" s="269"/>
      <c r="M12" s="269"/>
    </row>
    <row r="13" spans="1:13" ht="55.5" customHeight="1" x14ac:dyDescent="0.25">
      <c r="A13" s="200" t="s">
        <v>43</v>
      </c>
      <c r="B13" s="197">
        <v>0.3</v>
      </c>
      <c r="C13" s="190" t="s">
        <v>44</v>
      </c>
      <c r="D13" s="11" t="s">
        <v>45</v>
      </c>
      <c r="E13" s="190">
        <v>15</v>
      </c>
      <c r="F13" s="190" t="s">
        <v>29</v>
      </c>
      <c r="G13" s="190" t="s">
        <v>42</v>
      </c>
      <c r="H13" s="276">
        <f>3/30</f>
        <v>0.1</v>
      </c>
      <c r="I13" s="267">
        <v>0.33</v>
      </c>
      <c r="J13" s="267">
        <v>0.4</v>
      </c>
      <c r="K13" s="276">
        <f>1/E13</f>
        <v>6.6666666666666666E-2</v>
      </c>
      <c r="L13" s="267">
        <f>+H13+I13+J13+K13</f>
        <v>0.89666666666666672</v>
      </c>
      <c r="M13" s="267">
        <f>15*B13/E13</f>
        <v>0.3</v>
      </c>
    </row>
    <row r="14" spans="1:13" ht="39.75" customHeight="1" x14ac:dyDescent="0.25">
      <c r="A14" s="201"/>
      <c r="B14" s="198"/>
      <c r="C14" s="191"/>
      <c r="D14" s="11" t="s">
        <v>46</v>
      </c>
      <c r="E14" s="191"/>
      <c r="F14" s="191"/>
      <c r="G14" s="191"/>
      <c r="H14" s="277"/>
      <c r="I14" s="191"/>
      <c r="J14" s="191"/>
      <c r="K14" s="277"/>
      <c r="L14" s="268"/>
      <c r="M14" s="268"/>
    </row>
    <row r="15" spans="1:13" ht="39" customHeight="1" x14ac:dyDescent="0.25">
      <c r="A15" s="202"/>
      <c r="B15" s="199"/>
      <c r="C15" s="192"/>
      <c r="D15" s="11" t="s">
        <v>47</v>
      </c>
      <c r="E15" s="192"/>
      <c r="F15" s="192"/>
      <c r="G15" s="192"/>
      <c r="H15" s="278"/>
      <c r="I15" s="192"/>
      <c r="J15" s="192"/>
      <c r="K15" s="278"/>
      <c r="L15" s="269"/>
      <c r="M15" s="269"/>
    </row>
    <row r="16" spans="1:13" ht="33.75" customHeight="1" x14ac:dyDescent="0.25">
      <c r="A16" s="143" t="s">
        <v>48</v>
      </c>
      <c r="B16" s="144">
        <f>SUM(B6:B15)</f>
        <v>1</v>
      </c>
      <c r="C16" s="144"/>
      <c r="D16" s="5"/>
      <c r="E16" s="5"/>
      <c r="F16" s="5"/>
      <c r="G16" s="11"/>
      <c r="H16" s="144">
        <f>SUM(H7:H15)</f>
        <v>0.63</v>
      </c>
      <c r="I16" s="144">
        <f>SUM(I7:I15)</f>
        <v>0.92999999999999994</v>
      </c>
      <c r="J16" s="144">
        <f>SUM(J7:J15)</f>
        <v>1.1499999999999999</v>
      </c>
      <c r="K16" s="144">
        <f>SUM(K7:K15)</f>
        <v>0.46666666666666667</v>
      </c>
      <c r="L16" s="23">
        <f>SUM(L7:L15)/3</f>
        <v>1.058888888888889</v>
      </c>
      <c r="M16" s="23">
        <f>SUM(M7:M15)</f>
        <v>1.04</v>
      </c>
    </row>
    <row r="17" spans="1:13" ht="29.25" customHeight="1" x14ac:dyDescent="0.25">
      <c r="A17" s="13"/>
    </row>
    <row r="18" spans="1:13" x14ac:dyDescent="0.25">
      <c r="I18" s="20"/>
      <c r="J18" s="20"/>
      <c r="K18" s="20"/>
      <c r="L18" s="20"/>
      <c r="M18" s="20"/>
    </row>
  </sheetData>
  <mergeCells count="41">
    <mergeCell ref="B2:M2"/>
    <mergeCell ref="A4:G4"/>
    <mergeCell ref="H4:M4"/>
    <mergeCell ref="H5:K5"/>
    <mergeCell ref="M5:M6"/>
    <mergeCell ref="M7:M9"/>
    <mergeCell ref="A6:A9"/>
    <mergeCell ref="B6:B9"/>
    <mergeCell ref="C6:C9"/>
    <mergeCell ref="E6:E9"/>
    <mergeCell ref="F6:F9"/>
    <mergeCell ref="G6:G9"/>
    <mergeCell ref="H7:H9"/>
    <mergeCell ref="I7:I9"/>
    <mergeCell ref="J7:J9"/>
    <mergeCell ref="K7:K9"/>
    <mergeCell ref="L7:L9"/>
    <mergeCell ref="A10:A12"/>
    <mergeCell ref="B10:B12"/>
    <mergeCell ref="C10:C12"/>
    <mergeCell ref="E10:E12"/>
    <mergeCell ref="F10:F12"/>
    <mergeCell ref="M10:M12"/>
    <mergeCell ref="G10:G12"/>
    <mergeCell ref="H10:H12"/>
    <mergeCell ref="I10:I12"/>
    <mergeCell ref="J10:J12"/>
    <mergeCell ref="K10:K12"/>
    <mergeCell ref="L10:L12"/>
    <mergeCell ref="M13:M15"/>
    <mergeCell ref="A13:A15"/>
    <mergeCell ref="B13:B15"/>
    <mergeCell ref="C13:C15"/>
    <mergeCell ref="E13:E15"/>
    <mergeCell ref="F13:F15"/>
    <mergeCell ref="G13:G15"/>
    <mergeCell ref="H13:H15"/>
    <mergeCell ref="I13:I15"/>
    <mergeCell ref="J13:J15"/>
    <mergeCell ref="K13:K15"/>
    <mergeCell ref="L13:L15"/>
  </mergeCells>
  <conditionalFormatting sqref="L7">
    <cfRule type="cellIs" dxfId="0" priority="1" operator="greaterThan">
      <formula>100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B1:I20"/>
  <sheetViews>
    <sheetView view="pageBreakPreview" zoomScale="71" zoomScaleSheetLayoutView="71" workbookViewId="0">
      <selection activeCell="P13" sqref="P13"/>
    </sheetView>
  </sheetViews>
  <sheetFormatPr baseColWidth="10" defaultColWidth="11.42578125" defaultRowHeight="15" x14ac:dyDescent="0.25"/>
  <cols>
    <col min="1" max="1" width="3.28515625" customWidth="1"/>
    <col min="2" max="2" width="6.85546875" customWidth="1"/>
    <col min="3" max="3" width="15.7109375" customWidth="1"/>
    <col min="4" max="4" width="19.7109375" customWidth="1"/>
    <col min="8" max="8" width="15.28515625" customWidth="1"/>
    <col min="9" max="9" width="17.85546875" customWidth="1"/>
  </cols>
  <sheetData>
    <row r="1" spans="2:9" ht="25.5" customHeight="1" thickBot="1" x14ac:dyDescent="0.3"/>
    <row r="2" spans="2:9" ht="15.75" hidden="1" thickBot="1" x14ac:dyDescent="0.3"/>
    <row r="3" spans="2:9" ht="38.25" customHeight="1" thickBot="1" x14ac:dyDescent="0.3">
      <c r="B3" s="314" t="s">
        <v>161</v>
      </c>
      <c r="C3" s="315"/>
      <c r="D3" s="315"/>
      <c r="E3" s="315"/>
      <c r="F3" s="315"/>
      <c r="G3" s="315"/>
      <c r="H3" s="315"/>
      <c r="I3" s="316"/>
    </row>
    <row r="4" spans="2:9" ht="15.75" thickBot="1" x14ac:dyDescent="0.3">
      <c r="B4" s="312" t="s">
        <v>162</v>
      </c>
      <c r="C4" s="308"/>
      <c r="D4" s="308"/>
      <c r="E4" s="317" t="s">
        <v>163</v>
      </c>
      <c r="F4" s="318"/>
      <c r="G4" s="319"/>
      <c r="H4" s="308" t="s">
        <v>164</v>
      </c>
      <c r="I4" s="309"/>
    </row>
    <row r="5" spans="2:9" ht="15.75" thickBot="1" x14ac:dyDescent="0.3">
      <c r="B5" s="313"/>
      <c r="C5" s="310"/>
      <c r="D5" s="310"/>
      <c r="E5" s="58">
        <v>1</v>
      </c>
      <c r="F5" s="59">
        <v>2</v>
      </c>
      <c r="G5" s="59">
        <v>3</v>
      </c>
      <c r="H5" s="310"/>
      <c r="I5" s="311"/>
    </row>
    <row r="6" spans="2:9" ht="30.75" customHeight="1" x14ac:dyDescent="0.25">
      <c r="B6" s="55">
        <v>1</v>
      </c>
      <c r="C6" s="304" t="s">
        <v>165</v>
      </c>
      <c r="D6" s="304"/>
      <c r="E6" s="60"/>
      <c r="F6" s="60"/>
      <c r="G6" s="60"/>
      <c r="H6" s="320"/>
      <c r="I6" s="321"/>
    </row>
    <row r="7" spans="2:9" ht="39" customHeight="1" x14ac:dyDescent="0.25">
      <c r="B7" s="54">
        <v>2</v>
      </c>
      <c r="C7" s="305" t="s">
        <v>166</v>
      </c>
      <c r="D7" s="305"/>
      <c r="E7" s="50"/>
      <c r="F7" s="50"/>
      <c r="G7" s="50"/>
      <c r="H7" s="302"/>
      <c r="I7" s="303"/>
    </row>
    <row r="8" spans="2:9" ht="30" customHeight="1" x14ac:dyDescent="0.25">
      <c r="B8" s="54">
        <v>3</v>
      </c>
      <c r="C8" s="305" t="s">
        <v>167</v>
      </c>
      <c r="D8" s="305"/>
      <c r="E8" s="50"/>
      <c r="F8" s="50"/>
      <c r="G8" s="50"/>
      <c r="H8" s="302"/>
      <c r="I8" s="303"/>
    </row>
    <row r="9" spans="2:9" ht="34.5" customHeight="1" x14ac:dyDescent="0.25">
      <c r="B9" s="54">
        <v>4</v>
      </c>
      <c r="C9" s="305" t="s">
        <v>168</v>
      </c>
      <c r="D9" s="305"/>
      <c r="E9" s="50"/>
      <c r="F9" s="50"/>
      <c r="G9" s="50"/>
      <c r="H9" s="302"/>
      <c r="I9" s="303"/>
    </row>
    <row r="10" spans="2:9" ht="30.75" customHeight="1" x14ac:dyDescent="0.25">
      <c r="B10" s="54">
        <v>5</v>
      </c>
      <c r="C10" s="305" t="s">
        <v>169</v>
      </c>
      <c r="D10" s="305"/>
      <c r="E10" s="50"/>
      <c r="F10" s="50"/>
      <c r="G10" s="50"/>
      <c r="H10" s="302"/>
      <c r="I10" s="303"/>
    </row>
    <row r="11" spans="2:9" ht="33.75" customHeight="1" x14ac:dyDescent="0.25">
      <c r="B11" s="54">
        <v>6</v>
      </c>
      <c r="C11" s="305" t="s">
        <v>170</v>
      </c>
      <c r="D11" s="305"/>
      <c r="E11" s="50"/>
      <c r="F11" s="50"/>
      <c r="G11" s="50"/>
      <c r="H11" s="302"/>
      <c r="I11" s="303"/>
    </row>
    <row r="12" spans="2:9" ht="25.5" customHeight="1" x14ac:dyDescent="0.25">
      <c r="B12" s="54">
        <v>7</v>
      </c>
      <c r="C12" s="305" t="s">
        <v>171</v>
      </c>
      <c r="D12" s="305"/>
      <c r="E12" s="51"/>
      <c r="F12" s="51"/>
      <c r="G12" s="51"/>
      <c r="H12" s="306"/>
      <c r="I12" s="307"/>
    </row>
    <row r="13" spans="2:9" ht="46.5" customHeight="1" x14ac:dyDescent="0.25">
      <c r="B13" s="54">
        <v>8</v>
      </c>
      <c r="C13" s="305" t="s">
        <v>172</v>
      </c>
      <c r="D13" s="305"/>
      <c r="E13" s="51"/>
      <c r="F13" s="51"/>
      <c r="G13" s="51"/>
      <c r="H13" s="306"/>
      <c r="I13" s="307"/>
    </row>
    <row r="14" spans="2:9" ht="30.75" customHeight="1" x14ac:dyDescent="0.25">
      <c r="B14" s="54">
        <v>9</v>
      </c>
      <c r="C14" s="305" t="s">
        <v>173</v>
      </c>
      <c r="D14" s="305"/>
      <c r="E14" s="51"/>
      <c r="F14" s="51"/>
      <c r="G14" s="51"/>
      <c r="H14" s="306"/>
      <c r="I14" s="307"/>
    </row>
    <row r="15" spans="2:9" x14ac:dyDescent="0.25">
      <c r="B15" s="54">
        <v>10</v>
      </c>
      <c r="C15" s="305"/>
      <c r="D15" s="305"/>
      <c r="E15" s="51"/>
      <c r="F15" s="51"/>
      <c r="G15" s="51"/>
      <c r="H15" s="306"/>
      <c r="I15" s="307"/>
    </row>
    <row r="16" spans="2:9" x14ac:dyDescent="0.25">
      <c r="B16" s="54">
        <v>11</v>
      </c>
      <c r="C16" s="305"/>
      <c r="D16" s="305"/>
      <c r="E16" s="51"/>
      <c r="F16" s="51"/>
      <c r="G16" s="51"/>
      <c r="H16" s="306"/>
      <c r="I16" s="307"/>
    </row>
    <row r="17" spans="2:9" x14ac:dyDescent="0.25">
      <c r="B17" s="54">
        <v>12</v>
      </c>
      <c r="C17" s="305"/>
      <c r="D17" s="305"/>
      <c r="E17" s="51"/>
      <c r="F17" s="51"/>
      <c r="G17" s="51"/>
      <c r="H17" s="306"/>
      <c r="I17" s="307"/>
    </row>
    <row r="18" spans="2:9" ht="15.75" thickBot="1" x14ac:dyDescent="0.3"/>
    <row r="19" spans="2:9" ht="11.25" customHeight="1" thickBot="1" x14ac:dyDescent="0.3">
      <c r="B19" s="301" t="s">
        <v>174</v>
      </c>
      <c r="C19" s="301"/>
      <c r="D19" s="301"/>
      <c r="E19" s="301"/>
      <c r="F19" s="301"/>
      <c r="G19" s="301"/>
      <c r="H19" s="301"/>
      <c r="I19" s="301"/>
    </row>
    <row r="20" spans="2:9" ht="6.75" customHeight="1" thickBot="1" x14ac:dyDescent="0.3">
      <c r="B20" s="301"/>
      <c r="C20" s="301"/>
      <c r="D20" s="301"/>
      <c r="E20" s="301"/>
      <c r="F20" s="301"/>
      <c r="G20" s="301"/>
      <c r="H20" s="301"/>
      <c r="I20" s="301"/>
    </row>
  </sheetData>
  <mergeCells count="29">
    <mergeCell ref="H12:I12"/>
    <mergeCell ref="H10:I10"/>
    <mergeCell ref="C11:D11"/>
    <mergeCell ref="C12:D12"/>
    <mergeCell ref="H8:I8"/>
    <mergeCell ref="H9:I9"/>
    <mergeCell ref="H11:I11"/>
    <mergeCell ref="C10:D10"/>
    <mergeCell ref="H4:I5"/>
    <mergeCell ref="B4:D5"/>
    <mergeCell ref="B3:I3"/>
    <mergeCell ref="E4:G4"/>
    <mergeCell ref="H6:I6"/>
    <mergeCell ref="B19:I20"/>
    <mergeCell ref="H7:I7"/>
    <mergeCell ref="C6:D6"/>
    <mergeCell ref="C7:D7"/>
    <mergeCell ref="C8:D8"/>
    <mergeCell ref="C9:D9"/>
    <mergeCell ref="H13:I13"/>
    <mergeCell ref="H14:I14"/>
    <mergeCell ref="C17:D17"/>
    <mergeCell ref="H17:I17"/>
    <mergeCell ref="H15:I15"/>
    <mergeCell ref="H16:I16"/>
    <mergeCell ref="C13:D13"/>
    <mergeCell ref="C14:D14"/>
    <mergeCell ref="C15:D15"/>
    <mergeCell ref="C16:D16"/>
  </mergeCells>
  <pageMargins left="0.7" right="0.7" top="0.75" bottom="0.75" header="0.3" footer="0.3"/>
  <pageSetup scale="8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M255"/>
  <sheetViews>
    <sheetView topLeftCell="A58" zoomScaleNormal="100" zoomScaleSheetLayoutView="90" workbookViewId="0">
      <selection activeCell="F71" sqref="F71"/>
    </sheetView>
  </sheetViews>
  <sheetFormatPr baseColWidth="10" defaultColWidth="10.85546875" defaultRowHeight="15" x14ac:dyDescent="0.25"/>
  <cols>
    <col min="1" max="1" width="2.42578125" style="76" customWidth="1"/>
    <col min="2" max="2" width="4" style="62" customWidth="1"/>
    <col min="3" max="3" width="24.7109375" style="62" customWidth="1"/>
    <col min="4" max="4" width="35.42578125" style="63" customWidth="1"/>
    <col min="5" max="5" width="12" style="62" customWidth="1"/>
    <col min="6" max="6" width="9.85546875" style="62" customWidth="1"/>
    <col min="7" max="7" width="12.7109375" style="62" customWidth="1"/>
    <col min="8" max="8" width="14.140625" style="62" customWidth="1"/>
    <col min="9" max="9" width="24.5703125" style="62" customWidth="1"/>
    <col min="10" max="10" width="32.140625" style="62" customWidth="1"/>
    <col min="11" max="11" width="5" style="76" customWidth="1"/>
    <col min="12" max="12" width="16.42578125" style="76" customWidth="1"/>
    <col min="13" max="16384" width="10.85546875" style="62"/>
  </cols>
  <sheetData>
    <row r="1" spans="1:12" ht="15.75" thickBot="1" x14ac:dyDescent="0.3">
      <c r="B1" s="76"/>
      <c r="C1" s="76"/>
      <c r="D1" s="76"/>
      <c r="E1" s="76"/>
      <c r="F1" s="76"/>
      <c r="G1" s="76"/>
      <c r="H1" s="76"/>
      <c r="I1" s="76"/>
      <c r="J1" s="76"/>
      <c r="L1"/>
    </row>
    <row r="2" spans="1:12" ht="35.1" customHeight="1" thickBot="1" x14ac:dyDescent="0.3">
      <c r="A2" s="122"/>
      <c r="B2" s="360" t="s">
        <v>175</v>
      </c>
      <c r="C2" s="361"/>
      <c r="D2" s="361"/>
      <c r="E2" s="361"/>
      <c r="F2" s="361"/>
      <c r="G2" s="361"/>
      <c r="H2" s="361"/>
      <c r="I2" s="361"/>
      <c r="J2" s="362"/>
      <c r="K2" s="122"/>
      <c r="L2"/>
    </row>
    <row r="3" spans="1:12" ht="5.0999999999999996" customHeight="1" thickBot="1" x14ac:dyDescent="0.3">
      <c r="A3" s="122"/>
      <c r="B3" s="123"/>
      <c r="C3" s="123"/>
      <c r="D3" s="124"/>
      <c r="E3" s="123"/>
      <c r="F3" s="123"/>
      <c r="G3" s="123"/>
      <c r="H3" s="123"/>
      <c r="I3" s="123"/>
      <c r="J3" s="123"/>
      <c r="K3" s="122"/>
      <c r="L3"/>
    </row>
    <row r="4" spans="1:12" ht="21.95" customHeight="1" thickBot="1" x14ac:dyDescent="0.3">
      <c r="A4" s="122"/>
      <c r="B4" s="363" t="s">
        <v>176</v>
      </c>
      <c r="C4" s="364"/>
      <c r="D4" s="364"/>
      <c r="E4" s="364"/>
      <c r="F4" s="364"/>
      <c r="G4" s="364"/>
      <c r="H4" s="364"/>
      <c r="I4" s="364"/>
      <c r="J4" s="365"/>
      <c r="K4" s="122"/>
      <c r="L4"/>
    </row>
    <row r="5" spans="1:12" s="64" customFormat="1" ht="24.75" customHeight="1" x14ac:dyDescent="0.3">
      <c r="A5" s="122"/>
      <c r="B5" s="125"/>
      <c r="C5" s="366" t="s">
        <v>177</v>
      </c>
      <c r="D5" s="366"/>
      <c r="E5" s="366"/>
      <c r="F5" s="366"/>
      <c r="G5" s="366"/>
      <c r="H5" s="366"/>
      <c r="I5" s="366"/>
      <c r="J5" s="126">
        <v>5</v>
      </c>
      <c r="K5" s="122"/>
      <c r="L5"/>
    </row>
    <row r="6" spans="1:12" s="64" customFormat="1" ht="24.75" customHeight="1" x14ac:dyDescent="0.3">
      <c r="A6" s="122"/>
      <c r="B6" s="127"/>
      <c r="C6" s="359" t="s">
        <v>178</v>
      </c>
      <c r="D6" s="359"/>
      <c r="E6" s="359"/>
      <c r="F6" s="359"/>
      <c r="G6" s="359"/>
      <c r="H6" s="359"/>
      <c r="I6" s="359"/>
      <c r="J6" s="128">
        <v>4</v>
      </c>
      <c r="K6" s="122"/>
      <c r="L6"/>
    </row>
    <row r="7" spans="1:12" s="64" customFormat="1" ht="24.75" customHeight="1" x14ac:dyDescent="0.3">
      <c r="A7" s="122"/>
      <c r="B7" s="127"/>
      <c r="C7" s="359" t="s">
        <v>62</v>
      </c>
      <c r="D7" s="359"/>
      <c r="E7" s="359"/>
      <c r="F7" s="359"/>
      <c r="G7" s="359"/>
      <c r="H7" s="359"/>
      <c r="I7" s="359"/>
      <c r="J7" s="128">
        <v>3</v>
      </c>
      <c r="K7" s="122"/>
      <c r="L7"/>
    </row>
    <row r="8" spans="1:12" s="64" customFormat="1" ht="24.75" customHeight="1" x14ac:dyDescent="0.3">
      <c r="A8" s="122"/>
      <c r="B8" s="127"/>
      <c r="C8" s="359" t="s">
        <v>65</v>
      </c>
      <c r="D8" s="359"/>
      <c r="E8" s="359"/>
      <c r="F8" s="359"/>
      <c r="G8" s="359"/>
      <c r="H8" s="359"/>
      <c r="I8" s="359"/>
      <c r="J8" s="128">
        <v>2</v>
      </c>
      <c r="K8" s="122"/>
      <c r="L8"/>
    </row>
    <row r="9" spans="1:12" s="64" customFormat="1" ht="24.75" customHeight="1" thickBot="1" x14ac:dyDescent="0.35">
      <c r="A9" s="122"/>
      <c r="B9" s="129"/>
      <c r="C9" s="349" t="s">
        <v>179</v>
      </c>
      <c r="D9" s="350"/>
      <c r="E9" s="350"/>
      <c r="F9" s="350"/>
      <c r="G9" s="350"/>
      <c r="H9" s="350"/>
      <c r="I9" s="350"/>
      <c r="J9" s="130">
        <v>1</v>
      </c>
      <c r="K9" s="122"/>
      <c r="L9"/>
    </row>
    <row r="10" spans="1:12" s="64" customFormat="1" ht="22.5" customHeight="1" thickBot="1" x14ac:dyDescent="0.35">
      <c r="A10" s="122"/>
      <c r="B10" s="131"/>
      <c r="C10" s="132"/>
      <c r="D10" s="132"/>
      <c r="E10" s="132"/>
      <c r="F10" s="132"/>
      <c r="G10" s="132"/>
      <c r="H10" s="132"/>
      <c r="I10" s="132"/>
      <c r="J10" s="133"/>
      <c r="K10" s="122"/>
      <c r="L10"/>
    </row>
    <row r="11" spans="1:12" ht="33" customHeight="1" x14ac:dyDescent="0.25">
      <c r="A11" s="122"/>
      <c r="B11" s="351" t="s">
        <v>180</v>
      </c>
      <c r="C11" s="352"/>
      <c r="D11" s="352" t="s">
        <v>181</v>
      </c>
      <c r="E11" s="352" t="s">
        <v>182</v>
      </c>
      <c r="F11" s="352"/>
      <c r="G11" s="352"/>
      <c r="H11" s="346" t="s">
        <v>183</v>
      </c>
      <c r="I11" s="357" t="s">
        <v>184</v>
      </c>
      <c r="J11" s="343" t="s">
        <v>185</v>
      </c>
      <c r="K11" s="77"/>
      <c r="L11"/>
    </row>
    <row r="12" spans="1:12" ht="27.75" customHeight="1" x14ac:dyDescent="0.25">
      <c r="A12" s="122"/>
      <c r="B12" s="353"/>
      <c r="C12" s="354"/>
      <c r="D12" s="354"/>
      <c r="E12" s="155" t="s">
        <v>186</v>
      </c>
      <c r="F12" s="155" t="s">
        <v>187</v>
      </c>
      <c r="G12" s="155" t="s">
        <v>188</v>
      </c>
      <c r="H12" s="347"/>
      <c r="I12" s="358"/>
      <c r="J12" s="344"/>
      <c r="K12" s="77"/>
      <c r="L12"/>
    </row>
    <row r="13" spans="1:12" ht="15.75" customHeight="1" x14ac:dyDescent="0.25">
      <c r="A13" s="122"/>
      <c r="B13" s="355"/>
      <c r="C13" s="356"/>
      <c r="D13" s="356"/>
      <c r="E13" s="65">
        <v>0.6</v>
      </c>
      <c r="F13" s="65">
        <v>0.2</v>
      </c>
      <c r="G13" s="65">
        <v>0.2</v>
      </c>
      <c r="H13" s="348"/>
      <c r="I13" s="358"/>
      <c r="J13" s="345"/>
      <c r="K13" s="77"/>
      <c r="L13"/>
    </row>
    <row r="14" spans="1:12" ht="47.45" customHeight="1" x14ac:dyDescent="0.25">
      <c r="A14" s="122"/>
      <c r="B14" s="334">
        <v>1</v>
      </c>
      <c r="C14" s="335" t="s">
        <v>189</v>
      </c>
      <c r="D14" s="66" t="s">
        <v>190</v>
      </c>
      <c r="E14" s="135"/>
      <c r="F14" s="135"/>
      <c r="G14" s="135"/>
      <c r="H14" s="336"/>
      <c r="I14" s="336">
        <f>SUM(E18:G18)</f>
        <v>0</v>
      </c>
      <c r="J14" s="341"/>
      <c r="K14" s="77"/>
      <c r="L14"/>
    </row>
    <row r="15" spans="1:12" ht="38.1" customHeight="1" x14ac:dyDescent="0.25">
      <c r="A15" s="122"/>
      <c r="B15" s="334"/>
      <c r="C15" s="335"/>
      <c r="D15" s="66" t="s">
        <v>191</v>
      </c>
      <c r="E15" s="135"/>
      <c r="F15" s="135"/>
      <c r="G15" s="135"/>
      <c r="H15" s="336"/>
      <c r="I15" s="336"/>
      <c r="J15" s="341"/>
      <c r="K15" s="77"/>
      <c r="L15"/>
    </row>
    <row r="16" spans="1:12" ht="41.45" customHeight="1" x14ac:dyDescent="0.25">
      <c r="A16" s="122"/>
      <c r="B16" s="334"/>
      <c r="C16" s="335"/>
      <c r="D16" s="66" t="s">
        <v>192</v>
      </c>
      <c r="E16" s="135"/>
      <c r="F16" s="135"/>
      <c r="G16" s="135"/>
      <c r="H16" s="336"/>
      <c r="I16" s="336"/>
      <c r="J16" s="341"/>
      <c r="K16" s="77"/>
      <c r="L16"/>
    </row>
    <row r="17" spans="1:12" ht="47.1" customHeight="1" x14ac:dyDescent="0.25">
      <c r="A17" s="122"/>
      <c r="B17" s="334"/>
      <c r="C17" s="335"/>
      <c r="D17" s="66" t="s">
        <v>193</v>
      </c>
      <c r="E17" s="135"/>
      <c r="F17" s="135"/>
      <c r="G17" s="135"/>
      <c r="H17" s="336"/>
      <c r="I17" s="336"/>
      <c r="J17" s="341"/>
      <c r="K17" s="77"/>
      <c r="L17"/>
    </row>
    <row r="18" spans="1:12" ht="24.75" customHeight="1" x14ac:dyDescent="0.25">
      <c r="A18" s="122"/>
      <c r="B18" s="322" t="s">
        <v>276</v>
      </c>
      <c r="C18" s="322"/>
      <c r="D18" s="322"/>
      <c r="E18" s="61">
        <f>SUM(E14:E17)/4*60%</f>
        <v>0</v>
      </c>
      <c r="F18" s="67">
        <f>SUM(F14:F17)/4*20%</f>
        <v>0</v>
      </c>
      <c r="G18" s="67">
        <f>SUM(G14:G17)/4*20%</f>
        <v>0</v>
      </c>
      <c r="H18" s="336"/>
      <c r="I18" s="336"/>
      <c r="J18" s="341"/>
      <c r="K18" s="77"/>
      <c r="L18"/>
    </row>
    <row r="19" spans="1:12" ht="24.75" customHeight="1" x14ac:dyDescent="0.25">
      <c r="A19" s="122"/>
      <c r="B19" s="334">
        <v>2</v>
      </c>
      <c r="C19" s="335" t="s">
        <v>195</v>
      </c>
      <c r="D19" s="66" t="s">
        <v>196</v>
      </c>
      <c r="E19" s="135"/>
      <c r="F19" s="180"/>
      <c r="G19" s="170"/>
      <c r="H19" s="336"/>
      <c r="I19" s="336">
        <f>SUM(E24:G24)</f>
        <v>0</v>
      </c>
      <c r="J19" s="337"/>
      <c r="K19" s="77"/>
      <c r="L19"/>
    </row>
    <row r="20" spans="1:12" ht="36" customHeight="1" x14ac:dyDescent="0.25">
      <c r="A20" s="122"/>
      <c r="B20" s="334"/>
      <c r="C20" s="335"/>
      <c r="D20" s="66" t="s">
        <v>197</v>
      </c>
      <c r="E20" s="135"/>
      <c r="F20" s="180"/>
      <c r="G20" s="178"/>
      <c r="H20" s="336"/>
      <c r="I20" s="336"/>
      <c r="J20" s="337"/>
      <c r="K20" s="77"/>
      <c r="L20"/>
    </row>
    <row r="21" spans="1:12" ht="33.6" customHeight="1" x14ac:dyDescent="0.25">
      <c r="A21" s="122"/>
      <c r="B21" s="334"/>
      <c r="C21" s="335"/>
      <c r="D21" s="66" t="s">
        <v>198</v>
      </c>
      <c r="E21" s="135"/>
      <c r="F21" s="180"/>
      <c r="G21" s="178"/>
      <c r="H21" s="336"/>
      <c r="I21" s="336"/>
      <c r="J21" s="337"/>
      <c r="K21" s="77"/>
      <c r="L21"/>
    </row>
    <row r="22" spans="1:12" ht="35.25" customHeight="1" x14ac:dyDescent="0.25">
      <c r="A22" s="122"/>
      <c r="B22" s="334"/>
      <c r="C22" s="335"/>
      <c r="D22" s="66" t="s">
        <v>199</v>
      </c>
      <c r="E22" s="135"/>
      <c r="F22" s="180"/>
      <c r="G22" s="178"/>
      <c r="H22" s="336"/>
      <c r="I22" s="336"/>
      <c r="J22" s="337"/>
      <c r="K22" s="77"/>
      <c r="L22"/>
    </row>
    <row r="23" spans="1:12" ht="21" customHeight="1" x14ac:dyDescent="0.25">
      <c r="A23" s="122"/>
      <c r="B23" s="334"/>
      <c r="C23" s="335"/>
      <c r="D23" s="66" t="s">
        <v>200</v>
      </c>
      <c r="E23" s="135"/>
      <c r="F23" s="180"/>
      <c r="G23" s="178"/>
      <c r="H23" s="336"/>
      <c r="I23" s="336"/>
      <c r="J23" s="337"/>
      <c r="K23" s="77"/>
      <c r="L23"/>
    </row>
    <row r="24" spans="1:12" ht="24.75" customHeight="1" x14ac:dyDescent="0.25">
      <c r="A24" s="122"/>
      <c r="B24" s="322" t="s">
        <v>194</v>
      </c>
      <c r="C24" s="322"/>
      <c r="D24" s="322"/>
      <c r="E24" s="67">
        <f>SUM(E19:E23)/5*60%</f>
        <v>0</v>
      </c>
      <c r="F24" s="67">
        <f>SUM(F19:F23)/5*20%</f>
        <v>0</v>
      </c>
      <c r="G24" s="67">
        <f>SUM(G19:G23)/5*20%</f>
        <v>0</v>
      </c>
      <c r="H24" s="336"/>
      <c r="I24" s="336"/>
      <c r="J24" s="337"/>
      <c r="K24" s="77"/>
      <c r="L24"/>
    </row>
    <row r="25" spans="1:12" ht="24.75" customHeight="1" x14ac:dyDescent="0.25">
      <c r="A25" s="122"/>
      <c r="B25" s="334">
        <v>3</v>
      </c>
      <c r="C25" s="335" t="s">
        <v>201</v>
      </c>
      <c r="D25" s="66" t="s">
        <v>202</v>
      </c>
      <c r="E25" s="135"/>
      <c r="F25" s="180"/>
      <c r="G25" s="170"/>
      <c r="H25" s="339"/>
      <c r="I25" s="336">
        <f>SUM(E30:G30)</f>
        <v>0</v>
      </c>
      <c r="J25" s="337"/>
      <c r="K25" s="77"/>
      <c r="L25"/>
    </row>
    <row r="26" spans="1:12" ht="33.75" customHeight="1" x14ac:dyDescent="0.25">
      <c r="A26" s="122"/>
      <c r="B26" s="334"/>
      <c r="C26" s="335"/>
      <c r="D26" s="66" t="s">
        <v>203</v>
      </c>
      <c r="E26" s="135"/>
      <c r="F26" s="180"/>
      <c r="G26" s="178"/>
      <c r="H26" s="339"/>
      <c r="I26" s="336"/>
      <c r="J26" s="337"/>
      <c r="K26" s="77"/>
      <c r="L26"/>
    </row>
    <row r="27" spans="1:12" x14ac:dyDescent="0.25">
      <c r="A27" s="122"/>
      <c r="B27" s="334"/>
      <c r="C27" s="335"/>
      <c r="D27" s="66" t="s">
        <v>204</v>
      </c>
      <c r="E27" s="135"/>
      <c r="F27" s="180"/>
      <c r="G27" s="178"/>
      <c r="H27" s="339"/>
      <c r="I27" s="336"/>
      <c r="J27" s="337"/>
      <c r="K27" s="77"/>
      <c r="L27"/>
    </row>
    <row r="28" spans="1:12" ht="27.75" customHeight="1" x14ac:dyDescent="0.25">
      <c r="A28" s="122"/>
      <c r="B28" s="334"/>
      <c r="C28" s="335"/>
      <c r="D28" s="66" t="s">
        <v>205</v>
      </c>
      <c r="E28" s="135"/>
      <c r="F28" s="180"/>
      <c r="G28" s="178"/>
      <c r="H28" s="339"/>
      <c r="I28" s="336"/>
      <c r="J28" s="337"/>
      <c r="K28" s="77"/>
      <c r="L28"/>
    </row>
    <row r="29" spans="1:12" ht="36" customHeight="1" x14ac:dyDescent="0.25">
      <c r="A29" s="122"/>
      <c r="B29" s="334"/>
      <c r="C29" s="335"/>
      <c r="D29" s="66" t="s">
        <v>206</v>
      </c>
      <c r="E29" s="135"/>
      <c r="F29" s="180"/>
      <c r="G29" s="178"/>
      <c r="H29" s="339"/>
      <c r="I29" s="336"/>
      <c r="J29" s="337"/>
      <c r="K29" s="77"/>
      <c r="L29"/>
    </row>
    <row r="30" spans="1:12" ht="24.75" customHeight="1" x14ac:dyDescent="0.25">
      <c r="A30" s="122"/>
      <c r="B30" s="322" t="s">
        <v>194</v>
      </c>
      <c r="C30" s="322"/>
      <c r="D30" s="322"/>
      <c r="E30" s="67">
        <f>SUM(E25:E29)/5*60%</f>
        <v>0</v>
      </c>
      <c r="F30" s="67">
        <f>SUM(F25:F29)/5*20%</f>
        <v>0</v>
      </c>
      <c r="G30" s="67">
        <f>SUM(G25:G29)/5*20%</f>
        <v>0</v>
      </c>
      <c r="H30" s="339"/>
      <c r="I30" s="336"/>
      <c r="J30" s="337"/>
      <c r="K30" s="77"/>
      <c r="L30"/>
    </row>
    <row r="31" spans="1:12" ht="34.5" customHeight="1" x14ac:dyDescent="0.25">
      <c r="A31" s="122"/>
      <c r="B31" s="334">
        <v>4</v>
      </c>
      <c r="C31" s="335" t="s">
        <v>207</v>
      </c>
      <c r="D31" s="68" t="s">
        <v>208</v>
      </c>
      <c r="E31" s="135"/>
      <c r="F31" s="180"/>
      <c r="G31" s="171"/>
      <c r="H31" s="328"/>
      <c r="I31" s="331">
        <f>SUM(E35:G35)</f>
        <v>0</v>
      </c>
      <c r="J31" s="342"/>
      <c r="K31" s="77"/>
      <c r="L31"/>
    </row>
    <row r="32" spans="1:12" ht="24.75" customHeight="1" x14ac:dyDescent="0.25">
      <c r="A32" s="122"/>
      <c r="B32" s="334"/>
      <c r="C32" s="335"/>
      <c r="D32" s="68" t="s">
        <v>209</v>
      </c>
      <c r="E32" s="135"/>
      <c r="F32" s="180"/>
      <c r="G32" s="179"/>
      <c r="H32" s="329"/>
      <c r="I32" s="332"/>
      <c r="J32" s="342"/>
      <c r="K32" s="77"/>
      <c r="L32"/>
    </row>
    <row r="33" spans="1:12" ht="24.75" customHeight="1" x14ac:dyDescent="0.25">
      <c r="A33" s="122"/>
      <c r="B33" s="334"/>
      <c r="C33" s="335"/>
      <c r="D33" s="68" t="s">
        <v>210</v>
      </c>
      <c r="E33" s="135"/>
      <c r="F33" s="180"/>
      <c r="G33" s="179"/>
      <c r="H33" s="329"/>
      <c r="I33" s="332"/>
      <c r="J33" s="342"/>
      <c r="K33" s="77"/>
      <c r="L33"/>
    </row>
    <row r="34" spans="1:12" ht="36.75" customHeight="1" x14ac:dyDescent="0.25">
      <c r="A34" s="122"/>
      <c r="B34" s="334"/>
      <c r="C34" s="335"/>
      <c r="D34" s="68" t="s">
        <v>211</v>
      </c>
      <c r="E34" s="135"/>
      <c r="F34" s="180"/>
      <c r="G34" s="179"/>
      <c r="H34" s="329"/>
      <c r="I34" s="332"/>
      <c r="J34" s="342"/>
      <c r="K34" s="77"/>
      <c r="L34"/>
    </row>
    <row r="35" spans="1:12" ht="24.75" customHeight="1" x14ac:dyDescent="0.25">
      <c r="A35" s="122"/>
      <c r="B35" s="322" t="s">
        <v>194</v>
      </c>
      <c r="C35" s="322"/>
      <c r="D35" s="322"/>
      <c r="E35" s="67">
        <f>SUM(E31:E34)/4*60%</f>
        <v>0</v>
      </c>
      <c r="F35" s="67">
        <f>SUM(F31:F34)/4*20%</f>
        <v>0</v>
      </c>
      <c r="G35" s="67">
        <f>SUM(G31:G34)/4*20%</f>
        <v>0</v>
      </c>
      <c r="H35" s="330"/>
      <c r="I35" s="333"/>
      <c r="J35" s="342"/>
      <c r="K35" s="77"/>
      <c r="L35"/>
    </row>
    <row r="36" spans="1:12" ht="25.5" customHeight="1" x14ac:dyDescent="0.25">
      <c r="A36" s="122"/>
      <c r="B36" s="334">
        <v>5</v>
      </c>
      <c r="C36" s="335" t="s">
        <v>212</v>
      </c>
      <c r="D36" s="69" t="s">
        <v>213</v>
      </c>
      <c r="E36" s="135"/>
      <c r="F36" s="180"/>
      <c r="G36" s="135"/>
      <c r="H36" s="336"/>
      <c r="I36" s="336">
        <f>SUM(E41:G41)</f>
        <v>0</v>
      </c>
      <c r="J36" s="341"/>
      <c r="K36" s="77"/>
      <c r="L36"/>
    </row>
    <row r="37" spans="1:12" ht="27" customHeight="1" x14ac:dyDescent="0.25">
      <c r="A37" s="122"/>
      <c r="B37" s="334"/>
      <c r="C37" s="335"/>
      <c r="D37" s="69" t="s">
        <v>214</v>
      </c>
      <c r="E37" s="135"/>
      <c r="F37" s="180"/>
      <c r="G37" s="135"/>
      <c r="H37" s="336"/>
      <c r="I37" s="336"/>
      <c r="J37" s="341"/>
      <c r="K37" s="77"/>
      <c r="L37"/>
    </row>
    <row r="38" spans="1:12" ht="35.1" customHeight="1" x14ac:dyDescent="0.25">
      <c r="A38" s="122"/>
      <c r="B38" s="334"/>
      <c r="C38" s="335"/>
      <c r="D38" s="69" t="s">
        <v>215</v>
      </c>
      <c r="E38" s="135"/>
      <c r="F38" s="180"/>
      <c r="G38" s="135"/>
      <c r="H38" s="336"/>
      <c r="I38" s="336"/>
      <c r="J38" s="341"/>
      <c r="K38" s="77"/>
      <c r="L38"/>
    </row>
    <row r="39" spans="1:12" ht="24" customHeight="1" x14ac:dyDescent="0.25">
      <c r="A39" s="122"/>
      <c r="B39" s="334"/>
      <c r="C39" s="335"/>
      <c r="D39" s="69" t="s">
        <v>216</v>
      </c>
      <c r="E39" s="135"/>
      <c r="F39" s="180"/>
      <c r="G39" s="135"/>
      <c r="H39" s="336"/>
      <c r="I39" s="336"/>
      <c r="J39" s="341"/>
      <c r="K39" s="77"/>
      <c r="L39"/>
    </row>
    <row r="40" spans="1:12" ht="26.25" customHeight="1" x14ac:dyDescent="0.25">
      <c r="A40" s="122"/>
      <c r="B40" s="334"/>
      <c r="C40" s="335"/>
      <c r="D40" s="69" t="s">
        <v>217</v>
      </c>
      <c r="E40" s="135"/>
      <c r="F40" s="180"/>
      <c r="G40" s="135"/>
      <c r="H40" s="336"/>
      <c r="I40" s="336"/>
      <c r="J40" s="341"/>
      <c r="K40" s="77"/>
      <c r="L40"/>
    </row>
    <row r="41" spans="1:12" ht="24.75" customHeight="1" x14ac:dyDescent="0.25">
      <c r="A41" s="122"/>
      <c r="B41" s="322" t="s">
        <v>194</v>
      </c>
      <c r="C41" s="322"/>
      <c r="D41" s="322"/>
      <c r="E41" s="67">
        <f>SUM(E36:E40)/5*60%</f>
        <v>0</v>
      </c>
      <c r="F41" s="67">
        <f>SUM(F36:F40)/5*20%</f>
        <v>0</v>
      </c>
      <c r="G41" s="67">
        <f>SUM(G36:G40)/5*20%</f>
        <v>0</v>
      </c>
      <c r="H41" s="336"/>
      <c r="I41" s="336"/>
      <c r="J41" s="341"/>
      <c r="K41" s="77"/>
      <c r="L41"/>
    </row>
    <row r="42" spans="1:12" ht="24.75" customHeight="1" x14ac:dyDescent="0.25">
      <c r="A42" s="122"/>
      <c r="B42" s="334">
        <v>6</v>
      </c>
      <c r="C42" s="335" t="s">
        <v>218</v>
      </c>
      <c r="D42" s="66" t="s">
        <v>219</v>
      </c>
      <c r="E42" s="135"/>
      <c r="F42" s="180"/>
      <c r="G42" s="170"/>
      <c r="H42" s="336"/>
      <c r="I42" s="336">
        <f>SUM(E48:G48)</f>
        <v>0</v>
      </c>
      <c r="J42" s="337"/>
      <c r="K42" s="77"/>
      <c r="L42"/>
    </row>
    <row r="43" spans="1:12" ht="36" customHeight="1" x14ac:dyDescent="0.25">
      <c r="A43" s="122"/>
      <c r="B43" s="334"/>
      <c r="C43" s="335"/>
      <c r="D43" s="66" t="s">
        <v>220</v>
      </c>
      <c r="E43" s="135"/>
      <c r="F43" s="180"/>
      <c r="G43" s="178"/>
      <c r="H43" s="336"/>
      <c r="I43" s="336"/>
      <c r="J43" s="337"/>
      <c r="K43" s="77"/>
      <c r="L43"/>
    </row>
    <row r="44" spans="1:12" ht="24.75" customHeight="1" x14ac:dyDescent="0.25">
      <c r="A44" s="122"/>
      <c r="B44" s="334"/>
      <c r="C44" s="335"/>
      <c r="D44" s="66" t="s">
        <v>221</v>
      </c>
      <c r="E44" s="135"/>
      <c r="F44" s="180"/>
      <c r="G44" s="178"/>
      <c r="H44" s="336"/>
      <c r="I44" s="336"/>
      <c r="J44" s="337"/>
      <c r="K44" s="77"/>
      <c r="L44"/>
    </row>
    <row r="45" spans="1:12" ht="15.75" customHeight="1" x14ac:dyDescent="0.25">
      <c r="A45" s="122"/>
      <c r="B45" s="334"/>
      <c r="C45" s="335"/>
      <c r="D45" s="66" t="s">
        <v>222</v>
      </c>
      <c r="E45" s="135"/>
      <c r="F45" s="180"/>
      <c r="G45" s="178"/>
      <c r="H45" s="336"/>
      <c r="I45" s="336"/>
      <c r="J45" s="337"/>
      <c r="K45" s="77"/>
      <c r="L45"/>
    </row>
    <row r="46" spans="1:12" ht="12.75" customHeight="1" x14ac:dyDescent="0.25">
      <c r="A46" s="122"/>
      <c r="B46" s="334"/>
      <c r="C46" s="335"/>
      <c r="D46" s="66" t="s">
        <v>223</v>
      </c>
      <c r="E46" s="135"/>
      <c r="F46" s="180"/>
      <c r="G46" s="178"/>
      <c r="H46" s="336"/>
      <c r="I46" s="336"/>
      <c r="J46" s="337"/>
      <c r="K46" s="77"/>
      <c r="L46"/>
    </row>
    <row r="47" spans="1:12" ht="15" customHeight="1" x14ac:dyDescent="0.25">
      <c r="A47" s="122"/>
      <c r="B47" s="334"/>
      <c r="C47" s="335"/>
      <c r="D47" s="66" t="s">
        <v>224</v>
      </c>
      <c r="E47" s="135"/>
      <c r="F47" s="180"/>
      <c r="G47" s="178"/>
      <c r="H47" s="336"/>
      <c r="I47" s="336"/>
      <c r="J47" s="337"/>
      <c r="K47" s="77"/>
      <c r="L47"/>
    </row>
    <row r="48" spans="1:12" ht="24.75" customHeight="1" x14ac:dyDescent="0.25">
      <c r="A48" s="122"/>
      <c r="B48" s="322" t="s">
        <v>194</v>
      </c>
      <c r="C48" s="322"/>
      <c r="D48" s="322"/>
      <c r="E48" s="67">
        <f>SUM(E42:E47)/6*60%</f>
        <v>0</v>
      </c>
      <c r="F48" s="67">
        <f>SUM(F42:F47)/6*20%</f>
        <v>0</v>
      </c>
      <c r="G48" s="67">
        <f>SUM(G42:G47)/6*20%</f>
        <v>0</v>
      </c>
      <c r="H48" s="336"/>
      <c r="I48" s="336"/>
      <c r="J48" s="337"/>
      <c r="K48" s="77"/>
      <c r="L48"/>
    </row>
    <row r="49" spans="1:12" ht="24.75" customHeight="1" x14ac:dyDescent="0.25">
      <c r="A49" s="122"/>
      <c r="B49" s="334">
        <v>7</v>
      </c>
      <c r="C49" s="335" t="s">
        <v>225</v>
      </c>
      <c r="D49" s="66" t="s">
        <v>226</v>
      </c>
      <c r="E49" s="135"/>
      <c r="F49" s="180"/>
      <c r="G49" s="170"/>
      <c r="H49" s="339"/>
      <c r="I49" s="331">
        <f>SUM(E53:G53)</f>
        <v>0</v>
      </c>
      <c r="J49" s="337"/>
      <c r="K49" s="77"/>
      <c r="L49"/>
    </row>
    <row r="50" spans="1:12" ht="47.25" customHeight="1" x14ac:dyDescent="0.25">
      <c r="A50" s="122"/>
      <c r="B50" s="334"/>
      <c r="C50" s="335"/>
      <c r="D50" s="66" t="s">
        <v>227</v>
      </c>
      <c r="E50" s="135"/>
      <c r="F50" s="180"/>
      <c r="G50" s="170"/>
      <c r="H50" s="339"/>
      <c r="I50" s="332"/>
      <c r="J50" s="337"/>
      <c r="K50" s="77"/>
      <c r="L50"/>
    </row>
    <row r="51" spans="1:12" ht="14.25" customHeight="1" x14ac:dyDescent="0.25">
      <c r="A51" s="122"/>
      <c r="B51" s="334"/>
      <c r="C51" s="335"/>
      <c r="D51" s="66" t="s">
        <v>228</v>
      </c>
      <c r="E51" s="135"/>
      <c r="F51" s="180"/>
      <c r="G51" s="170"/>
      <c r="H51" s="339"/>
      <c r="I51" s="332"/>
      <c r="J51" s="337"/>
      <c r="K51" s="77"/>
      <c r="L51"/>
    </row>
    <row r="52" spans="1:12" ht="27" customHeight="1" x14ac:dyDescent="0.25">
      <c r="A52" s="122"/>
      <c r="B52" s="334"/>
      <c r="C52" s="335"/>
      <c r="D52" s="66" t="s">
        <v>229</v>
      </c>
      <c r="E52" s="135"/>
      <c r="F52" s="180"/>
      <c r="G52" s="170"/>
      <c r="H52" s="339"/>
      <c r="I52" s="332"/>
      <c r="J52" s="337"/>
      <c r="K52" s="77"/>
      <c r="L52"/>
    </row>
    <row r="53" spans="1:12" ht="24.75" customHeight="1" x14ac:dyDescent="0.25">
      <c r="A53" s="122"/>
      <c r="B53" s="322" t="s">
        <v>194</v>
      </c>
      <c r="C53" s="322"/>
      <c r="D53" s="322"/>
      <c r="E53" s="67">
        <f>SUM(E49:E52)/4*60%</f>
        <v>0</v>
      </c>
      <c r="F53" s="67">
        <f>SUM(F49:F52)/4*20%</f>
        <v>0</v>
      </c>
      <c r="G53" s="67">
        <f>SUM(G49:G52)/4*20%</f>
        <v>0</v>
      </c>
      <c r="H53" s="339"/>
      <c r="I53" s="333"/>
      <c r="J53" s="337"/>
      <c r="K53" s="77"/>
      <c r="L53"/>
    </row>
    <row r="54" spans="1:12" ht="34.5" customHeight="1" x14ac:dyDescent="0.25">
      <c r="A54" s="122"/>
      <c r="B54" s="334">
        <v>8</v>
      </c>
      <c r="C54" s="335" t="s">
        <v>230</v>
      </c>
      <c r="D54" s="68" t="s">
        <v>231</v>
      </c>
      <c r="E54" s="135"/>
      <c r="F54" s="180"/>
      <c r="G54" s="171"/>
      <c r="H54" s="340"/>
      <c r="I54" s="336">
        <f>SUM(E61:G61)</f>
        <v>0</v>
      </c>
      <c r="J54" s="338"/>
      <c r="K54" s="77"/>
      <c r="L54"/>
    </row>
    <row r="55" spans="1:12" ht="24.75" customHeight="1" x14ac:dyDescent="0.25">
      <c r="A55" s="122"/>
      <c r="B55" s="334"/>
      <c r="C55" s="335"/>
      <c r="D55" s="68" t="s">
        <v>232</v>
      </c>
      <c r="E55" s="135"/>
      <c r="F55" s="180"/>
      <c r="G55" s="171"/>
      <c r="H55" s="340"/>
      <c r="I55" s="336"/>
      <c r="J55" s="338"/>
      <c r="K55" s="77"/>
      <c r="L55"/>
    </row>
    <row r="56" spans="1:12" ht="24.75" customHeight="1" x14ac:dyDescent="0.25">
      <c r="A56" s="122"/>
      <c r="B56" s="334"/>
      <c r="C56" s="335"/>
      <c r="D56" s="68" t="s">
        <v>233</v>
      </c>
      <c r="E56" s="135"/>
      <c r="F56" s="180"/>
      <c r="G56" s="171"/>
      <c r="H56" s="340"/>
      <c r="I56" s="336"/>
      <c r="J56" s="338"/>
      <c r="K56" s="77"/>
      <c r="L56"/>
    </row>
    <row r="57" spans="1:12" ht="36.75" customHeight="1" x14ac:dyDescent="0.25">
      <c r="A57" s="122"/>
      <c r="B57" s="334"/>
      <c r="C57" s="335"/>
      <c r="D57" s="68" t="s">
        <v>234</v>
      </c>
      <c r="E57" s="135"/>
      <c r="F57" s="180"/>
      <c r="G57" s="171"/>
      <c r="H57" s="340"/>
      <c r="I57" s="336"/>
      <c r="J57" s="338"/>
      <c r="K57" s="77"/>
      <c r="L57"/>
    </row>
    <row r="58" spans="1:12" ht="44.25" customHeight="1" x14ac:dyDescent="0.25">
      <c r="A58" s="122"/>
      <c r="B58" s="334"/>
      <c r="C58" s="335"/>
      <c r="D58" s="68" t="s">
        <v>235</v>
      </c>
      <c r="E58" s="135"/>
      <c r="F58" s="180"/>
      <c r="G58" s="171"/>
      <c r="H58" s="340"/>
      <c r="I58" s="336"/>
      <c r="J58" s="338"/>
      <c r="K58" s="77"/>
      <c r="L58"/>
    </row>
    <row r="59" spans="1:12" ht="44.25" customHeight="1" x14ac:dyDescent="0.25">
      <c r="A59" s="122"/>
      <c r="B59" s="334"/>
      <c r="C59" s="335"/>
      <c r="D59" s="68" t="s">
        <v>236</v>
      </c>
      <c r="E59" s="135"/>
      <c r="F59" s="180"/>
      <c r="G59" s="171"/>
      <c r="H59" s="340"/>
      <c r="I59" s="336"/>
      <c r="J59" s="338"/>
      <c r="K59" s="77"/>
      <c r="L59"/>
    </row>
    <row r="60" spans="1:12" ht="26.25" customHeight="1" x14ac:dyDescent="0.25">
      <c r="A60" s="122"/>
      <c r="B60" s="334"/>
      <c r="C60" s="335"/>
      <c r="D60" s="68" t="s">
        <v>237</v>
      </c>
      <c r="E60" s="135"/>
      <c r="F60" s="180"/>
      <c r="G60" s="171"/>
      <c r="H60" s="340"/>
      <c r="I60" s="336"/>
      <c r="J60" s="338"/>
      <c r="K60" s="77"/>
      <c r="L60"/>
    </row>
    <row r="61" spans="1:12" ht="24.75" customHeight="1" x14ac:dyDescent="0.25">
      <c r="A61" s="122"/>
      <c r="B61" s="322" t="s">
        <v>194</v>
      </c>
      <c r="C61" s="322"/>
      <c r="D61" s="322"/>
      <c r="E61" s="67">
        <f>SUM(E54:E60)/7*60%</f>
        <v>0</v>
      </c>
      <c r="F61" s="67">
        <f>SUM(F54:F60)/7*20%</f>
        <v>0</v>
      </c>
      <c r="G61" s="67">
        <f>SUM(G54:G60)/7*20%</f>
        <v>0</v>
      </c>
      <c r="H61" s="340"/>
      <c r="I61" s="336"/>
      <c r="J61" s="338"/>
      <c r="K61" s="77"/>
      <c r="L61"/>
    </row>
    <row r="62" spans="1:12" ht="24.75" customHeight="1" x14ac:dyDescent="0.25">
      <c r="A62" s="122"/>
      <c r="B62" s="334">
        <v>9</v>
      </c>
      <c r="C62" s="335" t="s">
        <v>238</v>
      </c>
      <c r="D62" s="68" t="s">
        <v>239</v>
      </c>
      <c r="E62" s="135"/>
      <c r="F62" s="180"/>
      <c r="G62" s="171"/>
      <c r="H62" s="340"/>
      <c r="I62" s="331">
        <f>SUM(E66:G66)</f>
        <v>0</v>
      </c>
      <c r="J62" s="337"/>
      <c r="K62" s="77"/>
      <c r="L62"/>
    </row>
    <row r="63" spans="1:12" ht="24.75" customHeight="1" x14ac:dyDescent="0.25">
      <c r="A63" s="122"/>
      <c r="B63" s="334"/>
      <c r="C63" s="335"/>
      <c r="D63" s="68" t="s">
        <v>240</v>
      </c>
      <c r="E63" s="135"/>
      <c r="F63" s="180"/>
      <c r="G63" s="171"/>
      <c r="H63" s="340"/>
      <c r="I63" s="332"/>
      <c r="J63" s="337"/>
      <c r="K63" s="77"/>
      <c r="L63"/>
    </row>
    <row r="64" spans="1:12" ht="24.75" customHeight="1" x14ac:dyDescent="0.25">
      <c r="A64" s="122"/>
      <c r="B64" s="334"/>
      <c r="C64" s="335"/>
      <c r="D64" s="68" t="s">
        <v>241</v>
      </c>
      <c r="E64" s="135"/>
      <c r="F64" s="180"/>
      <c r="G64" s="171"/>
      <c r="H64" s="340"/>
      <c r="I64" s="332"/>
      <c r="J64" s="337"/>
      <c r="K64" s="77"/>
      <c r="L64"/>
    </row>
    <row r="65" spans="1:13" ht="34.5" customHeight="1" x14ac:dyDescent="0.25">
      <c r="A65" s="122"/>
      <c r="B65" s="334"/>
      <c r="C65" s="335"/>
      <c r="D65" s="66" t="s">
        <v>242</v>
      </c>
      <c r="E65" s="135"/>
      <c r="F65" s="180"/>
      <c r="G65" s="171"/>
      <c r="H65" s="340"/>
      <c r="I65" s="332"/>
      <c r="J65" s="337"/>
      <c r="K65" s="77"/>
      <c r="L65"/>
    </row>
    <row r="66" spans="1:13" ht="24.75" customHeight="1" x14ac:dyDescent="0.25">
      <c r="A66" s="122"/>
      <c r="B66" s="322" t="s">
        <v>194</v>
      </c>
      <c r="C66" s="322"/>
      <c r="D66" s="322"/>
      <c r="E66" s="67">
        <f>SUM(E62:E65)/4*60%</f>
        <v>0</v>
      </c>
      <c r="F66" s="67">
        <f>SUM(F62:F65)/4*20%</f>
        <v>0</v>
      </c>
      <c r="G66" s="67">
        <f>SUM(G62:G65)/4*20%</f>
        <v>0</v>
      </c>
      <c r="H66" s="340"/>
      <c r="I66" s="333"/>
      <c r="J66" s="337"/>
      <c r="K66" s="77"/>
      <c r="L66"/>
    </row>
    <row r="67" spans="1:13" x14ac:dyDescent="0.25">
      <c r="A67" s="122"/>
      <c r="B67" s="322" t="s">
        <v>275</v>
      </c>
      <c r="C67" s="322"/>
      <c r="D67" s="322"/>
      <c r="E67" s="160">
        <f>AVERAGE(E66,E61,E53,E48,E41,E35,E30,E24,E18)</f>
        <v>0</v>
      </c>
      <c r="F67" s="160">
        <f>AVERAGE(F66,F61,F53,F48,F41,F35,F30,F24,F18)</f>
        <v>0</v>
      </c>
      <c r="G67" s="160">
        <f>AVERAGE(G66,G61,G53,G48,G41,G35,G30,G24,G18)</f>
        <v>0</v>
      </c>
      <c r="H67" s="77"/>
      <c r="I67" s="77"/>
      <c r="J67" s="77"/>
      <c r="K67" s="77"/>
      <c r="L67"/>
    </row>
    <row r="68" spans="1:13" ht="15.75" thickBot="1" x14ac:dyDescent="0.3">
      <c r="A68" s="122"/>
      <c r="B68" s="77"/>
      <c r="C68" s="77"/>
      <c r="D68" s="78"/>
      <c r="E68" s="159"/>
      <c r="F68" s="159"/>
      <c r="G68" s="159"/>
      <c r="H68" s="77"/>
      <c r="I68" s="77"/>
      <c r="J68" s="77"/>
      <c r="K68" s="77"/>
      <c r="L68"/>
    </row>
    <row r="69" spans="1:13" ht="18.75" customHeight="1" thickBot="1" x14ac:dyDescent="0.3">
      <c r="A69" s="122"/>
      <c r="B69" s="79"/>
      <c r="C69" s="79"/>
      <c r="D69" s="79"/>
      <c r="E69" s="325" t="s">
        <v>243</v>
      </c>
      <c r="F69" s="326"/>
      <c r="G69" s="327"/>
      <c r="H69" s="70"/>
      <c r="I69" s="71">
        <f>AVERAGE(I14:I66)</f>
        <v>0</v>
      </c>
      <c r="J69" s="72">
        <f>I69/5*100%</f>
        <v>0</v>
      </c>
      <c r="K69" s="77"/>
      <c r="L69"/>
    </row>
    <row r="70" spans="1:13" ht="53.25" customHeight="1" x14ac:dyDescent="0.25">
      <c r="A70" s="122"/>
      <c r="B70" s="122"/>
      <c r="C70" s="122"/>
      <c r="D70" s="134"/>
      <c r="E70" s="122"/>
      <c r="F70" s="122"/>
      <c r="G70" s="122"/>
      <c r="H70" s="122"/>
      <c r="I70" s="122"/>
      <c r="J70" s="122"/>
      <c r="K70" s="77"/>
      <c r="L70"/>
      <c r="M70"/>
    </row>
    <row r="71" spans="1:13" ht="42" customHeight="1" x14ac:dyDescent="0.25">
      <c r="A71" s="122"/>
      <c r="B71" s="122"/>
      <c r="C71" s="156" t="s">
        <v>116</v>
      </c>
      <c r="D71" s="164" t="s">
        <v>301</v>
      </c>
      <c r="E71" s="122"/>
      <c r="F71" s="122"/>
      <c r="G71" s="122"/>
      <c r="H71" s="323" t="s">
        <v>288</v>
      </c>
      <c r="I71" s="323"/>
      <c r="J71" s="174" t="s">
        <v>298</v>
      </c>
      <c r="K71" s="77"/>
      <c r="L71"/>
      <c r="M71"/>
    </row>
    <row r="72" spans="1:13" ht="19.5" customHeight="1" x14ac:dyDescent="0.25">
      <c r="A72" s="122"/>
      <c r="B72" s="122"/>
      <c r="C72" s="156" t="s">
        <v>117</v>
      </c>
      <c r="D72" s="164">
        <v>2019</v>
      </c>
      <c r="E72" s="122"/>
      <c r="F72" s="122"/>
      <c r="G72" s="122"/>
      <c r="H72" s="324" t="s">
        <v>294</v>
      </c>
      <c r="I72" s="324"/>
      <c r="J72" s="165" t="s">
        <v>287</v>
      </c>
      <c r="K72" s="77"/>
      <c r="L72"/>
      <c r="M72"/>
    </row>
    <row r="73" spans="1:13" x14ac:dyDescent="0.25">
      <c r="A73" s="122"/>
      <c r="B73" s="122"/>
      <c r="C73" s="122"/>
      <c r="D73" s="122"/>
      <c r="E73" s="122"/>
      <c r="F73" s="122"/>
      <c r="G73" s="122"/>
      <c r="H73" s="122"/>
      <c r="I73" s="122"/>
      <c r="J73" s="122"/>
      <c r="K73" s="122"/>
      <c r="L73"/>
      <c r="M73"/>
    </row>
    <row r="74" spans="1:13" x14ac:dyDescent="0.25">
      <c r="A74"/>
      <c r="K74"/>
      <c r="L74"/>
    </row>
    <row r="75" spans="1:13" x14ac:dyDescent="0.25">
      <c r="A75"/>
      <c r="K75"/>
      <c r="L75"/>
    </row>
    <row r="76" spans="1:13" x14ac:dyDescent="0.25">
      <c r="A76"/>
      <c r="K76"/>
      <c r="L76"/>
    </row>
    <row r="77" spans="1:13" x14ac:dyDescent="0.25">
      <c r="A77"/>
      <c r="K77"/>
      <c r="L77"/>
    </row>
    <row r="78" spans="1:13" x14ac:dyDescent="0.25">
      <c r="A78"/>
      <c r="K78"/>
      <c r="L78"/>
    </row>
    <row r="79" spans="1:13" x14ac:dyDescent="0.25">
      <c r="A79"/>
      <c r="K79"/>
      <c r="L79"/>
    </row>
    <row r="80" spans="1:13" x14ac:dyDescent="0.25">
      <c r="A80"/>
      <c r="K80"/>
      <c r="L80"/>
    </row>
    <row r="81" spans="1:12" x14ac:dyDescent="0.25">
      <c r="A81"/>
      <c r="K81"/>
      <c r="L81"/>
    </row>
    <row r="82" spans="1:12" x14ac:dyDescent="0.25">
      <c r="A82"/>
      <c r="K82"/>
      <c r="L82"/>
    </row>
    <row r="83" spans="1:12" x14ac:dyDescent="0.25">
      <c r="A83"/>
      <c r="K83"/>
      <c r="L83"/>
    </row>
    <row r="84" spans="1:12" x14ac:dyDescent="0.25">
      <c r="A84"/>
      <c r="K84"/>
      <c r="L84"/>
    </row>
    <row r="85" spans="1:12" x14ac:dyDescent="0.25">
      <c r="A85"/>
      <c r="K85"/>
      <c r="L85"/>
    </row>
    <row r="86" spans="1:12" x14ac:dyDescent="0.25">
      <c r="A86"/>
      <c r="K86"/>
      <c r="L86"/>
    </row>
    <row r="87" spans="1:12" x14ac:dyDescent="0.25">
      <c r="A87"/>
      <c r="K87"/>
      <c r="L87"/>
    </row>
    <row r="88" spans="1:12" x14ac:dyDescent="0.25">
      <c r="A88"/>
      <c r="K88"/>
      <c r="L88"/>
    </row>
    <row r="89" spans="1:12" x14ac:dyDescent="0.25">
      <c r="A89"/>
      <c r="K89"/>
      <c r="L89"/>
    </row>
    <row r="90" spans="1:12" x14ac:dyDescent="0.25">
      <c r="A90"/>
      <c r="K90"/>
      <c r="L90"/>
    </row>
    <row r="91" spans="1:12" x14ac:dyDescent="0.25">
      <c r="A91"/>
      <c r="K91"/>
      <c r="L91"/>
    </row>
    <row r="92" spans="1:12" x14ac:dyDescent="0.25">
      <c r="A92"/>
      <c r="K92"/>
      <c r="L92"/>
    </row>
    <row r="93" spans="1:12" x14ac:dyDescent="0.25">
      <c r="A93"/>
      <c r="K93"/>
      <c r="L93"/>
    </row>
    <row r="94" spans="1:12" x14ac:dyDescent="0.25">
      <c r="A94"/>
      <c r="K94"/>
      <c r="L94"/>
    </row>
    <row r="95" spans="1:12" x14ac:dyDescent="0.25">
      <c r="A95"/>
      <c r="K95"/>
      <c r="L95"/>
    </row>
    <row r="96" spans="1:12" x14ac:dyDescent="0.25">
      <c r="A96"/>
      <c r="K96"/>
      <c r="L96"/>
    </row>
    <row r="97" spans="1:12" x14ac:dyDescent="0.25">
      <c r="A97"/>
      <c r="K97"/>
      <c r="L97"/>
    </row>
    <row r="98" spans="1:12" x14ac:dyDescent="0.25">
      <c r="A98"/>
      <c r="K98"/>
      <c r="L98"/>
    </row>
    <row r="99" spans="1:12" x14ac:dyDescent="0.25">
      <c r="A99"/>
      <c r="K99"/>
      <c r="L99"/>
    </row>
    <row r="100" spans="1:12" x14ac:dyDescent="0.25">
      <c r="A100"/>
      <c r="K100"/>
      <c r="L100"/>
    </row>
    <row r="101" spans="1:12" x14ac:dyDescent="0.25">
      <c r="A101"/>
      <c r="K101"/>
      <c r="L101"/>
    </row>
    <row r="102" spans="1:12" x14ac:dyDescent="0.25">
      <c r="A102"/>
      <c r="K102"/>
      <c r="L102"/>
    </row>
    <row r="103" spans="1:12" x14ac:dyDescent="0.25">
      <c r="A103"/>
      <c r="K103"/>
      <c r="L103"/>
    </row>
    <row r="104" spans="1:12" x14ac:dyDescent="0.25">
      <c r="A104"/>
      <c r="K104"/>
      <c r="L104"/>
    </row>
    <row r="105" spans="1:12" x14ac:dyDescent="0.25">
      <c r="A105"/>
      <c r="K105"/>
      <c r="L105"/>
    </row>
    <row r="106" spans="1:12" x14ac:dyDescent="0.25">
      <c r="A106"/>
      <c r="K106"/>
      <c r="L106"/>
    </row>
    <row r="107" spans="1:12" x14ac:dyDescent="0.25">
      <c r="A107"/>
      <c r="K107"/>
      <c r="L107"/>
    </row>
    <row r="108" spans="1:12" x14ac:dyDescent="0.25">
      <c r="A108"/>
      <c r="K108"/>
      <c r="L108"/>
    </row>
    <row r="109" spans="1:12" x14ac:dyDescent="0.25">
      <c r="A109"/>
      <c r="K109"/>
      <c r="L109"/>
    </row>
    <row r="110" spans="1:12" x14ac:dyDescent="0.25">
      <c r="A110"/>
      <c r="K110"/>
      <c r="L110"/>
    </row>
    <row r="111" spans="1:12" x14ac:dyDescent="0.25">
      <c r="A111"/>
      <c r="K111"/>
      <c r="L111"/>
    </row>
    <row r="112" spans="1:12" x14ac:dyDescent="0.25">
      <c r="A112"/>
      <c r="K112"/>
      <c r="L112"/>
    </row>
    <row r="113" spans="1:12" x14ac:dyDescent="0.25">
      <c r="A113"/>
      <c r="K113"/>
      <c r="L113"/>
    </row>
    <row r="114" spans="1:12" x14ac:dyDescent="0.25">
      <c r="A114"/>
      <c r="K114"/>
      <c r="L114"/>
    </row>
    <row r="115" spans="1:12" x14ac:dyDescent="0.25">
      <c r="A115"/>
      <c r="K115"/>
      <c r="L115"/>
    </row>
    <row r="116" spans="1:12" x14ac:dyDescent="0.25">
      <c r="A116"/>
      <c r="K116"/>
      <c r="L116"/>
    </row>
    <row r="117" spans="1:12" x14ac:dyDescent="0.25">
      <c r="A117"/>
      <c r="K117"/>
      <c r="L117"/>
    </row>
    <row r="118" spans="1:12" x14ac:dyDescent="0.25">
      <c r="A118"/>
      <c r="K118"/>
      <c r="L118"/>
    </row>
    <row r="119" spans="1:12" x14ac:dyDescent="0.25">
      <c r="A119"/>
      <c r="K119"/>
      <c r="L119"/>
    </row>
    <row r="120" spans="1:12" x14ac:dyDescent="0.25">
      <c r="A120"/>
      <c r="K120"/>
      <c r="L120"/>
    </row>
    <row r="121" spans="1:12" x14ac:dyDescent="0.25">
      <c r="A121"/>
      <c r="K121"/>
      <c r="L121"/>
    </row>
    <row r="122" spans="1:12" x14ac:dyDescent="0.25">
      <c r="A122"/>
      <c r="K122"/>
      <c r="L122"/>
    </row>
    <row r="123" spans="1:12" x14ac:dyDescent="0.25">
      <c r="A123"/>
      <c r="K123"/>
      <c r="L123"/>
    </row>
    <row r="124" spans="1:12" x14ac:dyDescent="0.25">
      <c r="A124"/>
      <c r="K124"/>
      <c r="L124"/>
    </row>
    <row r="125" spans="1:12" x14ac:dyDescent="0.25">
      <c r="A125"/>
      <c r="K125"/>
      <c r="L125"/>
    </row>
    <row r="126" spans="1:12" x14ac:dyDescent="0.25">
      <c r="A126"/>
      <c r="K126"/>
      <c r="L126"/>
    </row>
    <row r="127" spans="1:12" x14ac:dyDescent="0.25">
      <c r="A127"/>
      <c r="K127"/>
      <c r="L127"/>
    </row>
    <row r="128" spans="1:12" x14ac:dyDescent="0.25">
      <c r="A128"/>
      <c r="K128"/>
      <c r="L128"/>
    </row>
    <row r="129" spans="1:12" x14ac:dyDescent="0.25">
      <c r="A129"/>
      <c r="K129"/>
      <c r="L129"/>
    </row>
    <row r="130" spans="1:12" x14ac:dyDescent="0.25">
      <c r="A130"/>
      <c r="K130"/>
      <c r="L130"/>
    </row>
    <row r="131" spans="1:12" x14ac:dyDescent="0.25">
      <c r="A131"/>
      <c r="K131"/>
      <c r="L131"/>
    </row>
    <row r="132" spans="1:12" x14ac:dyDescent="0.25">
      <c r="A132"/>
      <c r="K132"/>
      <c r="L132"/>
    </row>
    <row r="133" spans="1:12" x14ac:dyDescent="0.25">
      <c r="A133"/>
      <c r="K133"/>
      <c r="L133"/>
    </row>
    <row r="134" spans="1:12" x14ac:dyDescent="0.25">
      <c r="A134"/>
      <c r="K134"/>
      <c r="L134"/>
    </row>
    <row r="135" spans="1:12" x14ac:dyDescent="0.25">
      <c r="A135"/>
      <c r="K135"/>
      <c r="L135"/>
    </row>
    <row r="136" spans="1:12" x14ac:dyDescent="0.25">
      <c r="A136"/>
      <c r="K136"/>
      <c r="L136"/>
    </row>
    <row r="137" spans="1:12" x14ac:dyDescent="0.25">
      <c r="A137"/>
      <c r="K137"/>
      <c r="L137"/>
    </row>
    <row r="138" spans="1:12" x14ac:dyDescent="0.25">
      <c r="A138"/>
      <c r="K138"/>
      <c r="L138"/>
    </row>
    <row r="139" spans="1:12" x14ac:dyDescent="0.25">
      <c r="A139"/>
      <c r="K139"/>
      <c r="L139"/>
    </row>
    <row r="140" spans="1:12" x14ac:dyDescent="0.25">
      <c r="A140"/>
      <c r="K140"/>
      <c r="L140"/>
    </row>
    <row r="141" spans="1:12" x14ac:dyDescent="0.25">
      <c r="A141"/>
      <c r="K141"/>
      <c r="L141"/>
    </row>
    <row r="142" spans="1:12" x14ac:dyDescent="0.25">
      <c r="A142"/>
      <c r="K142"/>
      <c r="L142"/>
    </row>
    <row r="143" spans="1:12" x14ac:dyDescent="0.25">
      <c r="K143"/>
      <c r="L143"/>
    </row>
    <row r="144" spans="1:12" x14ac:dyDescent="0.25">
      <c r="K144"/>
      <c r="L144"/>
    </row>
    <row r="145" spans="11:12" x14ac:dyDescent="0.25">
      <c r="K145"/>
      <c r="L145"/>
    </row>
    <row r="146" spans="11:12" x14ac:dyDescent="0.25">
      <c r="K146"/>
      <c r="L146"/>
    </row>
    <row r="147" spans="11:12" x14ac:dyDescent="0.25">
      <c r="K147"/>
      <c r="L147"/>
    </row>
    <row r="148" spans="11:12" x14ac:dyDescent="0.25">
      <c r="K148"/>
      <c r="L148"/>
    </row>
    <row r="149" spans="11:12" x14ac:dyDescent="0.25">
      <c r="K149"/>
      <c r="L149"/>
    </row>
    <row r="150" spans="11:12" x14ac:dyDescent="0.25">
      <c r="K150"/>
      <c r="L150"/>
    </row>
    <row r="151" spans="11:12" x14ac:dyDescent="0.25">
      <c r="K151"/>
      <c r="L151"/>
    </row>
    <row r="152" spans="11:12" x14ac:dyDescent="0.25">
      <c r="K152"/>
      <c r="L152"/>
    </row>
    <row r="153" spans="11:12" x14ac:dyDescent="0.25">
      <c r="K153"/>
      <c r="L153"/>
    </row>
    <row r="154" spans="11:12" x14ac:dyDescent="0.25">
      <c r="K154"/>
      <c r="L154"/>
    </row>
    <row r="155" spans="11:12" x14ac:dyDescent="0.25">
      <c r="K155"/>
      <c r="L155"/>
    </row>
    <row r="156" spans="11:12" x14ac:dyDescent="0.25">
      <c r="K156"/>
      <c r="L156"/>
    </row>
    <row r="157" spans="11:12" x14ac:dyDescent="0.25">
      <c r="K157"/>
      <c r="L157"/>
    </row>
    <row r="158" spans="11:12" x14ac:dyDescent="0.25">
      <c r="K158"/>
      <c r="L158"/>
    </row>
    <row r="159" spans="11:12" x14ac:dyDescent="0.25">
      <c r="K159"/>
      <c r="L159"/>
    </row>
    <row r="160" spans="11:12" x14ac:dyDescent="0.25">
      <c r="K160"/>
      <c r="L160"/>
    </row>
    <row r="161" spans="11:12" x14ac:dyDescent="0.25">
      <c r="K161"/>
      <c r="L161"/>
    </row>
    <row r="162" spans="11:12" x14ac:dyDescent="0.25">
      <c r="K162"/>
      <c r="L162"/>
    </row>
    <row r="163" spans="11:12" x14ac:dyDescent="0.25">
      <c r="K163"/>
      <c r="L163"/>
    </row>
    <row r="164" spans="11:12" x14ac:dyDescent="0.25">
      <c r="K164"/>
      <c r="L164"/>
    </row>
    <row r="165" spans="11:12" x14ac:dyDescent="0.25">
      <c r="K165"/>
      <c r="L165"/>
    </row>
    <row r="166" spans="11:12" x14ac:dyDescent="0.25">
      <c r="K166"/>
      <c r="L166"/>
    </row>
    <row r="167" spans="11:12" x14ac:dyDescent="0.25">
      <c r="K167"/>
      <c r="L167"/>
    </row>
    <row r="168" spans="11:12" x14ac:dyDescent="0.25">
      <c r="K168"/>
      <c r="L168"/>
    </row>
    <row r="169" spans="11:12" x14ac:dyDescent="0.25">
      <c r="K169"/>
      <c r="L169"/>
    </row>
    <row r="170" spans="11:12" x14ac:dyDescent="0.25">
      <c r="K170"/>
      <c r="L170"/>
    </row>
    <row r="171" spans="11:12" x14ac:dyDescent="0.25">
      <c r="K171"/>
      <c r="L171"/>
    </row>
    <row r="172" spans="11:12" x14ac:dyDescent="0.25">
      <c r="K172"/>
      <c r="L172"/>
    </row>
    <row r="173" spans="11:12" x14ac:dyDescent="0.25">
      <c r="K173"/>
      <c r="L173"/>
    </row>
    <row r="174" spans="11:12" x14ac:dyDescent="0.25">
      <c r="K174"/>
      <c r="L174"/>
    </row>
    <row r="175" spans="11:12" x14ac:dyDescent="0.25">
      <c r="K175"/>
      <c r="L175"/>
    </row>
    <row r="176" spans="11:12" x14ac:dyDescent="0.25">
      <c r="K176"/>
      <c r="L176"/>
    </row>
    <row r="177" spans="11:12" x14ac:dyDescent="0.25">
      <c r="K177"/>
      <c r="L177"/>
    </row>
    <row r="178" spans="11:12" x14ac:dyDescent="0.25">
      <c r="K178"/>
      <c r="L178"/>
    </row>
    <row r="179" spans="11:12" x14ac:dyDescent="0.25">
      <c r="K179"/>
      <c r="L179"/>
    </row>
    <row r="180" spans="11:12" x14ac:dyDescent="0.25">
      <c r="K180"/>
      <c r="L180"/>
    </row>
    <row r="181" spans="11:12" x14ac:dyDescent="0.25">
      <c r="K181"/>
      <c r="L181"/>
    </row>
    <row r="182" spans="11:12" x14ac:dyDescent="0.25">
      <c r="K182"/>
      <c r="L182"/>
    </row>
    <row r="183" spans="11:12" x14ac:dyDescent="0.25">
      <c r="K183"/>
      <c r="L183"/>
    </row>
    <row r="184" spans="11:12" x14ac:dyDescent="0.25">
      <c r="K184"/>
      <c r="L184"/>
    </row>
    <row r="185" spans="11:12" x14ac:dyDescent="0.25">
      <c r="K185"/>
      <c r="L185"/>
    </row>
    <row r="186" spans="11:12" x14ac:dyDescent="0.25">
      <c r="K186"/>
      <c r="L186"/>
    </row>
    <row r="187" spans="11:12" x14ac:dyDescent="0.25">
      <c r="K187"/>
      <c r="L187"/>
    </row>
    <row r="188" spans="11:12" x14ac:dyDescent="0.25">
      <c r="K188"/>
      <c r="L188"/>
    </row>
    <row r="189" spans="11:12" x14ac:dyDescent="0.25">
      <c r="K189"/>
      <c r="L189"/>
    </row>
    <row r="190" spans="11:12" x14ac:dyDescent="0.25">
      <c r="K190"/>
      <c r="L190"/>
    </row>
    <row r="191" spans="11:12" x14ac:dyDescent="0.25">
      <c r="K191"/>
      <c r="L191"/>
    </row>
    <row r="192" spans="11:12" x14ac:dyDescent="0.25">
      <c r="K192"/>
      <c r="L192"/>
    </row>
    <row r="193" spans="11:12" x14ac:dyDescent="0.25">
      <c r="K193"/>
      <c r="L193"/>
    </row>
    <row r="194" spans="11:12" x14ac:dyDescent="0.25">
      <c r="K194"/>
      <c r="L194"/>
    </row>
    <row r="195" spans="11:12" x14ac:dyDescent="0.25">
      <c r="K195"/>
      <c r="L195"/>
    </row>
    <row r="196" spans="11:12" x14ac:dyDescent="0.25">
      <c r="K196"/>
      <c r="L196"/>
    </row>
    <row r="197" spans="11:12" x14ac:dyDescent="0.25">
      <c r="K197"/>
      <c r="L197"/>
    </row>
    <row r="198" spans="11:12" x14ac:dyDescent="0.25">
      <c r="K198"/>
      <c r="L198"/>
    </row>
    <row r="199" spans="11:12" x14ac:dyDescent="0.25">
      <c r="K199"/>
      <c r="L199"/>
    </row>
    <row r="200" spans="11:12" x14ac:dyDescent="0.25">
      <c r="K200"/>
      <c r="L200"/>
    </row>
    <row r="201" spans="11:12" x14ac:dyDescent="0.25">
      <c r="K201"/>
      <c r="L201"/>
    </row>
    <row r="202" spans="11:12" x14ac:dyDescent="0.25">
      <c r="K202"/>
      <c r="L202"/>
    </row>
    <row r="203" spans="11:12" x14ac:dyDescent="0.25">
      <c r="K203"/>
      <c r="L203"/>
    </row>
    <row r="204" spans="11:12" x14ac:dyDescent="0.25">
      <c r="K204"/>
      <c r="L204"/>
    </row>
    <row r="205" spans="11:12" x14ac:dyDescent="0.25">
      <c r="K205"/>
      <c r="L205"/>
    </row>
    <row r="206" spans="11:12" x14ac:dyDescent="0.25">
      <c r="K206"/>
      <c r="L206"/>
    </row>
    <row r="207" spans="11:12" x14ac:dyDescent="0.25">
      <c r="K207"/>
      <c r="L207"/>
    </row>
    <row r="208" spans="11:12" x14ac:dyDescent="0.25">
      <c r="K208"/>
      <c r="L208"/>
    </row>
    <row r="209" spans="11:12" x14ac:dyDescent="0.25">
      <c r="K209"/>
      <c r="L209"/>
    </row>
    <row r="210" spans="11:12" x14ac:dyDescent="0.25">
      <c r="K210"/>
      <c r="L210"/>
    </row>
    <row r="211" spans="11:12" x14ac:dyDescent="0.25">
      <c r="K211"/>
      <c r="L211"/>
    </row>
    <row r="212" spans="11:12" x14ac:dyDescent="0.25">
      <c r="K212"/>
      <c r="L212"/>
    </row>
    <row r="213" spans="11:12" x14ac:dyDescent="0.25">
      <c r="K213"/>
      <c r="L213"/>
    </row>
    <row r="214" spans="11:12" x14ac:dyDescent="0.25">
      <c r="K214"/>
      <c r="L214"/>
    </row>
    <row r="215" spans="11:12" x14ac:dyDescent="0.25">
      <c r="K215"/>
      <c r="L215"/>
    </row>
    <row r="216" spans="11:12" x14ac:dyDescent="0.25">
      <c r="K216"/>
      <c r="L216"/>
    </row>
    <row r="217" spans="11:12" x14ac:dyDescent="0.25">
      <c r="K217"/>
      <c r="L217"/>
    </row>
    <row r="218" spans="11:12" x14ac:dyDescent="0.25">
      <c r="K218"/>
      <c r="L218"/>
    </row>
    <row r="219" spans="11:12" x14ac:dyDescent="0.25">
      <c r="K219"/>
      <c r="L219"/>
    </row>
    <row r="220" spans="11:12" x14ac:dyDescent="0.25">
      <c r="K220"/>
      <c r="L220"/>
    </row>
    <row r="221" spans="11:12" x14ac:dyDescent="0.25">
      <c r="K221"/>
      <c r="L221"/>
    </row>
    <row r="222" spans="11:12" x14ac:dyDescent="0.25">
      <c r="K222"/>
      <c r="L222"/>
    </row>
    <row r="223" spans="11:12" x14ac:dyDescent="0.25">
      <c r="K223"/>
      <c r="L223"/>
    </row>
    <row r="224" spans="11:12" x14ac:dyDescent="0.25">
      <c r="K224"/>
      <c r="L224"/>
    </row>
    <row r="225" spans="11:12" x14ac:dyDescent="0.25">
      <c r="K225"/>
      <c r="L225"/>
    </row>
    <row r="226" spans="11:12" x14ac:dyDescent="0.25">
      <c r="K226"/>
      <c r="L226"/>
    </row>
    <row r="227" spans="11:12" x14ac:dyDescent="0.25">
      <c r="K227"/>
      <c r="L227"/>
    </row>
    <row r="228" spans="11:12" x14ac:dyDescent="0.25">
      <c r="K228"/>
      <c r="L228"/>
    </row>
    <row r="229" spans="11:12" x14ac:dyDescent="0.25">
      <c r="K229"/>
      <c r="L229"/>
    </row>
    <row r="230" spans="11:12" x14ac:dyDescent="0.25">
      <c r="K230"/>
      <c r="L230"/>
    </row>
    <row r="231" spans="11:12" x14ac:dyDescent="0.25">
      <c r="K231"/>
      <c r="L231"/>
    </row>
    <row r="232" spans="11:12" x14ac:dyDescent="0.25">
      <c r="K232"/>
      <c r="L232"/>
    </row>
    <row r="233" spans="11:12" x14ac:dyDescent="0.25">
      <c r="K233"/>
      <c r="L233"/>
    </row>
    <row r="234" spans="11:12" x14ac:dyDescent="0.25">
      <c r="K234"/>
      <c r="L234"/>
    </row>
    <row r="235" spans="11:12" x14ac:dyDescent="0.25">
      <c r="K235"/>
      <c r="L235"/>
    </row>
    <row r="236" spans="11:12" x14ac:dyDescent="0.25">
      <c r="K236"/>
      <c r="L236"/>
    </row>
    <row r="237" spans="11:12" x14ac:dyDescent="0.25">
      <c r="K237"/>
      <c r="L237"/>
    </row>
    <row r="238" spans="11:12" x14ac:dyDescent="0.25">
      <c r="K238"/>
      <c r="L238"/>
    </row>
    <row r="239" spans="11:12" x14ac:dyDescent="0.25">
      <c r="K239"/>
      <c r="L239"/>
    </row>
    <row r="240" spans="11:12" x14ac:dyDescent="0.25">
      <c r="K240"/>
      <c r="L240"/>
    </row>
    <row r="241" spans="11:12" x14ac:dyDescent="0.25">
      <c r="K241"/>
      <c r="L241"/>
    </row>
    <row r="242" spans="11:12" x14ac:dyDescent="0.25">
      <c r="K242"/>
      <c r="L242"/>
    </row>
    <row r="243" spans="11:12" x14ac:dyDescent="0.25">
      <c r="K243"/>
      <c r="L243"/>
    </row>
    <row r="244" spans="11:12" x14ac:dyDescent="0.25">
      <c r="K244"/>
      <c r="L244"/>
    </row>
    <row r="245" spans="11:12" x14ac:dyDescent="0.25">
      <c r="K245"/>
      <c r="L245"/>
    </row>
    <row r="246" spans="11:12" x14ac:dyDescent="0.25">
      <c r="K246"/>
      <c r="L246"/>
    </row>
    <row r="247" spans="11:12" x14ac:dyDescent="0.25">
      <c r="K247"/>
      <c r="L247"/>
    </row>
    <row r="248" spans="11:12" x14ac:dyDescent="0.25">
      <c r="K248"/>
      <c r="L248"/>
    </row>
    <row r="249" spans="11:12" x14ac:dyDescent="0.25">
      <c r="K249"/>
      <c r="L249"/>
    </row>
    <row r="250" spans="11:12" x14ac:dyDescent="0.25">
      <c r="K250"/>
      <c r="L250"/>
    </row>
    <row r="251" spans="11:12" x14ac:dyDescent="0.25">
      <c r="K251"/>
      <c r="L251"/>
    </row>
    <row r="252" spans="11:12" x14ac:dyDescent="0.25">
      <c r="K252"/>
      <c r="L252"/>
    </row>
    <row r="253" spans="11:12" x14ac:dyDescent="0.25">
      <c r="K253"/>
      <c r="L253"/>
    </row>
    <row r="254" spans="11:12" x14ac:dyDescent="0.25">
      <c r="K254"/>
      <c r="L254"/>
    </row>
    <row r="255" spans="11:12" x14ac:dyDescent="0.25">
      <c r="K255"/>
      <c r="L255"/>
    </row>
  </sheetData>
  <mergeCells count="71">
    <mergeCell ref="C8:I8"/>
    <mergeCell ref="B2:J2"/>
    <mergeCell ref="B4:J4"/>
    <mergeCell ref="C5:I5"/>
    <mergeCell ref="C6:I6"/>
    <mergeCell ref="C7:I7"/>
    <mergeCell ref="C9:I9"/>
    <mergeCell ref="B11:C13"/>
    <mergeCell ref="D11:D13"/>
    <mergeCell ref="E11:G11"/>
    <mergeCell ref="I11:I13"/>
    <mergeCell ref="J11:J13"/>
    <mergeCell ref="B14:B17"/>
    <mergeCell ref="C14:C17"/>
    <mergeCell ref="H14:H18"/>
    <mergeCell ref="I14:I18"/>
    <mergeCell ref="J14:J18"/>
    <mergeCell ref="H11:H13"/>
    <mergeCell ref="B18:D18"/>
    <mergeCell ref="B19:B23"/>
    <mergeCell ref="C19:C23"/>
    <mergeCell ref="H19:H24"/>
    <mergeCell ref="I19:I24"/>
    <mergeCell ref="J19:J24"/>
    <mergeCell ref="B24:D24"/>
    <mergeCell ref="J31:J35"/>
    <mergeCell ref="B35:D35"/>
    <mergeCell ref="B25:B29"/>
    <mergeCell ref="C25:C29"/>
    <mergeCell ref="H25:H30"/>
    <mergeCell ref="I25:I30"/>
    <mergeCell ref="J25:J30"/>
    <mergeCell ref="B30:D30"/>
    <mergeCell ref="J42:J48"/>
    <mergeCell ref="B48:D48"/>
    <mergeCell ref="B36:B40"/>
    <mergeCell ref="C36:C40"/>
    <mergeCell ref="H36:H41"/>
    <mergeCell ref="I36:I41"/>
    <mergeCell ref="J36:J41"/>
    <mergeCell ref="B41:D41"/>
    <mergeCell ref="J62:J66"/>
    <mergeCell ref="J54:J61"/>
    <mergeCell ref="J49:J53"/>
    <mergeCell ref="B49:B52"/>
    <mergeCell ref="C49:C52"/>
    <mergeCell ref="H49:H53"/>
    <mergeCell ref="I49:I53"/>
    <mergeCell ref="B53:D53"/>
    <mergeCell ref="B54:B60"/>
    <mergeCell ref="C54:C60"/>
    <mergeCell ref="H54:H61"/>
    <mergeCell ref="I54:I61"/>
    <mergeCell ref="B61:D61"/>
    <mergeCell ref="B62:B65"/>
    <mergeCell ref="C62:C65"/>
    <mergeCell ref="H62:H66"/>
    <mergeCell ref="B67:D67"/>
    <mergeCell ref="H71:I71"/>
    <mergeCell ref="H72:I72"/>
    <mergeCell ref="E69:G69"/>
    <mergeCell ref="H31:H35"/>
    <mergeCell ref="I31:I35"/>
    <mergeCell ref="I62:I66"/>
    <mergeCell ref="B66:D66"/>
    <mergeCell ref="B42:B47"/>
    <mergeCell ref="C42:C47"/>
    <mergeCell ref="H42:H48"/>
    <mergeCell ref="I42:I48"/>
    <mergeCell ref="B31:B34"/>
    <mergeCell ref="C31:C34"/>
  </mergeCells>
  <dataValidations count="2">
    <dataValidation type="whole" showInputMessage="1" showErrorMessage="1" sqref="E14:G17 E19:G23 E49:F52 E54:G60 E36:G40 E25:G29 E31:G34 E42:G47 E62:G65">
      <formula1>1</formula1>
      <formula2>5</formula2>
    </dataValidation>
    <dataValidation type="whole" allowBlank="1" showInputMessage="1" showErrorMessage="1" sqref="G49:G52">
      <formula1>1</formula1>
      <formula2>5</formula2>
    </dataValidation>
  </dataValidations>
  <pageMargins left="0.51181102362204722" right="0.51181102362204722" top="0.74803149606299213" bottom="0.74803149606299213" header="0.31496062992125984" footer="0.31496062992125984"/>
  <pageSetup paperSize="9" scale="53" fitToHeight="0" orientation="portrait" horizontalDpi="4294967294" verticalDpi="4294967294" r:id="rId1"/>
  <rowBreaks count="1" manualBreakCount="1">
    <brk id="53"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6</vt:i4>
      </vt:variant>
    </vt:vector>
  </HeadingPairs>
  <TitlesOfParts>
    <vt:vector size="17" baseType="lpstr">
      <vt:lpstr>Concertacion </vt:lpstr>
      <vt:lpstr>MANUAL</vt:lpstr>
      <vt:lpstr>ANEXO 1</vt:lpstr>
      <vt:lpstr>Seguimiento 2</vt:lpstr>
      <vt:lpstr>Seguimiento 3</vt:lpstr>
      <vt:lpstr>Seguimiento 4</vt:lpstr>
      <vt:lpstr>Final</vt:lpstr>
      <vt:lpstr>Componente de Gestion Adicional</vt:lpstr>
      <vt:lpstr>ANEXO 2</vt:lpstr>
      <vt:lpstr>ANEXO 3</vt:lpstr>
      <vt:lpstr>Instructivo</vt:lpstr>
      <vt:lpstr>'ANEXO 2'!Área_de_impresión</vt:lpstr>
      <vt:lpstr>'ANEXO 3'!Área_de_impresión</vt:lpstr>
      <vt:lpstr>'Componente de Gestion Adicional'!Área_de_impresión</vt:lpstr>
      <vt:lpstr>MANUAL!Área_de_impresión</vt:lpstr>
      <vt:lpstr>'ANEXO 1'!Títulos_a_imprimir</vt:lpstr>
      <vt:lpstr>'ANEXO 2'!Títulos_a_imprimir</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Jeimy Paola Ortiz Gracia</dc:creator>
  <cp:lastModifiedBy>Yecenia Cadena Serrano</cp:lastModifiedBy>
  <cp:revision/>
  <cp:lastPrinted>2019-05-27T16:19:48Z</cp:lastPrinted>
  <dcterms:created xsi:type="dcterms:W3CDTF">2014-03-17T17:12:16Z</dcterms:created>
  <dcterms:modified xsi:type="dcterms:W3CDTF">2019-05-27T16:21:59Z</dcterms:modified>
</cp:coreProperties>
</file>