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user\Documents\2020\MIPG\Acuerdos de Gestion\"/>
    </mc:Choice>
  </mc:AlternateContent>
  <bookViews>
    <workbookView xWindow="0" yWindow="0" windowWidth="23040" windowHeight="8616" tabRatio="712"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1'!$A$1:$R$29</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2">'ANEXO 1'!$4:$7</definedName>
    <definedName name="_xlnm.Print_Titles" localSheetId="8">'ANEXO 2'!$2:$9</definedName>
  </definedNames>
  <calcPr calcId="162913"/>
</workbook>
</file>

<file path=xl/calcChain.xml><?xml version="1.0" encoding="utf-8"?>
<calcChain xmlns="http://schemas.openxmlformats.org/spreadsheetml/2006/main">
  <c r="G61" i="17" l="1"/>
  <c r="G53" i="17"/>
  <c r="G48" i="17"/>
  <c r="G41" i="17"/>
  <c r="G35" i="17"/>
  <c r="G30" i="17"/>
  <c r="G24" i="17"/>
  <c r="G18" i="17"/>
  <c r="O17" i="12" l="1"/>
  <c r="F61" i="17" l="1"/>
  <c r="F53" i="17"/>
  <c r="F48" i="17"/>
  <c r="F41" i="17"/>
  <c r="F35" i="17"/>
  <c r="F30" i="17"/>
  <c r="F24" i="17"/>
  <c r="F18" i="17"/>
  <c r="O19" i="12" l="1"/>
  <c r="O14" i="12" l="1"/>
  <c r="O11" i="12"/>
  <c r="O8" i="12"/>
  <c r="P11" i="12" l="1"/>
  <c r="P17" i="12" l="1"/>
  <c r="E35" i="17" l="1"/>
  <c r="E66" i="17"/>
  <c r="E61" i="17"/>
  <c r="E53" i="17"/>
  <c r="E48" i="17"/>
  <c r="E41" i="17"/>
  <c r="E30" i="17"/>
  <c r="E24" i="17"/>
  <c r="E18" i="17"/>
  <c r="P8" i="12"/>
  <c r="P14" i="12"/>
  <c r="P19" i="12"/>
  <c r="H21" i="12"/>
  <c r="E17" i="16"/>
  <c r="I16" i="9"/>
  <c r="H13" i="9"/>
  <c r="K13" i="9"/>
  <c r="K10" i="9"/>
  <c r="H10" i="9"/>
  <c r="H7" i="9"/>
  <c r="M13" i="9"/>
  <c r="M7" i="9"/>
  <c r="M10" i="9"/>
  <c r="J16" i="9"/>
  <c r="B16" i="9"/>
  <c r="H27" i="5"/>
  <c r="M24" i="7"/>
  <c r="M21" i="7"/>
  <c r="M18" i="7"/>
  <c r="K24" i="7"/>
  <c r="K21" i="7"/>
  <c r="M24" i="6"/>
  <c r="J24" i="6"/>
  <c r="J24" i="7" s="1"/>
  <c r="J21" i="6"/>
  <c r="J21" i="7" s="1"/>
  <c r="J18" i="6"/>
  <c r="J18" i="7" s="1"/>
  <c r="M18" i="6"/>
  <c r="I18" i="5"/>
  <c r="I18" i="6" s="1"/>
  <c r="H18" i="6"/>
  <c r="M24" i="5"/>
  <c r="M21" i="5"/>
  <c r="M18" i="5"/>
  <c r="I24" i="5"/>
  <c r="L24" i="5" s="1"/>
  <c r="H24" i="7"/>
  <c r="I21" i="5"/>
  <c r="I21" i="7" s="1"/>
  <c r="H21" i="6"/>
  <c r="B27" i="7"/>
  <c r="H21" i="7"/>
  <c r="H18" i="7"/>
  <c r="D7" i="7"/>
  <c r="D6" i="7"/>
  <c r="D5" i="7"/>
  <c r="D4" i="7"/>
  <c r="B27" i="6"/>
  <c r="H24" i="6"/>
  <c r="D7" i="6"/>
  <c r="D6" i="6"/>
  <c r="D5" i="6"/>
  <c r="D4" i="6"/>
  <c r="B27" i="5"/>
  <c r="D7" i="5"/>
  <c r="D6" i="5"/>
  <c r="D5" i="5"/>
  <c r="D4" i="5"/>
  <c r="B26" i="1"/>
  <c r="H16" i="9" l="1"/>
  <c r="I14" i="17"/>
  <c r="M27" i="5"/>
  <c r="J27" i="7"/>
  <c r="L7" i="9"/>
  <c r="K16" i="9"/>
  <c r="E67" i="17"/>
  <c r="I49" i="17"/>
  <c r="I19" i="17"/>
  <c r="L21" i="7"/>
  <c r="I27" i="5"/>
  <c r="K27" i="7"/>
  <c r="L13" i="9"/>
  <c r="F67" i="17"/>
  <c r="I31" i="17"/>
  <c r="I24" i="6"/>
  <c r="L24" i="6" s="1"/>
  <c r="M16" i="9"/>
  <c r="I25" i="17"/>
  <c r="J27" i="6"/>
  <c r="M27" i="7"/>
  <c r="I62" i="17"/>
  <c r="I42" i="17"/>
  <c r="I36" i="17"/>
  <c r="P21" i="12"/>
  <c r="P23" i="12" s="1"/>
  <c r="I21" i="6"/>
  <c r="L21" i="6" s="1"/>
  <c r="M21" i="6" s="1"/>
  <c r="M27" i="6" s="1"/>
  <c r="L18" i="5"/>
  <c r="I24" i="7"/>
  <c r="L24" i="7" s="1"/>
  <c r="L10" i="9"/>
  <c r="I54" i="17"/>
  <c r="G67" i="17"/>
  <c r="H27" i="7"/>
  <c r="I18" i="7"/>
  <c r="L18" i="7" s="1"/>
  <c r="L21" i="5"/>
  <c r="H27" i="6"/>
  <c r="L18" i="6"/>
  <c r="L16" i="9" l="1"/>
  <c r="L27" i="5"/>
  <c r="I69" i="17"/>
  <c r="D10" i="16"/>
  <c r="E10" i="16" s="1"/>
  <c r="L27" i="7"/>
  <c r="I27" i="7"/>
  <c r="L27" i="6"/>
  <c r="I27" i="6"/>
  <c r="D12" i="16" l="1"/>
  <c r="E12" i="16" s="1"/>
  <c r="E15" i="16" s="1"/>
  <c r="E20" i="16" s="1"/>
  <c r="J69" i="17"/>
</calcChain>
</file>

<file path=xl/sharedStrings.xml><?xml version="1.0" encoding="utf-8"?>
<sst xmlns="http://schemas.openxmlformats.org/spreadsheetml/2006/main" count="595" uniqueCount="317">
  <si>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</si>
  <si>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</si>
  <si>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</si>
  <si>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</si>
  <si>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</si>
  <si>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</si>
  <si>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</si>
  <si>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</si>
  <si>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</si>
  <si>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</si>
  <si>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</si>
  <si>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</si>
  <si>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</si>
  <si>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</si>
  <si>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</si>
  <si>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</si>
  <si>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</si>
  <si>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</si>
  <si>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</si>
  <si>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</si>
  <si>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</si>
  <si>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</si>
  <si>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</si>
  <si>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</si>
  <si>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</si>
  <si>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</si>
  <si>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</si>
  <si>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</si>
  <si>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</si>
  <si>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</si>
  <si>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</si>
  <si>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</si>
  <si>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</si>
  <si>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</si>
  <si>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</si>
  <si>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</si>
  <si>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</si>
  <si>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</si>
  <si>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</si>
  <si>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</si>
  <si>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</si>
  <si>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</si>
  <si>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</si>
  <si>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</si>
  <si>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</si>
  <si>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</si>
  <si>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</si>
  <si>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</si>
  <si>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</si>
  <si>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</si>
  <si>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</si>
  <si>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</si>
  <si>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indexed="8"/>
        <rFont val="Arial"/>
        <family val="2"/>
      </rPr>
      <t>Evaluación de competencias</t>
    </r>
    <r>
      <rPr>
        <sz val="12"/>
        <color indexed="8"/>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</si>
  <si>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</si>
  <si>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</si>
  <si>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</si>
  <si>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</si>
  <si>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</si>
  <si>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</si>
  <si>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</si>
  <si>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</si>
  <si>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</si>
  <si>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</si>
  <si>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</si>
  <si>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</si>
  <si>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</si>
  <si>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</si>
  <si>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</si>
  <si>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</si>
  <si>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</si>
  <si>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</si>
  <si>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</si>
  <si>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</si>
  <si>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</si>
  <si>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</si>
  <si>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</si>
  <si>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</si>
  <si>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</si>
  <si>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</si>
  <si>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</si>
  <si>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indexed="8"/>
        <rFont val="Arial"/>
        <family val="2"/>
      </rPr>
      <t xml:space="preserve"> </t>
    </r>
    <r>
      <rPr>
        <b/>
        <sz val="12"/>
        <color indexed="8"/>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</si>
  <si>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</si>
  <si>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</si>
  <si>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</si>
  <si>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</si>
  <si>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</si>
  <si>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</si>
  <si>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</si>
  <si>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</si>
  <si>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</si>
  <si>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</si>
  <si>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</si>
  <si>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</si>
  <si>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</si>
  <si>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</si>
  <si>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</si>
  <si>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</si>
  <si>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</si>
  <si>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</si>
  <si>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</si>
  <si>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</si>
  <si>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</si>
  <si>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</si>
  <si>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</si>
  <si>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</si>
  <si>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</si>
  <si>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</si>
  <si>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</si>
  <si>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</si>
  <si>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</si>
  <si>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</si>
  <si>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</si>
  <si>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</si>
  <si>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</si>
  <si>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</si>
  <si>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</si>
  <si>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</si>
  <si>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</si>
  <si>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</si>
  <si>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</si>
  <si>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</si>
  <si>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</si>
  <si>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</si>
  <si>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</si>
  <si>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</si>
  <si>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indexed="1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</si>
  <si>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</si>
  <si>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</si>
  <si>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</si>
  <si>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</si>
  <si>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</si>
  <si>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</si>
  <si>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</si>
  <si>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</si>
  <si>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</si>
  <si>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</si>
  <si>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</si>
  <si>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</si>
  <si>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</si>
  <si>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</si>
  <si>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</si>
  <si>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</si>
  <si>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</si>
  <si>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</si>
  <si>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</si>
  <si>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</si>
  <si>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</si>
  <si>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</si>
  <si>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</si>
  <si>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</si>
  <si>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</si>
  <si>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</si>
  <si>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</si>
  <si>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</si>
  <si>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</si>
  <si>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</si>
  <si>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</si>
  <si>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</si>
  <si>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</si>
  <si>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</si>
  <si>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</si>
  <si>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</si>
  <si>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</si>
  <si>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</si>
  <si>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</si>
  <si>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</si>
  <si>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</si>
  <si>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</si>
  <si>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</si>
  <si>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</si>
  <si>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</si>
  <si>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</si>
  <si>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</si>
  <si>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</si>
  <si>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</si>
  <si>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</si>
  <si>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</si>
  <si>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</si>
  <si>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</si>
  <si>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</si>
  <si>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</si>
  <si>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</si>
  <si>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</si>
  <si>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</si>
  <si>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</si>
  <si>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</si>
  <si>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</si>
  <si>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</si>
  <si>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</si>
  <si>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</si>
  <si>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</si>
  <si>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</si>
  <si>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</si>
  <si>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</si>
  <si>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</si>
  <si>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</si>
  <si>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</si>
  <si>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</si>
  <si>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</si>
  <si>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</si>
  <si>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</si>
  <si>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</si>
  <si>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</si>
  <si>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</si>
  <si>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</si>
  <si>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</si>
  <si>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</si>
  <si>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</si>
  <si>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</si>
  <si>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</si>
  <si>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</si>
  <si>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</si>
  <si>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</si>
  <si>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</si>
  <si>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</si>
  <si>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</si>
  <si>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</si>
  <si>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</si>
  <si>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</si>
  <si>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</si>
  <si>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</si>
  <si>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</si>
  <si>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</si>
  <si>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</si>
  <si>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</si>
  <si>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</si>
  <si>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</si>
  <si>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</si>
  <si>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</si>
  <si>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</si>
  <si>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</si>
  <si>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</si>
  <si>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</si>
  <si>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</si>
  <si>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</si>
  <si>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</si>
  <si>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</si>
  <si>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</si>
  <si>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</si>
  <si>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</si>
  <si>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</si>
  <si>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</si>
  <si>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</si>
  <si>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</si>
  <si>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</si>
  <si>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</si>
  <si>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</si>
  <si>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</si>
  <si>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</si>
  <si>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</si>
  <si>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</si>
  <si>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</si>
  <si>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</si>
  <si>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</si>
  <si>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</si>
  <si>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</si>
  <si>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</si>
  <si>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</si>
  <si>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</si>
  <si>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</si>
  <si>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</si>
  <si>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</si>
  <si>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</si>
  <si>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</si>
  <si>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</si>
  <si>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</si>
  <si>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</si>
  <si>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</si>
  <si>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</si>
  <si>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</si>
  <si>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</si>
  <si>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</si>
  <si>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</si>
  <si>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</si>
  <si>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</si>
  <si>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</si>
  <si>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</si>
  <si>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</si>
  <si>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</si>
  <si>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</si>
  <si>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Gerente Público</t>
  </si>
  <si>
    <t>Firma del Gerente Público</t>
  </si>
  <si>
    <t>Firma del Gerente Público.</t>
  </si>
  <si>
    <t>Superior Jerárquico</t>
  </si>
  <si>
    <t>Firma Superior Jerárquico</t>
  </si>
  <si>
    <t xml:space="preserve">Firma del Superior Jerárquico </t>
  </si>
  <si>
    <t xml:space="preserve">Concertación para el desempeño sobresaliente (5% adicional. Describir los compromisos gerenciales adicionales). </t>
  </si>
  <si>
    <t xml:space="preserve"> ACUERDO DE GESTIÓN VIGENCIA 2020  - ANEXO 1: CONCERTACIÓN, SEGUIMIENTO,  RETROALIMENTACIÓN  Y EVALUACIÓN DE COMPROMISOS GERENCIALES</t>
  </si>
  <si>
    <t>01/05/2020 a 31/12/2020</t>
  </si>
  <si>
    <t>% de cumplimiento del plan de acción institucional del área</t>
  </si>
  <si>
    <t>Reuniones periodicas con las personas referentes de las acciones establecidas en plan de acción institucional para conocer el estado de avance del mismo.</t>
  </si>
  <si>
    <t>Informe trimestral de la gestión realizada por la Subdirección de Gestión del Riesgo con el estado de avance de las acciones a cargo de la subdirección de gestión del riesgo.</t>
  </si>
  <si>
    <t>Correo electrónico solicitando el reporte de los avances del plan de acción de la subdirección de gestión del riesgo</t>
  </si>
  <si>
    <t>Generar datos e información que permita conocer el comportamiento de los fenómenos
amenazantes y generar alertas tempranas para el manejo de desastres.</t>
  </si>
  <si>
    <t xml:space="preserve">Instalacion de la sala de monitoreo </t>
  </si>
  <si>
    <t>Generacion de informes y variables que permitan el diseño de medidas de intervencion.</t>
  </si>
  <si>
    <t>N° de informes Realziados/ N° de Informes proyectados)</t>
  </si>
  <si>
    <t>Formula una nueva estructura organizacional y funcional que responda a los requerimientos normativos relacionados con dos de los pilares fundamentales de la Gestión del riesgo: Conocimiento y Reducción del Riesgo,  con el propósito de contribuir a la seguridad humana, el bienestar, la calidad de vida de las personas y sectores económicos bajo una mirada al desarrollo sostenible.</t>
  </si>
  <si>
    <t>Documento de caracterización de los proceso formulados / Documento de caracterización de los procesos aprobados)*100</t>
  </si>
  <si>
    <t>Revisión y actualización de la caracterización de los procesos de la Subdirección de Gestión del Riesgo</t>
  </si>
  <si>
    <t>Aprobación y publicación de las caracterizaciones de los procesos de la Subdirección de Gestión del riesgo</t>
  </si>
  <si>
    <t>Conocer de manera detallada las condiciones de riesgo de la ciudad de Bogotá que se encuentren asociadas a la misionalidad de la UAECOBB, así como la identificación, especificación y diseño de las medidas de intervención destinadas a reducir el riesgo y a prepararse para la respuesta a emergencias y recuperación.</t>
  </si>
  <si>
    <t>(N° de escenarios de riesgos caracterizados/N° de escenarios de riesgo proyectados)*100</t>
  </si>
  <si>
    <t xml:space="preserve">Caracterización general del territorio </t>
  </si>
  <si>
    <t>Identificación preliminar de los posibles escenarios del riesgo</t>
  </si>
  <si>
    <t>Priorización escenarios de riesgo</t>
  </si>
  <si>
    <t>Ejecutar las metas establecidas en el plan de acción institucional de los procesos liderados por la Subdirección De Gestión del Riesgo.</t>
  </si>
  <si>
    <t>Identificar, especificar y diseñar medidas de intervención destinadas a reducir el riesgo en la ciudad, fundamentadas en la caracterización de escenarios de riesgo.</t>
  </si>
  <si>
    <t>(N° de medidas de intervención formuladas/N° de medidas de intervención proyectadas)*100</t>
  </si>
  <si>
    <t>Formulación de las Medidas de intervención de acuerdo con las variables analizadas.</t>
  </si>
  <si>
    <t>Diseño de las medias de intervención destinadas a reducir el riesgo en la ciudad</t>
  </si>
  <si>
    <t>1. Preparar la respuesta y responder de manera efectiva y segura ante incendios, incidentes con
materiales peligrosos y casos que requieran operaciones de rescate, así como en las demás
situaciones de emergencia que se presenten en Bogotá D.C., además de dar apoyo en los
ámbitos regional, nacional e internacional.</t>
  </si>
  <si>
    <t>4. Fortalecer la capacidad de gestión y desarrollo institucional e interinstitucional, para consolidar la modernización de la UAECOB y llevarla a la excelencia</t>
  </si>
  <si>
    <t>2. Generar corresponsabilidad del riesgo mediante la prevención, mitigación, transferencia y preparación con la comunidad ante el riesgo de incendios, incidentes con materiales peligrosos y rescates en general</t>
  </si>
  <si>
    <t>Diego Andres Moreno Bedoya</t>
  </si>
  <si>
    <t>William Alfonso Tovar Segura</t>
  </si>
  <si>
    <t>FECHA DE 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</si>
</sst>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Red]0.0"/>
    <numFmt numFmtId="165" formatCode="0.0"/>
    <numFmt numFmtId="166" formatCode="0.0%"/>
  </numFmts>
  <fonts count="47" x14ac:knownFonts="1">
    <font>
      <sz val="11"/>
      <color theme="1"/>
      <name val="Calibri"/>
      <family val="2"/>
      <scheme val="minor"/>
    </font>
    <font>
      <sz val="11"/>
      <name val="Times New Roman"/>
      <family val="1"/>
    </font>
    <font>
      <b/>
      <sz val="11"/>
      <color indexed="10"/>
      <name val="Times New Roman"/>
      <family val="1"/>
    </font>
    <font>
      <b/>
      <sz val="11"/>
      <name val="Times New Roman"/>
      <family val="1"/>
    </font>
    <font>
      <sz val="11"/>
      <name val="Arial"/>
      <family val="2"/>
    </font>
    <font>
      <sz val="10"/>
      <name val="Arial"/>
      <family val="2"/>
    </font>
    <font>
      <b/>
      <sz val="10"/>
      <name val="Arial"/>
      <family val="2"/>
    </font>
    <font>
      <sz val="14"/>
      <name val="Arial"/>
      <family val="2"/>
    </font>
    <font>
      <sz val="12"/>
      <color indexed="8"/>
      <name val="Arial"/>
      <family val="2"/>
    </font>
    <font>
      <i/>
      <sz val="12"/>
      <color indexed="8"/>
      <name val="Arial"/>
      <family val="2"/>
    </font>
    <font>
      <b/>
      <sz val="12"/>
      <color indexed="8"/>
      <name val="Arial"/>
      <family val="2"/>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color theme="1"/>
      <name val="Arial"/>
      <family val="2"/>
    </font>
    <font>
      <sz val="10"/>
      <color theme="1"/>
      <name val="Arial"/>
      <family val="2"/>
    </font>
    <font>
      <sz val="9"/>
      <color theme="1"/>
      <name val="Arial"/>
      <family val="2"/>
    </font>
    <font>
      <sz val="11"/>
      <color theme="1"/>
      <name val="Arial Narrow"/>
      <family val="2"/>
    </font>
    <font>
      <i/>
      <sz val="8"/>
      <color theme="1"/>
      <name val="Arial"/>
      <family val="2"/>
    </font>
    <font>
      <sz val="8"/>
      <color theme="1"/>
      <name val="Arial"/>
      <family val="2"/>
    </font>
    <font>
      <b/>
      <sz val="14"/>
      <color theme="1"/>
      <name val="Arial"/>
      <family val="2"/>
    </font>
    <font>
      <sz val="12"/>
      <color theme="1"/>
      <name val="Calibri"/>
      <family val="2"/>
      <scheme val="minor"/>
    </font>
    <font>
      <sz val="10"/>
      <color rgb="FFFF0000"/>
      <name val="Arial"/>
      <family val="2"/>
    </font>
    <font>
      <sz val="14"/>
      <color theme="1"/>
      <name val="Arial"/>
      <family val="2"/>
    </font>
    <font>
      <sz val="12"/>
      <color rgb="FF000000"/>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20"/>
      <color theme="0"/>
      <name val="Arial"/>
      <family val="2"/>
    </font>
    <font>
      <b/>
      <sz val="11"/>
      <color theme="1"/>
      <name val="Arial"/>
      <family val="2"/>
    </font>
    <font>
      <sz val="11"/>
      <color rgb="FF000000"/>
      <name val="Arial"/>
      <family val="2"/>
    </font>
    <font>
      <b/>
      <sz val="14"/>
      <color theme="0"/>
      <name val="Arial"/>
      <family val="2"/>
    </font>
    <font>
      <b/>
      <sz val="24"/>
      <color rgb="FF000000"/>
      <name val="Arial"/>
      <family val="2"/>
    </font>
    <font>
      <b/>
      <sz val="24"/>
      <color theme="1"/>
      <name val="Arial"/>
      <family val="2"/>
    </font>
    <font>
      <b/>
      <sz val="18"/>
      <color theme="0"/>
      <name val="Arial"/>
      <family val="2"/>
    </font>
    <font>
      <b/>
      <sz val="9"/>
      <color theme="1"/>
      <name val="Arial"/>
      <family val="2"/>
    </font>
    <font>
      <sz val="11"/>
      <color theme="5"/>
      <name val="Arial"/>
      <family val="2"/>
    </font>
    <font>
      <b/>
      <sz val="20"/>
      <color theme="1"/>
      <name val="Arial"/>
      <family val="2"/>
    </font>
    <font>
      <b/>
      <sz val="16"/>
      <color theme="0"/>
      <name val="Arial"/>
      <family val="2"/>
    </font>
    <font>
      <b/>
      <sz val="10"/>
      <color theme="1"/>
      <name val="Arial"/>
      <family val="2"/>
    </font>
    <font>
      <b/>
      <sz val="20"/>
      <name val="Arial"/>
      <family val="2"/>
    </font>
    <font>
      <sz val="20"/>
      <color theme="1"/>
      <name val="Arial"/>
      <family val="2"/>
    </font>
    <font>
      <sz val="20"/>
      <name val="Arial"/>
      <family val="2"/>
    </font>
    <font>
      <sz val="20"/>
      <color rgb="FF000000"/>
      <name val="Arial"/>
      <family val="2"/>
    </font>
    <font>
      <b/>
      <sz val="20"/>
      <color rgb="FFFF0000"/>
      <name val="Arial"/>
      <family val="2"/>
    </font>
  </fonts>
  <fills count="15">
    <fill>
      <patternFill patternType="none"/>
    </fill>
    <fill>
      <patternFill patternType="gray125"/>
    </fill>
    <fill>
      <patternFill patternType="solid">
        <fgColor rgb="FFD6EBF1"/>
        <bgColor indexed="64"/>
      </patternFill>
    </fill>
    <fill>
      <patternFill patternType="solid">
        <fgColor theme="0" tint="-4.9989318521683403E-2"/>
        <bgColor indexed="64"/>
      </patternFill>
    </fill>
    <fill>
      <patternFill patternType="solid">
        <fgColor rgb="FFE5E5E5"/>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03B1C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B06E17"/>
        <bgColor indexed="64"/>
      </patternFill>
    </fill>
    <fill>
      <patternFill patternType="solid">
        <fgColor rgb="FF1CAF94"/>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3">
    <xf numFmtId="0" fontId="0" fillId="0" borderId="0"/>
    <xf numFmtId="0" fontId="5" fillId="0" borderId="0"/>
    <xf numFmtId="9" fontId="11" fillId="0" borderId="0" applyFont="0" applyFill="0" applyBorder="0" applyAlignment="0" applyProtection="0"/>
  </cellStyleXfs>
  <cellXfs count="474">
    <xf numFmtId="0" fontId="0" fillId="0" borderId="0" xfId="0"/>
    <xf numFmtId="0" fontId="13" fillId="0" borderId="0" xfId="0" applyFont="1"/>
    <xf numFmtId="0" fontId="14" fillId="0" borderId="1" xfId="0" applyFont="1" applyBorder="1"/>
    <xf numFmtId="0" fontId="13" fillId="0" borderId="1" xfId="0" applyFont="1" applyBorder="1"/>
    <xf numFmtId="0" fontId="14" fillId="0" borderId="2" xfId="0" applyFont="1" applyBorder="1"/>
    <xf numFmtId="0" fontId="13" fillId="0" borderId="2" xfId="0" applyFont="1" applyBorder="1"/>
    <xf numFmtId="14" fontId="13" fillId="0" borderId="2" xfId="0" applyNumberFormat="1" applyFont="1" applyBorder="1" applyAlignment="1">
      <alignment horizontal="left"/>
    </xf>
    <xf numFmtId="14" fontId="13" fillId="0" borderId="0" xfId="0" applyNumberFormat="1" applyFont="1" applyFill="1" applyAlignment="1">
      <alignment horizontal="left"/>
    </xf>
    <xf numFmtId="14" fontId="13" fillId="0" borderId="0" xfId="0" applyNumberFormat="1" applyFont="1" applyAlignment="1">
      <alignment horizontal="left"/>
    </xf>
    <xf numFmtId="0" fontId="14" fillId="0" borderId="2" xfId="0" applyFont="1" applyBorder="1" applyAlignment="1">
      <alignment horizontal="center" vertical="center" wrapText="1"/>
    </xf>
    <xf numFmtId="0" fontId="13" fillId="0" borderId="2" xfId="0" applyFont="1" applyBorder="1" applyAlignment="1">
      <alignment horizontal="justify" vertical="justify" wrapText="1"/>
    </xf>
    <xf numFmtId="0" fontId="13" fillId="0" borderId="2" xfId="0" applyFont="1" applyBorder="1" applyAlignment="1">
      <alignment horizontal="justify" vertical="center" wrapText="1"/>
    </xf>
    <xf numFmtId="9" fontId="14" fillId="0" borderId="2" xfId="0" applyNumberFormat="1" applyFont="1" applyBorder="1" applyAlignment="1">
      <alignment horizontal="center"/>
    </xf>
    <xf numFmtId="0" fontId="14" fillId="0" borderId="0" xfId="0" applyFont="1" applyAlignment="1">
      <alignment horizontal="center" vertical="center"/>
    </xf>
    <xf numFmtId="0" fontId="14" fillId="0" borderId="3" xfId="0" applyFont="1" applyBorder="1" applyAlignment="1">
      <alignment horizontal="center"/>
    </xf>
    <xf numFmtId="0" fontId="14" fillId="0" borderId="1" xfId="0" applyFont="1" applyBorder="1" applyAlignment="1">
      <alignment horizontal="center"/>
    </xf>
    <xf numFmtId="14" fontId="13" fillId="0" borderId="2" xfId="0" applyNumberFormat="1" applyFont="1" applyBorder="1" applyAlignment="1">
      <alignment horizontal="center" vertical="center"/>
    </xf>
    <xf numFmtId="0" fontId="13" fillId="0" borderId="4" xfId="0" applyFont="1" applyBorder="1"/>
    <xf numFmtId="0" fontId="13" fillId="0" borderId="5" xfId="0" applyFont="1" applyBorder="1"/>
    <xf numFmtId="0" fontId="13" fillId="0" borderId="6" xfId="0" applyFont="1" applyBorder="1"/>
    <xf numFmtId="0" fontId="13" fillId="0" borderId="0" xfId="0" applyFont="1" applyBorder="1"/>
    <xf numFmtId="14" fontId="13" fillId="0" borderId="0" xfId="0" applyNumberFormat="1" applyFont="1" applyBorder="1" applyAlignment="1">
      <alignment horizontal="left"/>
    </xf>
    <xf numFmtId="0" fontId="14" fillId="0" borderId="2" xfId="0" applyFont="1" applyFill="1" applyBorder="1" applyAlignment="1">
      <alignment horizontal="center" vertical="center"/>
    </xf>
    <xf numFmtId="9" fontId="14" fillId="0" borderId="2" xfId="2" applyFont="1" applyBorder="1" applyAlignment="1">
      <alignment horizontal="center" vertical="center"/>
    </xf>
    <xf numFmtId="0" fontId="13" fillId="0" borderId="0" xfId="0" applyFont="1" applyFill="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xf>
    <xf numFmtId="0" fontId="14" fillId="0" borderId="0" xfId="0" applyFont="1" applyFill="1" applyBorder="1" applyAlignment="1">
      <alignment vertical="center"/>
    </xf>
    <xf numFmtId="0" fontId="14" fillId="0" borderId="8" xfId="0" applyFont="1" applyBorder="1" applyAlignment="1">
      <alignment horizontal="center"/>
    </xf>
    <xf numFmtId="0" fontId="14" fillId="0" borderId="9" xfId="0" applyFont="1" applyBorder="1" applyAlignment="1">
      <alignment horizontal="center" vertical="center" wrapText="1"/>
    </xf>
    <xf numFmtId="0" fontId="14" fillId="0" borderId="9" xfId="0" applyFont="1" applyBorder="1" applyAlignment="1">
      <alignment horizontal="center"/>
    </xf>
    <xf numFmtId="0" fontId="14" fillId="0" borderId="10" xfId="0" applyFont="1" applyBorder="1" applyAlignment="1">
      <alignment horizontal="center"/>
    </xf>
    <xf numFmtId="0" fontId="14" fillId="0" borderId="0" xfId="0" applyFont="1" applyBorder="1" applyAlignment="1"/>
    <xf numFmtId="0" fontId="14" fillId="0" borderId="2" xfId="0" applyFont="1" applyFill="1" applyBorder="1" applyAlignment="1">
      <alignment horizontal="center" vertical="center" wrapText="1"/>
    </xf>
    <xf numFmtId="0" fontId="14" fillId="0" borderId="1" xfId="0" applyFont="1" applyBorder="1" applyAlignment="1">
      <alignment horizontal="center" vertical="justify" wrapText="1"/>
    </xf>
    <xf numFmtId="0" fontId="0" fillId="0" borderId="0" xfId="0" applyAlignment="1"/>
    <xf numFmtId="0" fontId="12" fillId="0" borderId="1" xfId="0" applyFont="1" applyBorder="1"/>
    <xf numFmtId="0" fontId="12" fillId="0" borderId="2" xfId="0" applyFont="1" applyBorder="1"/>
    <xf numFmtId="0" fontId="12" fillId="0" borderId="0" xfId="0" applyFont="1" applyAlignment="1">
      <alignment horizont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2" xfId="0" applyBorder="1" applyAlignment="1">
      <alignment horizontal="justify" vertical="center"/>
    </xf>
    <xf numFmtId="0" fontId="0" fillId="0" borderId="8" xfId="0" applyBorder="1" applyAlignment="1">
      <alignment horizontal="justify" vertical="center"/>
    </xf>
    <xf numFmtId="0" fontId="12" fillId="0" borderId="0" xfId="0" applyFont="1" applyFill="1" applyBorder="1" applyAlignment="1">
      <alignment horizontal="center" vertical="center"/>
    </xf>
    <xf numFmtId="0" fontId="14" fillId="0" borderId="2" xfId="0" applyFont="1" applyBorder="1" applyAlignment="1">
      <alignment horizontal="center" vertical="justify" wrapText="1"/>
    </xf>
    <xf numFmtId="0" fontId="15" fillId="0" borderId="9" xfId="0" applyFont="1" applyBorder="1" applyAlignment="1">
      <alignment vertical="center" wrapText="1"/>
    </xf>
    <xf numFmtId="0" fontId="15" fillId="0" borderId="9" xfId="0" applyFont="1" applyBorder="1" applyAlignment="1">
      <alignment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8" xfId="0" applyFont="1" applyBorder="1" applyAlignment="1">
      <alignment vertical="center" wrapText="1"/>
    </xf>
    <xf numFmtId="165" fontId="17" fillId="3" borderId="2" xfId="0" applyNumberFormat="1" applyFont="1" applyFill="1" applyBorder="1" applyAlignment="1" applyProtection="1">
      <alignment horizontal="center" vertical="center" wrapText="1"/>
      <protection locked="0"/>
    </xf>
    <xf numFmtId="0" fontId="13" fillId="0" borderId="0" xfId="0" applyFont="1" applyProtection="1"/>
    <xf numFmtId="0" fontId="13" fillId="0" borderId="0" xfId="0" applyFont="1" applyAlignment="1" applyProtection="1">
      <alignment horizontal="left"/>
    </xf>
    <xf numFmtId="0" fontId="18" fillId="0" borderId="0" xfId="0" applyFont="1" applyProtection="1"/>
    <xf numFmtId="9" fontId="19" fillId="4" borderId="16" xfId="0" applyNumberFormat="1" applyFont="1" applyFill="1" applyBorder="1" applyAlignment="1" applyProtection="1">
      <alignment horizontal="center" vertical="center" wrapText="1"/>
    </xf>
    <xf numFmtId="0" fontId="20" fillId="0" borderId="2" xfId="0" applyFont="1" applyBorder="1" applyAlignment="1" applyProtection="1">
      <alignment horizontal="left" vertical="center" wrapText="1"/>
    </xf>
    <xf numFmtId="165" fontId="17" fillId="3" borderId="2" xfId="0" applyNumberFormat="1" applyFont="1" applyFill="1" applyBorder="1" applyAlignment="1" applyProtection="1">
      <alignment horizontal="center" vertical="center" wrapText="1"/>
    </xf>
    <xf numFmtId="0" fontId="20" fillId="5" borderId="2" xfId="0" applyFont="1" applyFill="1" applyBorder="1" applyAlignment="1" applyProtection="1">
      <alignment horizontal="left" vertical="center" wrapText="1"/>
    </xf>
    <xf numFmtId="0" fontId="20" fillId="0" borderId="2" xfId="0" applyFont="1" applyBorder="1" applyAlignment="1" applyProtection="1">
      <alignment horizontal="left" wrapText="1"/>
    </xf>
    <xf numFmtId="0" fontId="5" fillId="6" borderId="17" xfId="0" applyFont="1" applyFill="1" applyBorder="1" applyAlignment="1" applyProtection="1">
      <alignment vertical="center" wrapText="1"/>
    </xf>
    <xf numFmtId="164" fontId="6" fillId="6" borderId="17" xfId="0" applyNumberFormat="1" applyFont="1" applyFill="1" applyBorder="1" applyAlignment="1" applyProtection="1">
      <alignment horizontal="center" vertical="center" wrapText="1"/>
    </xf>
    <xf numFmtId="9" fontId="5" fillId="6" borderId="17" xfId="2" applyFont="1" applyFill="1" applyBorder="1" applyAlignment="1" applyProtection="1">
      <alignment vertical="center" wrapText="1"/>
    </xf>
    <xf numFmtId="0" fontId="21" fillId="5" borderId="0" xfId="0" applyFont="1" applyFill="1" applyBorder="1" applyAlignment="1" applyProtection="1">
      <alignment vertical="center"/>
      <protection locked="0"/>
    </xf>
    <xf numFmtId="0" fontId="22" fillId="0" borderId="0" xfId="0" applyFont="1"/>
    <xf numFmtId="0" fontId="22" fillId="5" borderId="0" xfId="0" applyFont="1" applyFill="1"/>
    <xf numFmtId="0" fontId="13" fillId="5" borderId="0" xfId="0" applyFont="1" applyFill="1" applyProtection="1"/>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23" fillId="5" borderId="0" xfId="0" applyFont="1" applyFill="1" applyBorder="1" applyAlignment="1" applyProtection="1">
      <alignment vertical="top" wrapText="1"/>
    </xf>
    <xf numFmtId="0" fontId="24" fillId="0" borderId="0" xfId="0" applyFont="1"/>
    <xf numFmtId="0" fontId="24" fillId="5" borderId="18" xfId="0" applyFont="1" applyFill="1" applyBorder="1"/>
    <xf numFmtId="0" fontId="24" fillId="5" borderId="0" xfId="0" applyFont="1" applyFill="1" applyBorder="1" applyAlignment="1">
      <alignment horizontal="right"/>
    </xf>
    <xf numFmtId="0" fontId="24" fillId="5" borderId="20" xfId="0" applyFont="1" applyFill="1" applyBorder="1"/>
    <xf numFmtId="0" fontId="24" fillId="5" borderId="0" xfId="0" applyFont="1" applyFill="1" applyBorder="1"/>
    <xf numFmtId="9" fontId="24" fillId="3" borderId="2" xfId="2" applyFont="1" applyFill="1" applyBorder="1" applyAlignment="1">
      <alignment horizontal="center" vertical="center"/>
    </xf>
    <xf numFmtId="9" fontId="24" fillId="5" borderId="2" xfId="0" applyNumberFormat="1" applyFont="1" applyFill="1" applyBorder="1"/>
    <xf numFmtId="9" fontId="24" fillId="5" borderId="2" xfId="0" applyNumberFormat="1" applyFont="1" applyFill="1" applyBorder="1" applyAlignment="1">
      <alignment horizontal="center"/>
    </xf>
    <xf numFmtId="0" fontId="24" fillId="5" borderId="2" xfId="0" applyFont="1" applyFill="1" applyBorder="1"/>
    <xf numFmtId="165" fontId="24" fillId="3" borderId="2" xfId="0" applyNumberFormat="1" applyFont="1" applyFill="1" applyBorder="1" applyAlignment="1">
      <alignment horizontal="center"/>
    </xf>
    <xf numFmtId="0" fontId="24" fillId="5" borderId="2" xfId="0" applyFont="1" applyFill="1" applyBorder="1" applyAlignment="1">
      <alignment horizontal="center" vertical="center"/>
    </xf>
    <xf numFmtId="0" fontId="24" fillId="5" borderId="21" xfId="0" applyFont="1" applyFill="1" applyBorder="1"/>
    <xf numFmtId="0" fontId="21" fillId="5" borderId="20" xfId="0" applyFont="1" applyFill="1" applyBorder="1" applyAlignment="1" applyProtection="1">
      <alignment vertical="center"/>
      <protection locked="0"/>
    </xf>
    <xf numFmtId="9" fontId="21" fillId="3" borderId="22" xfId="2" applyFont="1" applyFill="1" applyBorder="1" applyAlignment="1" applyProtection="1">
      <alignment horizontal="center" vertical="center"/>
      <protection locked="0"/>
    </xf>
    <xf numFmtId="0" fontId="24" fillId="5" borderId="0" xfId="0" applyFont="1" applyFill="1" applyBorder="1" applyProtection="1">
      <protection locked="0"/>
    </xf>
    <xf numFmtId="0" fontId="7" fillId="5" borderId="0" xfId="0" applyFont="1" applyFill="1" applyBorder="1" applyAlignment="1" applyProtection="1">
      <alignment horizontal="center"/>
      <protection locked="0"/>
    </xf>
    <xf numFmtId="0" fontId="24" fillId="5" borderId="15" xfId="0" applyFont="1" applyFill="1" applyBorder="1"/>
    <xf numFmtId="0" fontId="24" fillId="5" borderId="19" xfId="0" applyFont="1" applyFill="1" applyBorder="1"/>
    <xf numFmtId="0" fontId="24" fillId="5" borderId="0" xfId="0" applyFont="1" applyFill="1"/>
    <xf numFmtId="0" fontId="25" fillId="7" borderId="0" xfId="0" applyFont="1" applyFill="1"/>
    <xf numFmtId="0" fontId="22" fillId="5" borderId="0" xfId="0" applyFont="1" applyFill="1" applyAlignment="1"/>
    <xf numFmtId="0" fontId="26" fillId="5" borderId="0" xfId="0" applyFont="1" applyFill="1"/>
    <xf numFmtId="0" fontId="26" fillId="5" borderId="0" xfId="0" applyFont="1" applyFill="1" applyAlignment="1">
      <alignment horizontal="center"/>
    </xf>
    <xf numFmtId="0" fontId="27" fillId="5" borderId="17" xfId="0" applyFont="1" applyFill="1" applyBorder="1" applyAlignment="1">
      <alignment horizontal="center" vertical="center"/>
    </xf>
    <xf numFmtId="0" fontId="26" fillId="5" borderId="18" xfId="0" applyFont="1" applyFill="1" applyBorder="1"/>
    <xf numFmtId="0" fontId="26" fillId="5" borderId="0" xfId="0" applyFont="1" applyFill="1" applyBorder="1"/>
    <xf numFmtId="0" fontId="26" fillId="5" borderId="20" xfId="0" applyFont="1" applyFill="1" applyBorder="1"/>
    <xf numFmtId="0" fontId="28" fillId="5" borderId="17" xfId="0" applyFont="1" applyFill="1" applyBorder="1" applyAlignment="1">
      <alignment horizontal="center" vertical="center"/>
    </xf>
    <xf numFmtId="0" fontId="26" fillId="5" borderId="17" xfId="0" applyFont="1" applyFill="1" applyBorder="1" applyAlignment="1">
      <alignment horizontal="center" vertical="center"/>
    </xf>
    <xf numFmtId="0" fontId="26" fillId="0" borderId="18" xfId="0" applyFont="1" applyBorder="1"/>
    <xf numFmtId="0" fontId="27" fillId="5" borderId="23" xfId="0" applyFont="1" applyFill="1" applyBorder="1" applyAlignment="1">
      <alignment horizontal="center" wrapText="1"/>
    </xf>
    <xf numFmtId="0" fontId="27" fillId="5" borderId="3" xfId="0" applyFont="1" applyFill="1" applyBorder="1" applyAlignment="1">
      <alignment horizontal="center" wrapText="1"/>
    </xf>
    <xf numFmtId="0" fontId="28" fillId="5" borderId="17"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7" xfId="0" applyFont="1" applyFill="1" applyBorder="1" applyAlignment="1">
      <alignment horizontal="center" vertical="center"/>
    </xf>
    <xf numFmtId="0" fontId="27" fillId="5" borderId="24" xfId="0" applyFont="1" applyFill="1" applyBorder="1" applyAlignment="1">
      <alignment horizontal="center" vertical="center" wrapText="1"/>
    </xf>
    <xf numFmtId="0" fontId="29" fillId="7" borderId="0" xfId="0" applyFont="1" applyFill="1"/>
    <xf numFmtId="0" fontId="30" fillId="5" borderId="0" xfId="0" applyFont="1" applyFill="1" applyBorder="1" applyAlignment="1" applyProtection="1">
      <alignment vertical="center"/>
      <protection locked="0"/>
    </xf>
    <xf numFmtId="0" fontId="15" fillId="5"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25" xfId="0" applyFont="1" applyBorder="1" applyProtection="1"/>
    <xf numFmtId="0" fontId="15" fillId="0" borderId="26" xfId="0" applyFont="1" applyBorder="1" applyAlignment="1" applyProtection="1">
      <alignment horizontal="center"/>
    </xf>
    <xf numFmtId="0" fontId="15" fillId="0" borderId="18" xfId="0" applyFont="1" applyBorder="1" applyProtection="1"/>
    <xf numFmtId="0" fontId="15" fillId="0" borderId="20" xfId="0" applyFont="1" applyBorder="1" applyAlignment="1" applyProtection="1">
      <alignment horizontal="center"/>
    </xf>
    <xf numFmtId="0" fontId="15" fillId="0" borderId="21" xfId="0" applyFont="1" applyBorder="1" applyProtection="1"/>
    <xf numFmtId="0" fontId="15" fillId="0" borderId="19" xfId="0" applyFont="1" applyBorder="1" applyAlignment="1" applyProtection="1">
      <alignment horizontal="center" vertical="center"/>
    </xf>
    <xf numFmtId="0" fontId="15" fillId="5" borderId="0" xfId="0" applyFont="1" applyFill="1" applyBorder="1" applyProtection="1"/>
    <xf numFmtId="0" fontId="32" fillId="5" borderId="0" xfId="0" applyFont="1" applyFill="1" applyBorder="1" applyAlignment="1" applyProtection="1">
      <alignment horizontal="left" vertical="center" wrapText="1"/>
    </xf>
    <xf numFmtId="0" fontId="15" fillId="5" borderId="0" xfId="0" applyFont="1" applyFill="1" applyBorder="1" applyAlignment="1" applyProtection="1">
      <alignment horizontal="center"/>
    </xf>
    <xf numFmtId="0" fontId="15" fillId="5" borderId="0" xfId="0" applyFont="1" applyFill="1" applyAlignment="1" applyProtection="1">
      <alignment horizontal="left"/>
    </xf>
    <xf numFmtId="0" fontId="17" fillId="0" borderId="2" xfId="0" applyFont="1" applyBorder="1" applyAlignment="1" applyProtection="1">
      <alignment horizontal="center" vertical="center"/>
    </xf>
    <xf numFmtId="0" fontId="25" fillId="8" borderId="0" xfId="0" applyFont="1" applyFill="1"/>
    <xf numFmtId="0" fontId="21" fillId="5" borderId="0" xfId="0" applyFont="1" applyFill="1" applyBorder="1" applyAlignment="1" applyProtection="1">
      <alignment horizontal="right" vertical="center"/>
      <protection locked="0"/>
    </xf>
    <xf numFmtId="0" fontId="33" fillId="5" borderId="0" xfId="0" applyFont="1" applyFill="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0" xfId="0" applyFont="1" applyBorder="1" applyAlignment="1">
      <alignment horizontal="center"/>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0" xfId="0" applyFont="1" applyFill="1" applyBorder="1" applyAlignment="1">
      <alignment horizontal="left"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14" fillId="0" borderId="1" xfId="0" applyFont="1" applyBorder="1" applyAlignment="1">
      <alignment horizontal="center" vertical="center" wrapText="1"/>
    </xf>
    <xf numFmtId="0" fontId="31" fillId="4" borderId="16" xfId="0" applyFont="1" applyFill="1" applyBorder="1" applyAlignment="1" applyProtection="1">
      <alignment horizontal="center" vertical="center" wrapText="1"/>
    </xf>
    <xf numFmtId="0" fontId="37" fillId="5" borderId="2" xfId="0" applyFont="1" applyFill="1" applyBorder="1" applyAlignment="1" applyProtection="1">
      <alignment horizontal="center" vertical="center"/>
    </xf>
    <xf numFmtId="0" fontId="24" fillId="5" borderId="0" xfId="0" applyFont="1" applyFill="1" applyBorder="1" applyAlignment="1">
      <alignment horizontal="center"/>
    </xf>
    <xf numFmtId="0" fontId="33" fillId="9" borderId="31" xfId="0" applyFont="1" applyFill="1" applyBorder="1" applyAlignment="1" applyProtection="1">
      <alignment horizontal="center" vertical="center"/>
      <protection locked="0"/>
    </xf>
    <xf numFmtId="165" fontId="15" fillId="5" borderId="0" xfId="0" applyNumberFormat="1" applyFont="1" applyFill="1" applyAlignment="1" applyProtection="1">
      <alignment horizontal="center" vertical="center"/>
    </xf>
    <xf numFmtId="165" fontId="38" fillId="5" borderId="2" xfId="0" applyNumberFormat="1" applyFont="1" applyFill="1" applyBorder="1" applyAlignment="1" applyProtection="1">
      <alignment horizontal="center" vertical="center"/>
    </xf>
    <xf numFmtId="0" fontId="39" fillId="10" borderId="21" xfId="0" applyFont="1" applyFill="1" applyBorder="1" applyAlignment="1" applyProtection="1">
      <alignment horizontal="center" vertical="center"/>
      <protection locked="0"/>
    </xf>
    <xf numFmtId="0" fontId="24" fillId="5" borderId="28" xfId="0" applyFont="1" applyFill="1" applyBorder="1" applyAlignment="1">
      <alignment horizontal="center"/>
    </xf>
    <xf numFmtId="9" fontId="39" fillId="14" borderId="2" xfId="0" applyNumberFormat="1" applyFont="1" applyFill="1" applyBorder="1" applyAlignment="1" applyProtection="1">
      <alignment horizontal="center" vertical="center" wrapText="1"/>
      <protection locked="0"/>
    </xf>
    <xf numFmtId="0" fontId="24" fillId="5" borderId="27" xfId="0" applyFont="1" applyFill="1" applyBorder="1" applyAlignment="1">
      <alignment horizontal="center"/>
    </xf>
    <xf numFmtId="0" fontId="31" fillId="5" borderId="2" xfId="0" applyFont="1" applyFill="1" applyBorder="1" applyAlignment="1" applyProtection="1">
      <alignment horizontal="center" vertical="center"/>
    </xf>
    <xf numFmtId="0" fontId="37" fillId="5" borderId="2" xfId="0" applyFont="1" applyFill="1" applyBorder="1" applyAlignment="1" applyProtection="1">
      <alignment horizontal="center"/>
    </xf>
    <xf numFmtId="0" fontId="31" fillId="5" borderId="2" xfId="0" applyFont="1" applyFill="1" applyBorder="1" applyAlignment="1" applyProtection="1"/>
    <xf numFmtId="0" fontId="43" fillId="0" borderId="0" xfId="0" applyFont="1" applyProtection="1">
      <protection locked="0"/>
    </xf>
    <xf numFmtId="0" fontId="43" fillId="0" borderId="0" xfId="0" applyFont="1" applyBorder="1" applyAlignment="1" applyProtection="1">
      <alignment horizontal="center"/>
      <protection locked="0"/>
    </xf>
    <xf numFmtId="0" fontId="43" fillId="0" borderId="0" xfId="0" applyFont="1" applyBorder="1" applyProtection="1">
      <protection locked="0"/>
    </xf>
    <xf numFmtId="2" fontId="43" fillId="0" borderId="0" xfId="0" applyNumberFormat="1" applyFont="1" applyProtection="1">
      <protection locked="0"/>
    </xf>
    <xf numFmtId="9" fontId="39" fillId="10" borderId="15" xfId="0" applyNumberFormat="1" applyFont="1" applyFill="1" applyBorder="1" applyAlignment="1" applyProtection="1">
      <alignment vertical="center"/>
      <protection locked="0"/>
    </xf>
    <xf numFmtId="9" fontId="39" fillId="10" borderId="33" xfId="0" applyNumberFormat="1" applyFont="1" applyFill="1" applyBorder="1" applyAlignment="1" applyProtection="1">
      <alignment horizontal="center" vertical="center"/>
    </xf>
    <xf numFmtId="1" fontId="39" fillId="10" borderId="34" xfId="0" applyNumberFormat="1" applyFont="1" applyFill="1" applyBorder="1" applyAlignment="1" applyProtection="1">
      <alignment horizontal="center" vertical="center"/>
    </xf>
    <xf numFmtId="9" fontId="39" fillId="10" borderId="34" xfId="0" applyNumberFormat="1" applyFont="1" applyFill="1" applyBorder="1" applyAlignment="1" applyProtection="1">
      <alignment horizontal="center" vertical="center"/>
    </xf>
    <xf numFmtId="9" fontId="39" fillId="10" borderId="34" xfId="2" applyFont="1" applyFill="1" applyBorder="1" applyAlignment="1" applyProtection="1">
      <alignment horizontal="center" vertical="center"/>
    </xf>
    <xf numFmtId="0" fontId="43" fillId="0" borderId="15" xfId="0" applyFont="1" applyBorder="1" applyProtection="1">
      <protection locked="0"/>
    </xf>
    <xf numFmtId="0" fontId="43" fillId="0" borderId="19" xfId="0" applyFont="1" applyBorder="1" applyProtection="1">
      <protection locked="0"/>
    </xf>
    <xf numFmtId="9" fontId="39" fillId="5" borderId="1" xfId="2" applyFont="1" applyFill="1" applyBorder="1" applyAlignment="1" applyProtection="1">
      <alignment horizontal="center" vertical="center" wrapText="1"/>
      <protection locked="0"/>
    </xf>
    <xf numFmtId="0" fontId="39" fillId="5" borderId="18" xfId="0" applyFont="1" applyFill="1" applyBorder="1" applyAlignment="1" applyProtection="1">
      <alignment vertical="center"/>
      <protection locked="0"/>
    </xf>
    <xf numFmtId="0" fontId="39" fillId="5" borderId="0" xfId="0" applyFont="1" applyFill="1" applyBorder="1" applyAlignment="1" applyProtection="1">
      <alignment vertical="center"/>
      <protection locked="0"/>
    </xf>
    <xf numFmtId="0" fontId="39" fillId="5" borderId="0" xfId="0" applyFont="1" applyFill="1" applyBorder="1" applyAlignment="1" applyProtection="1">
      <alignment vertical="center" wrapText="1"/>
      <protection locked="0"/>
    </xf>
    <xf numFmtId="0" fontId="39" fillId="5" borderId="18"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0" fontId="39" fillId="5" borderId="18" xfId="0" applyFont="1" applyFill="1" applyBorder="1" applyAlignment="1" applyProtection="1">
      <alignment horizontal="center" vertical="center"/>
      <protection locked="0"/>
    </xf>
    <xf numFmtId="0" fontId="39" fillId="5" borderId="0" xfId="0" applyFont="1" applyFill="1" applyBorder="1" applyAlignment="1" applyProtection="1">
      <alignment horizontal="center" vertical="center"/>
      <protection locked="0"/>
    </xf>
    <xf numFmtId="0" fontId="43" fillId="5" borderId="0" xfId="0" applyFont="1" applyFill="1" applyBorder="1" applyProtection="1">
      <protection locked="0"/>
    </xf>
    <xf numFmtId="2" fontId="43" fillId="5" borderId="0" xfId="0" applyNumberFormat="1" applyFont="1" applyFill="1" applyBorder="1" applyProtection="1">
      <protection locked="0"/>
    </xf>
    <xf numFmtId="0" fontId="43" fillId="5" borderId="20" xfId="0" applyFont="1" applyFill="1" applyBorder="1" applyProtection="1">
      <protection locked="0"/>
    </xf>
    <xf numFmtId="0" fontId="43" fillId="0" borderId="12" xfId="0" applyFont="1" applyBorder="1" applyAlignment="1" applyProtection="1">
      <protection locked="0"/>
    </xf>
    <xf numFmtId="2" fontId="43" fillId="5" borderId="0" xfId="0" applyNumberFormat="1" applyFont="1" applyFill="1" applyBorder="1" applyAlignment="1" applyProtection="1">
      <alignment horizontal="center"/>
      <protection locked="0"/>
    </xf>
    <xf numFmtId="0" fontId="43" fillId="5" borderId="0" xfId="0" applyFont="1" applyFill="1" applyBorder="1" applyAlignment="1" applyProtection="1">
      <alignment horizontal="center"/>
      <protection locked="0"/>
    </xf>
    <xf numFmtId="0" fontId="43" fillId="5" borderId="20" xfId="0" applyFont="1" applyFill="1" applyBorder="1" applyAlignment="1" applyProtection="1">
      <alignment horizontal="center"/>
      <protection locked="0"/>
    </xf>
    <xf numFmtId="2" fontId="39" fillId="5" borderId="0" xfId="0" applyNumberFormat="1" applyFont="1" applyFill="1" applyBorder="1" applyAlignment="1" applyProtection="1">
      <alignment horizontal="center"/>
      <protection locked="0"/>
    </xf>
    <xf numFmtId="0" fontId="39" fillId="5" borderId="0" xfId="0" applyFont="1" applyFill="1" applyBorder="1" applyAlignment="1" applyProtection="1">
      <alignment horizontal="center"/>
      <protection locked="0"/>
    </xf>
    <xf numFmtId="0" fontId="39" fillId="5" borderId="20" xfId="0" applyFont="1" applyFill="1" applyBorder="1" applyAlignment="1" applyProtection="1">
      <alignment horizontal="center"/>
      <protection locked="0"/>
    </xf>
    <xf numFmtId="0" fontId="39" fillId="5" borderId="21" xfId="0" applyFont="1" applyFill="1" applyBorder="1" applyAlignment="1" applyProtection="1">
      <alignment horizontal="center" vertical="center"/>
      <protection locked="0"/>
    </xf>
    <xf numFmtId="0" fontId="39" fillId="5" borderId="15" xfId="0" applyFont="1" applyFill="1" applyBorder="1" applyAlignment="1" applyProtection="1">
      <alignment horizontal="center" vertical="center"/>
      <protection locked="0"/>
    </xf>
    <xf numFmtId="0" fontId="43" fillId="5" borderId="15" xfId="0" applyFont="1" applyFill="1" applyBorder="1" applyProtection="1">
      <protection locked="0"/>
    </xf>
    <xf numFmtId="2" fontId="43" fillId="5" borderId="15" xfId="0" applyNumberFormat="1" applyFont="1" applyFill="1" applyBorder="1" applyProtection="1">
      <protection locked="0"/>
    </xf>
    <xf numFmtId="0" fontId="43" fillId="5" borderId="19" xfId="0" applyFont="1" applyFill="1" applyBorder="1" applyProtection="1">
      <protection locked="0"/>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39" fillId="10" borderId="21" xfId="0" applyFont="1" applyFill="1" applyBorder="1" applyAlignment="1" applyProtection="1">
      <alignment horizontal="left" vertical="center"/>
      <protection locked="0"/>
    </xf>
    <xf numFmtId="9" fontId="43" fillId="0" borderId="2" xfId="2" applyFont="1" applyBorder="1" applyAlignment="1" applyProtection="1">
      <alignment horizontal="center" vertical="center" wrapText="1"/>
      <protection locked="0"/>
    </xf>
    <xf numFmtId="0" fontId="30" fillId="9" borderId="15" xfId="0" applyFont="1" applyFill="1" applyBorder="1" applyAlignment="1" applyProtection="1">
      <alignment horizontal="center" vertical="center"/>
    </xf>
    <xf numFmtId="0" fontId="39" fillId="3" borderId="17" xfId="0"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xf>
    <xf numFmtId="0" fontId="14" fillId="11" borderId="2" xfId="0" applyFont="1" applyFill="1" applyBorder="1" applyAlignment="1">
      <alignment horizontal="center"/>
    </xf>
    <xf numFmtId="0" fontId="13" fillId="0" borderId="35" xfId="0" applyFont="1" applyFill="1" applyBorder="1" applyAlignment="1">
      <alignment horizontal="center"/>
    </xf>
    <xf numFmtId="0" fontId="13" fillId="0" borderId="28" xfId="0" applyFont="1" applyFill="1" applyBorder="1" applyAlignment="1">
      <alignment horizontal="center"/>
    </xf>
    <xf numFmtId="0" fontId="13" fillId="0" borderId="9" xfId="0" applyFont="1" applyFill="1" applyBorder="1" applyAlignment="1">
      <alignment horizontal="center"/>
    </xf>
    <xf numFmtId="0" fontId="14" fillId="0" borderId="16"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xf>
    <xf numFmtId="0" fontId="13" fillId="0" borderId="1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 xfId="0" applyFont="1" applyBorder="1" applyAlignment="1">
      <alignment horizontal="center" vertical="center" wrapText="1"/>
    </xf>
    <xf numFmtId="9" fontId="14" fillId="0" borderId="16"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1" xfId="0" applyNumberFormat="1" applyFont="1" applyBorder="1" applyAlignment="1">
      <alignment horizontal="center" vertical="center"/>
    </xf>
    <xf numFmtId="0" fontId="13" fillId="0" borderId="2" xfId="0" applyFont="1" applyBorder="1" applyAlignment="1">
      <alignment horizontal="center" vertical="center" wrapText="1"/>
    </xf>
    <xf numFmtId="0" fontId="14" fillId="0" borderId="35" xfId="0" applyFont="1" applyBorder="1" applyAlignment="1">
      <alignment horizontal="center" vertical="center"/>
    </xf>
    <xf numFmtId="0" fontId="14" fillId="0" borderId="9"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Fill="1" applyBorder="1" applyAlignment="1">
      <alignment horizontal="left" vertical="center"/>
    </xf>
    <xf numFmtId="0" fontId="14" fillId="11" borderId="35" xfId="0" applyFont="1" applyFill="1" applyBorder="1" applyAlignment="1">
      <alignment horizontal="center"/>
    </xf>
    <xf numFmtId="0" fontId="14" fillId="11" borderId="28" xfId="0" applyFont="1" applyFill="1" applyBorder="1" applyAlignment="1">
      <alignment horizontal="center"/>
    </xf>
    <xf numFmtId="0" fontId="14" fillId="11" borderId="9" xfId="0" applyFont="1" applyFill="1" applyBorder="1" applyAlignment="1">
      <alignment horizontal="center"/>
    </xf>
    <xf numFmtId="0" fontId="13" fillId="0" borderId="2" xfId="0" applyFont="1" applyBorder="1" applyAlignment="1">
      <alignment horizontal="center"/>
    </xf>
    <xf numFmtId="0" fontId="13" fillId="0" borderId="16" xfId="0" applyFont="1" applyBorder="1" applyAlignment="1">
      <alignment horizontal="center"/>
    </xf>
    <xf numFmtId="0" fontId="13" fillId="0" borderId="32" xfId="0" applyFont="1" applyBorder="1" applyAlignment="1">
      <alignment horizontal="center"/>
    </xf>
    <xf numFmtId="0" fontId="13" fillId="0" borderId="1" xfId="0" applyFont="1" applyBorder="1" applyAlignment="1">
      <alignment horizont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6" xfId="0" applyFont="1" applyBorder="1" applyAlignment="1">
      <alignment horizontal="center"/>
    </xf>
    <xf numFmtId="0" fontId="13" fillId="0" borderId="30" xfId="0" applyFont="1" applyBorder="1" applyAlignment="1">
      <alignment horizontal="center"/>
    </xf>
    <xf numFmtId="0" fontId="14" fillId="0" borderId="6" xfId="0" applyFont="1" applyBorder="1" applyAlignment="1">
      <alignment horizontal="center"/>
    </xf>
    <xf numFmtId="0" fontId="13" fillId="0" borderId="30" xfId="0" applyFont="1" applyFill="1" applyBorder="1" applyAlignment="1">
      <alignment horizontal="center"/>
    </xf>
    <xf numFmtId="0" fontId="13" fillId="0" borderId="37" xfId="0" applyFont="1" applyFill="1" applyBorder="1" applyAlignment="1">
      <alignment horizontal="center"/>
    </xf>
    <xf numFmtId="0" fontId="33" fillId="9" borderId="0" xfId="0" applyFont="1" applyFill="1" applyAlignment="1">
      <alignment horizontal="center" vertical="center"/>
    </xf>
    <xf numFmtId="0" fontId="29" fillId="5" borderId="25" xfId="0" applyFont="1" applyFill="1" applyBorder="1" applyAlignment="1">
      <alignment horizontal="center" vertical="center" wrapText="1"/>
    </xf>
    <xf numFmtId="0" fontId="29" fillId="5" borderId="39" xfId="0" applyFont="1" applyFill="1" applyBorder="1" applyAlignment="1">
      <alignment horizontal="center" vertical="center" wrapText="1"/>
    </xf>
    <xf numFmtId="0" fontId="29" fillId="5" borderId="26"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25" xfId="0" applyFont="1" applyFill="1" applyBorder="1" applyAlignment="1">
      <alignment horizontal="left" vertical="center" wrapText="1"/>
    </xf>
    <xf numFmtId="0" fontId="29" fillId="5" borderId="39" xfId="0" applyFont="1" applyFill="1" applyBorder="1" applyAlignment="1">
      <alignment horizontal="left" vertical="center" wrapText="1"/>
    </xf>
    <xf numFmtId="0" fontId="29" fillId="5" borderId="26"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29" fillId="5" borderId="20" xfId="0" applyFont="1" applyFill="1" applyBorder="1" applyAlignment="1">
      <alignment horizontal="left" vertical="center" wrapText="1"/>
    </xf>
    <xf numFmtId="0" fontId="29" fillId="5" borderId="21"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5" borderId="19" xfId="0" applyFont="1" applyFill="1" applyBorder="1" applyAlignment="1">
      <alignment horizontal="left" vertical="center" wrapText="1"/>
    </xf>
    <xf numFmtId="0" fontId="28" fillId="5" borderId="40"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9" fillId="5" borderId="31" xfId="0" applyFont="1" applyFill="1" applyBorder="1" applyAlignment="1">
      <alignment horizontal="left" vertical="center" wrapText="1"/>
    </xf>
    <xf numFmtId="0" fontId="29" fillId="5" borderId="38" xfId="0" applyFont="1" applyFill="1" applyBorder="1" applyAlignment="1">
      <alignment horizontal="left" vertical="center" wrapText="1"/>
    </xf>
    <xf numFmtId="0" fontId="29" fillId="5" borderId="22" xfId="0" applyFont="1" applyFill="1" applyBorder="1" applyAlignment="1">
      <alignment horizontal="left" vertical="center" wrapText="1"/>
    </xf>
    <xf numFmtId="0" fontId="27" fillId="5" borderId="31" xfId="0" applyFont="1" applyFill="1" applyBorder="1" applyAlignment="1">
      <alignment horizontal="center" vertical="center" wrapText="1"/>
    </xf>
    <xf numFmtId="0" fontId="27" fillId="5" borderId="38"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6" fillId="5" borderId="40" xfId="0" applyFont="1" applyFill="1" applyBorder="1" applyAlignment="1">
      <alignment horizontal="center" vertical="center"/>
    </xf>
    <xf numFmtId="0" fontId="26" fillId="5" borderId="34" xfId="0" applyFont="1" applyFill="1" applyBorder="1" applyAlignment="1">
      <alignment horizontal="center" vertical="center"/>
    </xf>
    <xf numFmtId="0" fontId="26" fillId="5" borderId="35" xfId="0" applyFont="1" applyFill="1" applyBorder="1" applyAlignment="1">
      <alignment horizontal="left" vertical="center" wrapText="1"/>
    </xf>
    <xf numFmtId="0" fontId="26" fillId="5" borderId="28" xfId="0" applyFont="1" applyFill="1" applyBorder="1" applyAlignment="1">
      <alignment horizontal="left" vertical="center" wrapText="1"/>
    </xf>
    <xf numFmtId="0" fontId="26" fillId="5" borderId="42" xfId="0" applyFont="1" applyFill="1" applyBorder="1" applyAlignment="1">
      <alignment horizontal="left" vertical="center" wrapText="1"/>
    </xf>
    <xf numFmtId="0" fontId="26" fillId="5" borderId="43" xfId="0" applyFont="1" applyFill="1" applyBorder="1" applyAlignment="1">
      <alignment horizontal="left" vertical="center" wrapText="1"/>
    </xf>
    <xf numFmtId="0" fontId="26" fillId="5" borderId="44" xfId="0" applyFont="1" applyFill="1" applyBorder="1" applyAlignment="1">
      <alignment horizontal="left" vertical="center" wrapText="1"/>
    </xf>
    <xf numFmtId="0" fontId="26" fillId="5" borderId="45" xfId="0" applyFont="1" applyFill="1" applyBorder="1" applyAlignment="1">
      <alignment horizontal="left" vertical="center" wrapText="1"/>
    </xf>
    <xf numFmtId="0" fontId="26" fillId="5" borderId="46"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47" xfId="0" applyFont="1" applyFill="1" applyBorder="1" applyAlignment="1">
      <alignment horizontal="left" vertical="center" wrapText="1"/>
    </xf>
    <xf numFmtId="0" fontId="26" fillId="5" borderId="48" xfId="0" applyFont="1" applyFill="1" applyBorder="1" applyAlignment="1">
      <alignment horizontal="left" vertical="center" wrapText="1"/>
    </xf>
    <xf numFmtId="0" fontId="26" fillId="5" borderId="15" xfId="0" applyFont="1" applyFill="1" applyBorder="1" applyAlignment="1">
      <alignment horizontal="left" vertical="center" wrapText="1"/>
    </xf>
    <xf numFmtId="0" fontId="26" fillId="5" borderId="19" xfId="0" applyFont="1" applyFill="1" applyBorder="1" applyAlignment="1">
      <alignment horizontal="left" vertical="center" wrapText="1"/>
    </xf>
    <xf numFmtId="0" fontId="29" fillId="5" borderId="49" xfId="0" applyFont="1" applyFill="1" applyBorder="1" applyAlignment="1">
      <alignment horizontal="center" vertical="center" wrapText="1"/>
    </xf>
    <xf numFmtId="0" fontId="29" fillId="5" borderId="27" xfId="0" applyFont="1" applyFill="1" applyBorder="1" applyAlignment="1">
      <alignment horizontal="center" vertical="center" wrapText="1"/>
    </xf>
    <xf numFmtId="0" fontId="29" fillId="5" borderId="47" xfId="0" applyFont="1" applyFill="1" applyBorder="1" applyAlignment="1">
      <alignment horizontal="center"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43" fillId="0" borderId="1" xfId="0" applyFont="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9" fontId="43" fillId="0" borderId="1" xfId="0" applyNumberFormat="1" applyFont="1" applyBorder="1" applyAlignment="1" applyProtection="1">
      <alignment horizontal="center" vertical="center" wrapText="1"/>
      <protection locked="0"/>
    </xf>
    <xf numFmtId="9" fontId="43" fillId="0" borderId="2" xfId="0" applyNumberFormat="1" applyFont="1" applyBorder="1" applyAlignment="1" applyProtection="1">
      <alignment horizontal="center" vertical="center" wrapText="1"/>
      <protection locked="0"/>
    </xf>
    <xf numFmtId="9" fontId="43" fillId="0" borderId="2" xfId="2" applyFont="1" applyBorder="1" applyAlignment="1" applyProtection="1">
      <alignment horizontal="center" vertical="center" wrapText="1"/>
      <protection locked="0"/>
    </xf>
    <xf numFmtId="9" fontId="43" fillId="0" borderId="2" xfId="2" applyFont="1" applyFill="1" applyBorder="1" applyAlignment="1" applyProtection="1">
      <alignment horizontal="center" vertical="center" wrapText="1"/>
      <protection locked="0"/>
    </xf>
    <xf numFmtId="9" fontId="43" fillId="0" borderId="1" xfId="2" applyFont="1" applyFill="1" applyBorder="1" applyAlignment="1" applyProtection="1">
      <alignment horizontal="center" vertical="center" wrapText="1"/>
      <protection locked="0"/>
    </xf>
    <xf numFmtId="9" fontId="44" fillId="0" borderId="1" xfId="2" applyFont="1" applyFill="1" applyBorder="1" applyAlignment="1" applyProtection="1">
      <alignment horizontal="center" vertical="center" wrapText="1"/>
    </xf>
    <xf numFmtId="9" fontId="44" fillId="0" borderId="2" xfId="2" applyFont="1" applyFill="1" applyBorder="1" applyAlignment="1" applyProtection="1">
      <alignment horizontal="center" vertical="center" wrapText="1"/>
    </xf>
    <xf numFmtId="0" fontId="43" fillId="0" borderId="2" xfId="0" applyFont="1" applyFill="1" applyBorder="1" applyAlignment="1" applyProtection="1">
      <alignment horizontal="center" vertical="center" wrapText="1"/>
      <protection locked="0"/>
    </xf>
    <xf numFmtId="0" fontId="39" fillId="3" borderId="2" xfId="0" applyFont="1" applyFill="1" applyBorder="1" applyAlignment="1" applyProtection="1">
      <alignment horizontal="center" vertical="center" wrapText="1"/>
      <protection locked="0"/>
    </xf>
    <xf numFmtId="9" fontId="43" fillId="0" borderId="2" xfId="2" applyNumberFormat="1" applyFont="1" applyBorder="1" applyAlignment="1" applyProtection="1">
      <alignment horizontal="center" vertical="center" wrapText="1"/>
    </xf>
    <xf numFmtId="9" fontId="43" fillId="0" borderId="2" xfId="0" applyNumberFormat="1" applyFont="1" applyFill="1" applyBorder="1" applyAlignment="1" applyProtection="1">
      <alignment horizontal="center" vertical="center" wrapText="1"/>
      <protection locked="0"/>
    </xf>
    <xf numFmtId="9" fontId="43" fillId="0" borderId="1" xfId="2" applyFont="1" applyBorder="1" applyAlignment="1" applyProtection="1">
      <alignment horizontal="center" vertical="center" wrapText="1"/>
      <protection locked="0"/>
    </xf>
    <xf numFmtId="0" fontId="30" fillId="12" borderId="31" xfId="0" applyFont="1" applyFill="1" applyBorder="1" applyAlignment="1" applyProtection="1">
      <alignment horizontal="center" vertical="center"/>
    </xf>
    <xf numFmtId="0" fontId="30" fillId="12" borderId="38" xfId="0" applyFont="1" applyFill="1" applyBorder="1" applyAlignment="1" applyProtection="1">
      <alignment horizontal="center" vertical="center"/>
    </xf>
    <xf numFmtId="0" fontId="30" fillId="12" borderId="22" xfId="0" applyFont="1" applyFill="1" applyBorder="1" applyAlignment="1" applyProtection="1">
      <alignment horizontal="center" vertical="center"/>
    </xf>
    <xf numFmtId="0" fontId="30" fillId="9" borderId="21" xfId="0" applyFont="1" applyFill="1" applyBorder="1" applyAlignment="1" applyProtection="1">
      <alignment horizontal="center" vertical="center"/>
    </xf>
    <xf numFmtId="0" fontId="30" fillId="9" borderId="15" xfId="0" applyFont="1" applyFill="1" applyBorder="1" applyAlignment="1" applyProtection="1">
      <alignment horizontal="center" vertical="center"/>
    </xf>
    <xf numFmtId="0" fontId="30" fillId="9" borderId="19" xfId="0" applyFont="1" applyFill="1" applyBorder="1" applyAlignment="1" applyProtection="1">
      <alignment horizontal="center" vertical="center"/>
    </xf>
    <xf numFmtId="0" fontId="39" fillId="3" borderId="17" xfId="0" applyFont="1" applyFill="1" applyBorder="1" applyAlignment="1" applyProtection="1">
      <alignment horizontal="center" vertical="center"/>
    </xf>
    <xf numFmtId="0" fontId="39" fillId="3" borderId="17" xfId="0" applyFont="1" applyFill="1" applyBorder="1" applyAlignment="1" applyProtection="1">
      <alignment horizontal="center" vertical="center" wrapText="1"/>
    </xf>
    <xf numFmtId="0" fontId="39" fillId="3" borderId="25" xfId="0" applyFont="1" applyFill="1" applyBorder="1" applyAlignment="1" applyProtection="1">
      <alignment horizontal="center" vertical="center" wrapText="1"/>
    </xf>
    <xf numFmtId="0" fontId="39" fillId="3" borderId="26" xfId="0" applyFont="1" applyFill="1" applyBorder="1" applyAlignment="1" applyProtection="1">
      <alignment horizontal="center" vertical="center" wrapText="1"/>
    </xf>
    <xf numFmtId="0" fontId="39" fillId="3" borderId="21" xfId="0" applyFont="1" applyFill="1" applyBorder="1" applyAlignment="1" applyProtection="1">
      <alignment horizontal="center" vertical="center" wrapText="1"/>
    </xf>
    <xf numFmtId="0" fontId="39" fillId="3" borderId="19"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38" xfId="0" applyFont="1" applyFill="1" applyBorder="1" applyAlignment="1" applyProtection="1">
      <alignment horizontal="center" vertical="center" wrapText="1"/>
    </xf>
    <xf numFmtId="0" fontId="39" fillId="3" borderId="22" xfId="0" applyFont="1" applyFill="1" applyBorder="1" applyAlignment="1" applyProtection="1">
      <alignment horizontal="center" vertical="center" wrapText="1"/>
    </xf>
    <xf numFmtId="0" fontId="39" fillId="3" borderId="40" xfId="0" applyFont="1" applyFill="1" applyBorder="1" applyAlignment="1" applyProtection="1">
      <alignment horizontal="center" vertical="center" wrapText="1"/>
    </xf>
    <xf numFmtId="0" fontId="43" fillId="0" borderId="39" xfId="0" applyFont="1" applyBorder="1" applyAlignment="1" applyProtection="1">
      <alignment horizontal="justify" wrapText="1"/>
      <protection locked="0"/>
    </xf>
    <xf numFmtId="0" fontId="43" fillId="0" borderId="26" xfId="0" applyFont="1" applyBorder="1" applyAlignment="1" applyProtection="1">
      <alignment horizontal="justify" wrapText="1"/>
      <protection locked="0"/>
    </xf>
    <xf numFmtId="0" fontId="43" fillId="0" borderId="0" xfId="0" applyFont="1" applyBorder="1" applyAlignment="1" applyProtection="1">
      <alignment horizontal="justify" wrapText="1"/>
      <protection locked="0"/>
    </xf>
    <xf numFmtId="0" fontId="43" fillId="0" borderId="20" xfId="0" applyFont="1" applyBorder="1" applyAlignment="1" applyProtection="1">
      <alignment horizontal="justify" wrapText="1"/>
      <protection locked="0"/>
    </xf>
    <xf numFmtId="166" fontId="43" fillId="0" borderId="0" xfId="2" applyNumberFormat="1" applyFont="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3" fillId="0" borderId="0" xfId="0" applyFont="1" applyAlignment="1" applyProtection="1">
      <alignment horizontal="center"/>
      <protection locked="0"/>
    </xf>
    <xf numFmtId="0" fontId="39" fillId="9" borderId="15" xfId="0" applyFont="1" applyFill="1" applyBorder="1" applyAlignment="1" applyProtection="1">
      <alignment horizontal="center" vertical="center"/>
    </xf>
    <xf numFmtId="0" fontId="39" fillId="9" borderId="19" xfId="0" applyFont="1" applyFill="1" applyBorder="1" applyAlignment="1" applyProtection="1">
      <alignment horizontal="center" vertical="center"/>
    </xf>
    <xf numFmtId="2" fontId="39" fillId="3" borderId="17" xfId="0" applyNumberFormat="1" applyFont="1" applyFill="1" applyBorder="1" applyAlignment="1" applyProtection="1">
      <alignment horizontal="center" vertical="center" wrapText="1"/>
    </xf>
    <xf numFmtId="0" fontId="39" fillId="5" borderId="38" xfId="0" applyFont="1" applyFill="1" applyBorder="1" applyAlignment="1" applyProtection="1">
      <alignment horizontal="center"/>
      <protection locked="0"/>
    </xf>
    <xf numFmtId="0" fontId="39" fillId="5" borderId="57" xfId="0" applyFont="1" applyFill="1" applyBorder="1" applyAlignment="1" applyProtection="1">
      <alignment horizontal="left" vertical="center" wrapText="1"/>
      <protection locked="0"/>
    </xf>
    <xf numFmtId="0" fontId="39" fillId="5" borderId="52" xfId="0" applyFont="1" applyFill="1" applyBorder="1" applyAlignment="1" applyProtection="1">
      <alignment horizontal="left" vertical="center" wrapText="1"/>
      <protection locked="0"/>
    </xf>
    <xf numFmtId="0" fontId="39" fillId="5" borderId="58" xfId="0" applyFont="1" applyFill="1" applyBorder="1" applyAlignment="1" applyProtection="1">
      <alignment horizontal="left" vertical="center" wrapText="1"/>
      <protection locked="0"/>
    </xf>
    <xf numFmtId="9" fontId="43" fillId="0" borderId="1" xfId="2" applyNumberFormat="1" applyFont="1" applyBorder="1" applyAlignment="1" applyProtection="1">
      <alignment horizontal="center" vertical="center" wrapText="1"/>
    </xf>
    <xf numFmtId="0" fontId="39" fillId="3" borderId="1" xfId="0" applyFont="1" applyFill="1" applyBorder="1" applyAlignment="1" applyProtection="1">
      <alignment horizontal="center" vertical="center" wrapText="1"/>
      <protection locked="0"/>
    </xf>
    <xf numFmtId="0" fontId="39" fillId="5" borderId="29" xfId="0" applyFont="1" applyFill="1" applyBorder="1" applyAlignment="1" applyProtection="1">
      <alignment horizontal="center" vertical="center"/>
      <protection locked="0"/>
    </xf>
    <xf numFmtId="0" fontId="39" fillId="5" borderId="5" xfId="0" applyFont="1" applyFill="1" applyBorder="1" applyAlignment="1" applyProtection="1">
      <alignment horizontal="center" vertical="center"/>
      <protection locked="0"/>
    </xf>
    <xf numFmtId="0" fontId="39" fillId="5" borderId="6" xfId="0" applyFont="1" applyFill="1" applyBorder="1" applyAlignment="1" applyProtection="1">
      <alignment horizontal="center" vertical="center"/>
      <protection locked="0"/>
    </xf>
    <xf numFmtId="0" fontId="42" fillId="5" borderId="54" xfId="0" applyFont="1" applyFill="1" applyBorder="1" applyAlignment="1" applyProtection="1">
      <alignment horizontal="center" vertical="center"/>
      <protection locked="0"/>
    </xf>
    <xf numFmtId="0" fontId="42" fillId="5" borderId="55" xfId="0" applyFont="1" applyFill="1" applyBorder="1" applyAlignment="1" applyProtection="1">
      <alignment horizontal="center" vertical="center"/>
      <protection locked="0"/>
    </xf>
    <xf numFmtId="0" fontId="42" fillId="5" borderId="56" xfId="0" applyFont="1" applyFill="1" applyBorder="1" applyAlignment="1" applyProtection="1">
      <alignment horizontal="center" vertical="center"/>
      <protection locked="0"/>
    </xf>
    <xf numFmtId="0" fontId="43" fillId="0" borderId="28" xfId="0" applyFont="1" applyBorder="1" applyAlignment="1" applyProtection="1">
      <alignment horizontal="center" vertical="center"/>
      <protection locked="0"/>
    </xf>
    <xf numFmtId="0" fontId="13" fillId="0" borderId="16"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46"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3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8" xfId="0" applyFont="1" applyFill="1" applyBorder="1" applyAlignment="1">
      <alignment horizontal="center" vertical="center"/>
    </xf>
    <xf numFmtId="9" fontId="1" fillId="0" borderId="16" xfId="2" applyFont="1" applyFill="1" applyBorder="1" applyAlignment="1">
      <alignment horizontal="center" vertical="center" wrapText="1"/>
    </xf>
    <xf numFmtId="9" fontId="1" fillId="0" borderId="32" xfId="2" applyFont="1" applyFill="1" applyBorder="1" applyAlignment="1">
      <alignment horizontal="center" vertical="center" wrapText="1"/>
    </xf>
    <xf numFmtId="9" fontId="1" fillId="0" borderId="1" xfId="2" applyFont="1" applyFill="1" applyBorder="1" applyAlignment="1">
      <alignment horizontal="center" vertical="center" wrapText="1"/>
    </xf>
    <xf numFmtId="0" fontId="14" fillId="0" borderId="16" xfId="0" applyFont="1" applyBorder="1" applyAlignment="1">
      <alignment horizontal="center"/>
    </xf>
    <xf numFmtId="0" fontId="14" fillId="11" borderId="13" xfId="0" applyFont="1" applyFill="1" applyBorder="1" applyAlignment="1">
      <alignment horizontal="center"/>
    </xf>
    <xf numFmtId="0" fontId="14" fillId="11" borderId="14" xfId="0" applyFont="1" applyFill="1" applyBorder="1" applyAlignment="1">
      <alignment horizontal="center"/>
    </xf>
    <xf numFmtId="0" fontId="14" fillId="11" borderId="59" xfId="0" applyFont="1" applyFill="1" applyBorder="1" applyAlignment="1">
      <alignment horizontal="center"/>
    </xf>
    <xf numFmtId="0" fontId="14" fillId="11" borderId="38" xfId="0" applyFont="1" applyFill="1" applyBorder="1" applyAlignment="1">
      <alignment horizontal="center"/>
    </xf>
    <xf numFmtId="0" fontId="14" fillId="11" borderId="22" xfId="0" applyFont="1" applyFill="1" applyBorder="1" applyAlignment="1">
      <alignment horizontal="center"/>
    </xf>
    <xf numFmtId="9" fontId="13" fillId="0" borderId="16" xfId="2" applyNumberFormat="1" applyFont="1" applyBorder="1" applyAlignment="1">
      <alignment horizontal="center" vertical="center" wrapText="1"/>
    </xf>
    <xf numFmtId="0" fontId="13" fillId="0" borderId="32" xfId="2" applyNumberFormat="1" applyFont="1" applyBorder="1" applyAlignment="1">
      <alignment horizontal="center" vertical="center" wrapText="1"/>
    </xf>
    <xf numFmtId="0" fontId="13" fillId="0" borderId="1" xfId="2" applyNumberFormat="1" applyFont="1" applyBorder="1" applyAlignment="1">
      <alignment horizontal="center" vertical="center" wrapText="1"/>
    </xf>
    <xf numFmtId="9" fontId="13" fillId="0" borderId="16" xfId="2" applyFont="1" applyBorder="1" applyAlignment="1">
      <alignment horizontal="center" vertical="center" wrapText="1"/>
    </xf>
    <xf numFmtId="9" fontId="13" fillId="0" borderId="32" xfId="2" applyFont="1" applyBorder="1" applyAlignment="1">
      <alignment horizontal="center" vertical="center" wrapText="1"/>
    </xf>
    <xf numFmtId="9" fontId="13" fillId="0" borderId="1" xfId="2" applyFont="1" applyBorder="1" applyAlignment="1">
      <alignment horizontal="center" vertical="center" wrapText="1"/>
    </xf>
    <xf numFmtId="9" fontId="13" fillId="0" borderId="16" xfId="0" applyNumberFormat="1" applyFont="1" applyBorder="1" applyAlignment="1">
      <alignment horizontal="center" vertical="center" wrapText="1"/>
    </xf>
    <xf numFmtId="9" fontId="13" fillId="0" borderId="32"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0" borderId="51" xfId="0" applyFont="1" applyBorder="1" applyAlignment="1">
      <alignment horizontal="center"/>
    </xf>
    <xf numFmtId="0" fontId="13" fillId="0" borderId="52" xfId="0" applyFont="1" applyBorder="1" applyAlignment="1">
      <alignment horizontal="center"/>
    </xf>
    <xf numFmtId="0" fontId="13" fillId="0" borderId="53" xfId="0" applyFont="1" applyBorder="1" applyAlignment="1">
      <alignment horizontal="center"/>
    </xf>
    <xf numFmtId="0" fontId="14" fillId="11" borderId="31" xfId="0" applyFont="1" applyFill="1" applyBorder="1" applyAlignment="1">
      <alignment horizontal="center"/>
    </xf>
    <xf numFmtId="0" fontId="15" fillId="0" borderId="35" xfId="0" applyFont="1" applyBorder="1" applyAlignment="1">
      <alignment horizontal="center" vertical="center" wrapText="1"/>
    </xf>
    <xf numFmtId="0" fontId="15" fillId="0" borderId="9" xfId="0" applyFont="1" applyBorder="1" applyAlignment="1">
      <alignment horizontal="center" vertical="center" wrapText="1"/>
    </xf>
    <xf numFmtId="0" fontId="16" fillId="6" borderId="2" xfId="0" applyFont="1" applyFill="1" applyBorder="1" applyAlignment="1">
      <alignment vertical="center" wrapText="1"/>
    </xf>
    <xf numFmtId="0" fontId="31" fillId="4" borderId="39"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40" fillId="13" borderId="31" xfId="0" applyFont="1" applyFill="1" applyBorder="1" applyAlignment="1">
      <alignment horizontal="center" vertical="center"/>
    </xf>
    <xf numFmtId="0" fontId="40" fillId="13" borderId="38" xfId="0" applyFont="1" applyFill="1" applyBorder="1" applyAlignment="1">
      <alignment horizontal="center" vertical="center"/>
    </xf>
    <xf numFmtId="0" fontId="40" fillId="13" borderId="22" xfId="0" applyFont="1" applyFill="1" applyBorder="1" applyAlignment="1">
      <alignment horizontal="center" vertical="center"/>
    </xf>
    <xf numFmtId="0" fontId="31" fillId="4" borderId="31"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5" fillId="0" borderId="46" xfId="0" applyFont="1" applyBorder="1" applyAlignment="1">
      <alignment horizontal="center" vertical="center" wrapText="1"/>
    </xf>
    <xf numFmtId="0" fontId="15" fillId="0" borderId="8" xfId="0" applyFont="1" applyBorder="1" applyAlignment="1">
      <alignment horizontal="center" vertical="center" wrapText="1"/>
    </xf>
    <xf numFmtId="0" fontId="23" fillId="6" borderId="17" xfId="0" applyFont="1" applyFill="1" applyBorder="1" applyAlignment="1">
      <alignment horizontal="left" vertical="top" wrapText="1"/>
    </xf>
    <xf numFmtId="0" fontId="16" fillId="6" borderId="1" xfId="0" applyFont="1" applyFill="1" applyBorder="1" applyAlignment="1">
      <alignment vertical="center" wrapText="1"/>
    </xf>
    <xf numFmtId="0" fontId="15" fillId="0" borderId="35"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pplyProtection="1">
      <alignment horizontal="left"/>
    </xf>
    <xf numFmtId="0" fontId="36" fillId="12" borderId="31" xfId="0" applyFont="1" applyFill="1" applyBorder="1" applyAlignment="1" applyProtection="1">
      <alignment horizontal="center" vertical="center" wrapText="1"/>
    </xf>
    <xf numFmtId="0" fontId="36" fillId="12" borderId="38" xfId="0" applyFont="1" applyFill="1" applyBorder="1" applyAlignment="1" applyProtection="1">
      <alignment horizontal="center" vertical="center" wrapText="1"/>
    </xf>
    <xf numFmtId="0" fontId="36" fillId="12" borderId="22" xfId="0" applyFont="1" applyFill="1" applyBorder="1" applyAlignment="1" applyProtection="1">
      <alignment horizontal="center" vertical="center" wrapText="1"/>
    </xf>
    <xf numFmtId="0" fontId="33" fillId="9" borderId="31" xfId="0" applyFont="1" applyFill="1" applyBorder="1" applyAlignment="1" applyProtection="1">
      <alignment horizontal="center" vertical="top" wrapText="1"/>
    </xf>
    <xf numFmtId="0" fontId="33" fillId="9" borderId="38" xfId="0" applyFont="1" applyFill="1" applyBorder="1" applyAlignment="1" applyProtection="1">
      <alignment horizontal="center" vertical="top" wrapText="1"/>
    </xf>
    <xf numFmtId="0" fontId="33" fillId="9" borderId="22" xfId="0" applyFont="1" applyFill="1" applyBorder="1" applyAlignment="1" applyProtection="1">
      <alignment horizontal="center" vertical="top" wrapText="1"/>
    </xf>
    <xf numFmtId="0" fontId="15" fillId="0" borderId="39"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horizontal="left" vertical="center"/>
    </xf>
    <xf numFmtId="0" fontId="31" fillId="4" borderId="36" xfId="0" applyFont="1" applyFill="1" applyBorder="1" applyAlignment="1" applyProtection="1">
      <alignment horizontal="center" vertical="center" wrapText="1"/>
    </xf>
    <xf numFmtId="0" fontId="31" fillId="4" borderId="30" xfId="0" applyFont="1" applyFill="1" applyBorder="1" applyAlignment="1" applyProtection="1">
      <alignment horizontal="center" vertical="center" wrapText="1"/>
    </xf>
    <xf numFmtId="0" fontId="31" fillId="4" borderId="7" xfId="0"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xf>
    <xf numFmtId="0" fontId="31" fillId="4" borderId="23" xfId="0" applyFont="1" applyFill="1" applyBorder="1" applyAlignment="1" applyProtection="1">
      <alignment horizontal="center" vertical="center" wrapText="1"/>
    </xf>
    <xf numFmtId="0" fontId="31" fillId="4" borderId="16" xfId="0" applyFont="1" applyFill="1" applyBorder="1" applyAlignment="1" applyProtection="1">
      <alignment horizontal="center" vertical="center" wrapText="1"/>
    </xf>
    <xf numFmtId="0" fontId="31" fillId="4" borderId="60" xfId="0" applyFont="1" applyFill="1" applyBorder="1" applyAlignment="1" applyProtection="1">
      <alignment horizontal="center" vertical="center" wrapText="1"/>
    </xf>
    <xf numFmtId="0" fontId="31" fillId="4" borderId="12" xfId="0" applyFont="1" applyFill="1" applyBorder="1" applyAlignment="1" applyProtection="1">
      <alignment horizontal="center" vertical="center" wrapText="1"/>
    </xf>
    <xf numFmtId="0" fontId="31" fillId="4" borderId="37" xfId="0" applyFont="1" applyFill="1" applyBorder="1" applyAlignment="1" applyProtection="1">
      <alignment horizontal="center" vertical="center" wrapText="1"/>
    </xf>
    <xf numFmtId="0" fontId="31" fillId="4" borderId="4" xfId="0" applyFont="1" applyFill="1" applyBorder="1" applyAlignment="1" applyProtection="1">
      <alignment horizontal="center" vertical="center" wrapText="1"/>
    </xf>
    <xf numFmtId="0" fontId="31" fillId="4" borderId="61" xfId="0"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164" fontId="31" fillId="0" borderId="2" xfId="0" applyNumberFormat="1" applyFont="1" applyBorder="1" applyAlignment="1" applyProtection="1">
      <alignment horizontal="center" vertical="center"/>
    </xf>
    <xf numFmtId="0" fontId="15" fillId="0" borderId="2" xfId="0" applyFont="1" applyBorder="1" applyAlignment="1" applyProtection="1">
      <alignment horizontal="center"/>
    </xf>
    <xf numFmtId="0" fontId="31" fillId="4" borderId="50" xfId="0" applyFont="1" applyFill="1" applyBorder="1" applyAlignment="1" applyProtection="1">
      <alignment horizontal="center" vertical="center" wrapText="1"/>
    </xf>
    <xf numFmtId="0" fontId="31" fillId="4" borderId="32" xfId="0" applyFont="1" applyFill="1" applyBorder="1" applyAlignment="1" applyProtection="1">
      <alignment horizontal="center" vertical="center" wrapText="1"/>
    </xf>
    <xf numFmtId="0" fontId="31" fillId="4" borderId="1" xfId="0" applyFont="1" applyFill="1" applyBorder="1" applyAlignment="1" applyProtection="1">
      <alignment horizontal="center" vertical="center" wrapText="1"/>
    </xf>
    <xf numFmtId="0" fontId="41" fillId="2"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31" fillId="0" borderId="2"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5" fillId="5" borderId="2" xfId="0" applyFont="1" applyFill="1" applyBorder="1" applyAlignment="1" applyProtection="1">
      <alignment horizontal="center" vertical="center"/>
    </xf>
    <xf numFmtId="164" fontId="31" fillId="0" borderId="16" xfId="0" applyNumberFormat="1" applyFont="1" applyBorder="1" applyAlignment="1" applyProtection="1">
      <alignment horizontal="center" vertical="center"/>
    </xf>
    <xf numFmtId="164" fontId="31" fillId="0" borderId="32" xfId="0" applyNumberFormat="1" applyFont="1" applyBorder="1" applyAlignment="1" applyProtection="1">
      <alignment horizontal="center" vertical="center"/>
    </xf>
    <xf numFmtId="164" fontId="31" fillId="0" borderId="1" xfId="0" applyNumberFormat="1" applyFont="1" applyBorder="1" applyAlignment="1" applyProtection="1">
      <alignment horizontal="center" vertical="center"/>
    </xf>
    <xf numFmtId="0" fontId="17" fillId="5" borderId="2" xfId="0" applyFont="1" applyFill="1" applyBorder="1" applyAlignment="1" applyProtection="1">
      <alignment horizontal="center" vertical="center" wrapText="1"/>
    </xf>
    <xf numFmtId="0" fontId="31" fillId="5" borderId="2" xfId="0" applyFont="1" applyFill="1" applyBorder="1" applyAlignment="1" applyProtection="1">
      <alignment horizontal="center"/>
    </xf>
    <xf numFmtId="0" fontId="37" fillId="5" borderId="2" xfId="0" applyFont="1" applyFill="1" applyBorder="1" applyAlignment="1" applyProtection="1">
      <alignment horizontal="center"/>
    </xf>
    <xf numFmtId="0" fontId="5" fillId="6" borderId="31" xfId="0" applyFont="1" applyFill="1" applyBorder="1" applyAlignment="1" applyProtection="1">
      <alignment horizontal="center" vertical="center" wrapText="1"/>
    </xf>
    <xf numFmtId="0" fontId="5" fillId="6" borderId="38" xfId="0" applyFont="1" applyFill="1" applyBorder="1" applyAlignment="1" applyProtection="1">
      <alignment horizontal="center" vertical="center" wrapText="1"/>
    </xf>
    <xf numFmtId="0" fontId="5" fillId="6" borderId="22" xfId="0" applyFont="1" applyFill="1" applyBorder="1" applyAlignment="1" applyProtection="1">
      <alignment horizontal="center" vertical="center" wrapText="1"/>
    </xf>
    <xf numFmtId="9" fontId="19" fillId="0" borderId="16" xfId="0" applyNumberFormat="1" applyFont="1" applyFill="1" applyBorder="1" applyAlignment="1" applyProtection="1">
      <alignment horizontal="center" vertical="center" wrapText="1"/>
    </xf>
    <xf numFmtId="9" fontId="19" fillId="0" borderId="32" xfId="0" applyNumberFormat="1" applyFont="1" applyFill="1" applyBorder="1" applyAlignment="1" applyProtection="1">
      <alignment horizontal="center" vertical="center" wrapText="1"/>
    </xf>
    <xf numFmtId="9" fontId="19" fillId="0" borderId="1" xfId="0" applyNumberFormat="1" applyFont="1" applyFill="1" applyBorder="1" applyAlignment="1" applyProtection="1">
      <alignment horizontal="center" vertical="center" wrapText="1"/>
    </xf>
    <xf numFmtId="0" fontId="24" fillId="0" borderId="16" xfId="0" applyFont="1" applyBorder="1" applyAlignment="1">
      <alignment horizontal="left" vertical="center"/>
    </xf>
    <xf numFmtId="0" fontId="24" fillId="0" borderId="1" xfId="0" applyFont="1" applyBorder="1" applyAlignment="1">
      <alignment horizontal="left" vertical="center"/>
    </xf>
    <xf numFmtId="9" fontId="24" fillId="0" borderId="16"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21" fillId="5" borderId="44"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0" fontId="24" fillId="5" borderId="0" xfId="0" applyFont="1" applyFill="1" applyBorder="1" applyAlignment="1">
      <alignment horizontal="center"/>
    </xf>
    <xf numFmtId="0" fontId="24" fillId="5" borderId="20" xfId="0" applyFont="1" applyFill="1" applyBorder="1" applyAlignment="1">
      <alignment horizontal="center"/>
    </xf>
    <xf numFmtId="9" fontId="24" fillId="10" borderId="16" xfId="0" applyNumberFormat="1" applyFont="1" applyFill="1" applyBorder="1" applyAlignment="1">
      <alignment horizontal="center" vertical="center"/>
    </xf>
    <xf numFmtId="0" fontId="24" fillId="10" borderId="1" xfId="0" applyFont="1" applyFill="1" applyBorder="1" applyAlignment="1">
      <alignment horizontal="center" vertical="center"/>
    </xf>
    <xf numFmtId="0" fontId="30" fillId="12" borderId="31" xfId="0" applyFont="1" applyFill="1" applyBorder="1" applyAlignment="1">
      <alignment horizontal="center" vertical="center"/>
    </xf>
    <xf numFmtId="0" fontId="30" fillId="12" borderId="38" xfId="0" applyFont="1" applyFill="1" applyBorder="1" applyAlignment="1">
      <alignment horizontal="center" vertical="center"/>
    </xf>
    <xf numFmtId="0" fontId="30" fillId="12" borderId="22" xfId="0" applyFont="1" applyFill="1" applyBorder="1" applyAlignment="1">
      <alignment horizontal="center" vertical="center"/>
    </xf>
    <xf numFmtId="0" fontId="24" fillId="5" borderId="52" xfId="0" applyFont="1" applyFill="1" applyBorder="1" applyAlignment="1">
      <alignment horizontal="center"/>
    </xf>
    <xf numFmtId="0" fontId="24" fillId="5" borderId="28" xfId="0" applyFont="1" applyFill="1" applyBorder="1" applyAlignment="1">
      <alignment horizontal="center"/>
    </xf>
    <xf numFmtId="0" fontId="24" fillId="5" borderId="2" xfId="0" applyFont="1" applyFill="1" applyBorder="1" applyAlignment="1">
      <alignment horizontal="left" vertical="center" wrapText="1"/>
    </xf>
    <xf numFmtId="9" fontId="24" fillId="10" borderId="2" xfId="2" applyFont="1" applyFill="1" applyBorder="1" applyAlignment="1">
      <alignment horizontal="center" vertical="center"/>
    </xf>
    <xf numFmtId="0" fontId="33" fillId="9" borderId="31" xfId="0" applyFont="1" applyFill="1" applyBorder="1" applyAlignment="1" applyProtection="1">
      <alignment horizontal="center" vertical="center"/>
      <protection locked="0"/>
    </xf>
    <xf numFmtId="0" fontId="33" fillId="9" borderId="38" xfId="0" applyFont="1" applyFill="1" applyBorder="1" applyAlignment="1" applyProtection="1">
      <alignment horizontal="center" vertical="center"/>
      <protection locked="0"/>
    </xf>
    <xf numFmtId="0" fontId="33" fillId="9" borderId="22" xfId="0" applyFont="1" applyFill="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0" xfId="0" applyFont="1" applyAlignment="1">
      <alignment horizontal="center" vertical="center"/>
    </xf>
    <xf numFmtId="0" fontId="12" fillId="0" borderId="16"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12" xfId="0" applyFont="1" applyBorder="1" applyAlignment="1">
      <alignment horizontal="center" vertical="center"/>
    </xf>
    <xf numFmtId="0" fontId="43" fillId="0" borderId="2" xfId="0" applyFont="1" applyFill="1" applyBorder="1" applyAlignment="1" applyProtection="1">
      <alignment horizontal="justify" vertical="center" wrapText="1"/>
      <protection locked="0"/>
    </xf>
    <xf numFmtId="0" fontId="43" fillId="0" borderId="2" xfId="0" applyFont="1" applyFill="1" applyBorder="1" applyAlignment="1" applyProtection="1">
      <alignment horizontal="left" vertical="center" wrapText="1"/>
      <protection locked="0"/>
    </xf>
    <xf numFmtId="0" fontId="43" fillId="0" borderId="2" xfId="0" applyNumberFormat="1" applyFont="1" applyBorder="1" applyAlignment="1" applyProtection="1">
      <alignment vertical="center" wrapText="1"/>
      <protection locked="0"/>
    </xf>
    <xf numFmtId="0" fontId="39" fillId="0" borderId="0" xfId="0" applyFont="1" applyAlignment="1" applyProtection="1">
      <alignment wrapText="1"/>
      <protection locked="0"/>
    </xf>
    <xf numFmtId="0" fontId="39" fillId="0" borderId="0" xfId="0" applyFont="1" applyProtection="1">
      <protection locked="0"/>
    </xf>
    <xf numFmtId="9" fontId="43" fillId="0" borderId="9" xfId="2" applyFont="1" applyFill="1" applyBorder="1" applyAlignment="1" applyProtection="1">
      <alignment horizontal="center" vertical="center" wrapText="1"/>
      <protection locked="0"/>
    </xf>
    <xf numFmtId="0" fontId="39" fillId="3" borderId="41" xfId="0" applyFont="1" applyFill="1" applyBorder="1" applyAlignment="1" applyProtection="1">
      <alignment horizontal="center" vertical="center" wrapText="1"/>
    </xf>
    <xf numFmtId="14" fontId="43" fillId="0" borderId="2" xfId="0" applyNumberFormat="1" applyFont="1" applyBorder="1" applyAlignment="1" applyProtection="1">
      <alignment horizontal="center" vertical="center" wrapText="1"/>
      <protection locked="0"/>
    </xf>
    <xf numFmtId="0" fontId="45" fillId="0" borderId="2" xfId="0" applyFont="1" applyBorder="1" applyAlignment="1">
      <alignment vertical="center" wrapText="1"/>
    </xf>
    <xf numFmtId="0" fontId="43" fillId="0" borderId="2" xfId="0" applyFont="1" applyBorder="1" applyAlignment="1" applyProtection="1">
      <alignment horizontal="justify" vertical="center" wrapText="1"/>
      <protection locked="0"/>
    </xf>
    <xf numFmtId="0" fontId="43" fillId="0" borderId="0" xfId="0" applyFont="1" applyAlignment="1" applyProtection="1">
      <alignment vertical="center"/>
      <protection locked="0"/>
    </xf>
    <xf numFmtId="0" fontId="43" fillId="0" borderId="9" xfId="0" applyFont="1" applyBorder="1" applyAlignment="1">
      <alignment vertical="center"/>
    </xf>
    <xf numFmtId="0" fontId="43" fillId="0" borderId="2" xfId="0" applyFont="1" applyBorder="1" applyAlignment="1">
      <alignment vertical="center"/>
    </xf>
    <xf numFmtId="0" fontId="46" fillId="0" borderId="27" xfId="0" applyFont="1" applyBorder="1" applyAlignment="1" applyProtection="1">
      <alignment horizontal="center" vertical="center"/>
      <protection locked="0"/>
    </xf>
  </cellXfs>
  <cellStyles count="3">
    <cellStyle name="Normal" xfId="0" builtinId="0"/>
    <cellStyle name="Normal 2" xfId="1"/>
    <cellStyle name="Porcentaje" xfId="2"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0</xdr:row>
      <xdr:rowOff>0</xdr:rowOff>
    </xdr:from>
    <xdr:to>
      <xdr:col>8</xdr:col>
      <xdr:colOff>47625</xdr:colOff>
      <xdr:row>6</xdr:row>
      <xdr:rowOff>66675</xdr:rowOff>
    </xdr:to>
    <xdr:pic>
      <xdr:nvPicPr>
        <xdr:cNvPr id="1033" name="Imagen 4" descr="logo-01.png">
          <a:extLst>
            <a:ext uri="{FF2B5EF4-FFF2-40B4-BE49-F238E27FC236}">
              <a16:creationId xmlns:a16="http://schemas.microsoft.com/office/drawing/2014/main" id="{00000000-0008-0000-0100-00000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0"/>
          <a:ext cx="66865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77734375" defaultRowHeight="13.8" x14ac:dyDescent="0.25"/>
  <cols>
    <col min="1" max="1" width="7" style="1" customWidth="1"/>
    <col min="2" max="2" width="16.33203125" style="1" customWidth="1"/>
    <col min="3" max="3" width="41.109375" style="1" customWidth="1"/>
    <col min="4" max="4" width="46" style="1" hidden="1" customWidth="1"/>
    <col min="5" max="5" width="22.77734375" style="1" customWidth="1"/>
    <col min="6" max="6" width="35.44140625" style="1" customWidth="1"/>
    <col min="7" max="7" width="19.109375" style="1" customWidth="1"/>
    <col min="8" max="8" width="31.33203125" style="1" customWidth="1"/>
    <col min="9" max="9" width="30.44140625" style="1" customWidth="1"/>
    <col min="10" max="16384" width="10.77734375" style="1"/>
  </cols>
  <sheetData>
    <row r="2" spans="1:9" x14ac:dyDescent="0.25">
      <c r="B2" s="208" t="s">
        <v>0</v>
      </c>
      <c r="C2" s="208"/>
      <c r="D2" s="208"/>
      <c r="E2" s="208"/>
      <c r="F2" s="208"/>
      <c r="G2" s="208"/>
      <c r="H2" s="208"/>
      <c r="I2" s="208"/>
    </row>
    <row r="3" spans="1:9" x14ac:dyDescent="0.25">
      <c r="B3" s="201" t="s">
        <v>1</v>
      </c>
      <c r="C3" s="201"/>
      <c r="D3" s="201"/>
      <c r="E3" s="201"/>
      <c r="F3" s="201"/>
      <c r="G3" s="201"/>
      <c r="H3" s="201"/>
      <c r="I3" s="201"/>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20" t="s">
        <v>11</v>
      </c>
      <c r="D9" s="5" t="s">
        <v>12</v>
      </c>
      <c r="E9" s="20"/>
      <c r="F9" s="7"/>
      <c r="I9" s="8"/>
    </row>
    <row r="10" spans="1:9" x14ac:dyDescent="0.25">
      <c r="C10" s="220"/>
      <c r="D10" s="5" t="s">
        <v>13</v>
      </c>
      <c r="E10" s="20"/>
    </row>
    <row r="12" spans="1:9" x14ac:dyDescent="0.25">
      <c r="A12" s="221" t="s">
        <v>14</v>
      </c>
      <c r="B12" s="222"/>
      <c r="C12" s="222"/>
      <c r="D12" s="222"/>
      <c r="E12" s="222"/>
      <c r="F12" s="222"/>
      <c r="G12" s="222"/>
      <c r="H12" s="222"/>
      <c r="I12" s="223"/>
    </row>
    <row r="13" spans="1:9" x14ac:dyDescent="0.25">
      <c r="A13" s="221" t="s">
        <v>15</v>
      </c>
      <c r="B13" s="222"/>
      <c r="C13" s="222"/>
      <c r="D13" s="222"/>
      <c r="E13" s="222"/>
      <c r="F13" s="222"/>
      <c r="G13" s="222"/>
      <c r="H13" s="222"/>
      <c r="I13" s="223"/>
    </row>
    <row r="14" spans="1:9" x14ac:dyDescent="0.25">
      <c r="A14" s="202"/>
      <c r="B14" s="203"/>
      <c r="C14" s="203"/>
      <c r="D14" s="203"/>
      <c r="E14" s="203"/>
      <c r="F14" s="203"/>
      <c r="G14" s="204"/>
      <c r="H14" s="216" t="s">
        <v>16</v>
      </c>
      <c r="I14" s="217"/>
    </row>
    <row r="15" spans="1:9" ht="27.6" x14ac:dyDescent="0.25">
      <c r="A15" s="133" t="s">
        <v>17</v>
      </c>
      <c r="B15" s="22" t="s">
        <v>18</v>
      </c>
      <c r="C15" s="35" t="s">
        <v>19</v>
      </c>
      <c r="D15" s="22" t="s">
        <v>20</v>
      </c>
      <c r="E15" s="133" t="s">
        <v>21</v>
      </c>
      <c r="F15" s="133" t="s">
        <v>22</v>
      </c>
      <c r="G15" s="49" t="s">
        <v>23</v>
      </c>
      <c r="H15" s="133" t="s">
        <v>24</v>
      </c>
      <c r="I15" s="133" t="s">
        <v>25</v>
      </c>
    </row>
    <row r="16" spans="1:9" ht="27.6" x14ac:dyDescent="0.25">
      <c r="A16" s="219" t="s">
        <v>26</v>
      </c>
      <c r="B16" s="218">
        <v>0.3</v>
      </c>
      <c r="C16" s="215" t="s">
        <v>27</v>
      </c>
      <c r="D16" s="10" t="s">
        <v>28</v>
      </c>
      <c r="E16" s="209">
        <v>4</v>
      </c>
      <c r="F16" s="209" t="s">
        <v>29</v>
      </c>
      <c r="G16" s="215" t="s">
        <v>30</v>
      </c>
      <c r="H16" s="209"/>
      <c r="I16" s="224"/>
    </row>
    <row r="17" spans="1:9" ht="56.25" customHeight="1" x14ac:dyDescent="0.25">
      <c r="A17" s="219"/>
      <c r="B17" s="219"/>
      <c r="C17" s="215"/>
      <c r="D17" s="11" t="s">
        <v>31</v>
      </c>
      <c r="E17" s="210"/>
      <c r="F17" s="210"/>
      <c r="G17" s="215"/>
      <c r="H17" s="210"/>
      <c r="I17" s="224"/>
    </row>
    <row r="18" spans="1:9" ht="25.5" customHeight="1" x14ac:dyDescent="0.25">
      <c r="A18" s="219"/>
      <c r="B18" s="219"/>
      <c r="C18" s="215"/>
      <c r="D18" s="11" t="s">
        <v>32</v>
      </c>
      <c r="E18" s="210"/>
      <c r="F18" s="210"/>
      <c r="G18" s="215"/>
      <c r="H18" s="210"/>
      <c r="I18" s="224"/>
    </row>
    <row r="19" spans="1:9" ht="49.5" customHeight="1" x14ac:dyDescent="0.25">
      <c r="A19" s="219"/>
      <c r="B19" s="219"/>
      <c r="C19" s="215"/>
      <c r="D19" s="11" t="s">
        <v>33</v>
      </c>
      <c r="E19" s="211"/>
      <c r="F19" s="211"/>
      <c r="G19" s="215"/>
      <c r="H19" s="211"/>
      <c r="I19" s="224"/>
    </row>
    <row r="20" spans="1:9" ht="82.5" customHeight="1" x14ac:dyDescent="0.25">
      <c r="A20" s="205" t="s">
        <v>34</v>
      </c>
      <c r="B20" s="212">
        <v>0.3</v>
      </c>
      <c r="C20" s="209" t="s">
        <v>35</v>
      </c>
      <c r="D20" s="11" t="s">
        <v>36</v>
      </c>
      <c r="E20" s="209">
        <v>20</v>
      </c>
      <c r="F20" s="209" t="s">
        <v>37</v>
      </c>
      <c r="G20" s="132" t="s">
        <v>38</v>
      </c>
      <c r="H20" s="209"/>
      <c r="I20" s="225"/>
    </row>
    <row r="21" spans="1:9" ht="68.25" customHeight="1" x14ac:dyDescent="0.25">
      <c r="A21" s="206"/>
      <c r="B21" s="213"/>
      <c r="C21" s="210"/>
      <c r="D21" s="11" t="s">
        <v>39</v>
      </c>
      <c r="E21" s="210"/>
      <c r="F21" s="210"/>
      <c r="G21" s="132" t="s">
        <v>40</v>
      </c>
      <c r="H21" s="210"/>
      <c r="I21" s="226"/>
    </row>
    <row r="22" spans="1:9" ht="66" customHeight="1" x14ac:dyDescent="0.25">
      <c r="A22" s="207"/>
      <c r="B22" s="214"/>
      <c r="C22" s="211"/>
      <c r="D22" s="11" t="s">
        <v>41</v>
      </c>
      <c r="E22" s="211"/>
      <c r="F22" s="211"/>
      <c r="G22" s="132" t="s">
        <v>42</v>
      </c>
      <c r="H22" s="211"/>
      <c r="I22" s="227"/>
    </row>
    <row r="23" spans="1:9" ht="97.5" customHeight="1" x14ac:dyDescent="0.25">
      <c r="A23" s="205" t="s">
        <v>43</v>
      </c>
      <c r="B23" s="212">
        <v>0.4</v>
      </c>
      <c r="C23" s="209" t="s">
        <v>44</v>
      </c>
      <c r="D23" s="11" t="s">
        <v>45</v>
      </c>
      <c r="E23" s="209">
        <v>15</v>
      </c>
      <c r="F23" s="209" t="s">
        <v>29</v>
      </c>
      <c r="G23" s="209" t="s">
        <v>42</v>
      </c>
      <c r="H23" s="209"/>
      <c r="I23" s="225"/>
    </row>
    <row r="24" spans="1:9" ht="55.5" customHeight="1" x14ac:dyDescent="0.25">
      <c r="A24" s="206"/>
      <c r="B24" s="213"/>
      <c r="C24" s="210"/>
      <c r="D24" s="11" t="s">
        <v>46</v>
      </c>
      <c r="E24" s="210"/>
      <c r="F24" s="210"/>
      <c r="G24" s="210"/>
      <c r="H24" s="210"/>
      <c r="I24" s="226"/>
    </row>
    <row r="25" spans="1:9" ht="55.5" customHeight="1" x14ac:dyDescent="0.25">
      <c r="A25" s="207"/>
      <c r="B25" s="214"/>
      <c r="C25" s="211"/>
      <c r="D25" s="11" t="s">
        <v>47</v>
      </c>
      <c r="E25" s="211"/>
      <c r="F25" s="211"/>
      <c r="G25" s="211"/>
      <c r="H25" s="211"/>
      <c r="I25" s="227"/>
    </row>
    <row r="26" spans="1:9" x14ac:dyDescent="0.25">
      <c r="A26" s="133" t="s">
        <v>48</v>
      </c>
      <c r="B26" s="12">
        <f>SUM(B16:B25)</f>
        <v>1</v>
      </c>
      <c r="C26" s="5"/>
      <c r="D26" s="5"/>
      <c r="E26" s="5"/>
      <c r="F26" s="11"/>
      <c r="G26" s="5"/>
      <c r="H26" s="5"/>
      <c r="I26" s="5"/>
    </row>
    <row r="27" spans="1:9" ht="4.5" customHeight="1" thickBot="1" x14ac:dyDescent="0.3">
      <c r="A27" s="13"/>
    </row>
    <row r="28" spans="1:9" ht="27" customHeight="1" x14ac:dyDescent="0.25">
      <c r="A28" s="13"/>
      <c r="C28" s="230"/>
      <c r="D28" s="231"/>
      <c r="E28" s="138"/>
      <c r="F28" s="233"/>
      <c r="G28" s="234"/>
      <c r="H28" s="24"/>
    </row>
    <row r="29" spans="1:9" ht="14.4" thickBot="1" x14ac:dyDescent="0.3">
      <c r="A29" s="13"/>
      <c r="C29" s="228" t="s">
        <v>49</v>
      </c>
      <c r="D29" s="229"/>
      <c r="E29" s="137"/>
      <c r="F29" s="229" t="s">
        <v>50</v>
      </c>
      <c r="G29" s="232"/>
      <c r="H29" s="25"/>
    </row>
    <row r="30" spans="1:9" x14ac:dyDescent="0.25">
      <c r="A30" s="13"/>
    </row>
  </sheetData>
  <mergeCells count="34">
    <mergeCell ref="C29:D29"/>
    <mergeCell ref="C28:D28"/>
    <mergeCell ref="F29:G29"/>
    <mergeCell ref="F28:G28"/>
    <mergeCell ref="H23:H25"/>
    <mergeCell ref="G23:G25"/>
    <mergeCell ref="I16:I19"/>
    <mergeCell ref="H20:H22"/>
    <mergeCell ref="I20:I22"/>
    <mergeCell ref="I23:I25"/>
    <mergeCell ref="B23:B25"/>
    <mergeCell ref="G16:G19"/>
    <mergeCell ref="A23:A25"/>
    <mergeCell ref="C23:C25"/>
    <mergeCell ref="F20:F22"/>
    <mergeCell ref="F23:F25"/>
    <mergeCell ref="E20:E22"/>
    <mergeCell ref="E23:E25"/>
    <mergeCell ref="B3:I3"/>
    <mergeCell ref="A14:G14"/>
    <mergeCell ref="A20:A22"/>
    <mergeCell ref="B2:I2"/>
    <mergeCell ref="C20:C22"/>
    <mergeCell ref="B20:B22"/>
    <mergeCell ref="C16:C19"/>
    <mergeCell ref="H14:I14"/>
    <mergeCell ref="H16:H19"/>
    <mergeCell ref="E16:E19"/>
    <mergeCell ref="B16:B19"/>
    <mergeCell ref="F16:F19"/>
    <mergeCell ref="C9:C10"/>
    <mergeCell ref="A12:I12"/>
    <mergeCell ref="A13:I13"/>
    <mergeCell ref="A16:A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SheetLayoutView="70" workbookViewId="0"/>
  </sheetViews>
  <sheetFormatPr baseColWidth="10" defaultColWidth="11.44140625" defaultRowHeight="17.399999999999999" x14ac:dyDescent="0.3"/>
  <cols>
    <col min="1" max="1" width="5.33203125" style="76" customWidth="1"/>
    <col min="2" max="2" width="4.6640625" style="76" customWidth="1"/>
    <col min="3" max="3" width="57.33203125" style="76" customWidth="1"/>
    <col min="4" max="4" width="59.33203125" style="76" customWidth="1"/>
    <col min="5" max="5" width="37.44140625" style="76" customWidth="1"/>
    <col min="6" max="6" width="40.77734375" style="76" customWidth="1"/>
    <col min="7" max="7" width="37.77734375" style="76" customWidth="1"/>
    <col min="8" max="8" width="7" style="76" customWidth="1"/>
    <col min="9" max="9" width="8.33203125" style="76" customWidth="1"/>
    <col min="10" max="10" width="24.6640625" style="76" bestFit="1" customWidth="1"/>
    <col min="11" max="16384" width="11.44140625" style="76"/>
  </cols>
  <sheetData>
    <row r="1" spans="1:9" ht="18" thickBot="1" x14ac:dyDescent="0.35">
      <c r="A1" s="94"/>
      <c r="B1" s="94"/>
      <c r="C1" s="94"/>
      <c r="D1" s="94"/>
      <c r="E1" s="94"/>
      <c r="F1" s="94"/>
      <c r="G1" s="94"/>
      <c r="H1" s="94"/>
      <c r="I1" s="94"/>
    </row>
    <row r="2" spans="1:9" ht="36.75" customHeight="1" thickBot="1" x14ac:dyDescent="0.35">
      <c r="A2" s="94"/>
      <c r="B2" s="442" t="s">
        <v>247</v>
      </c>
      <c r="C2" s="443"/>
      <c r="D2" s="443"/>
      <c r="E2" s="443"/>
      <c r="F2" s="443"/>
      <c r="G2" s="443"/>
      <c r="H2" s="444"/>
      <c r="I2" s="94"/>
    </row>
    <row r="3" spans="1:9" x14ac:dyDescent="0.3">
      <c r="A3" s="94"/>
      <c r="B3" s="77"/>
      <c r="C3" s="78" t="s">
        <v>248</v>
      </c>
      <c r="D3" s="445"/>
      <c r="E3" s="445"/>
      <c r="F3" s="445"/>
      <c r="G3" s="445"/>
      <c r="H3" s="79"/>
      <c r="I3" s="94"/>
    </row>
    <row r="4" spans="1:9" x14ac:dyDescent="0.3">
      <c r="A4" s="94"/>
      <c r="B4" s="77"/>
      <c r="C4" s="78" t="s">
        <v>249</v>
      </c>
      <c r="D4" s="446"/>
      <c r="E4" s="446"/>
      <c r="F4" s="446"/>
      <c r="G4" s="446"/>
      <c r="H4" s="79"/>
      <c r="I4" s="94"/>
    </row>
    <row r="5" spans="1:9" x14ac:dyDescent="0.3">
      <c r="A5" s="94"/>
      <c r="B5" s="77"/>
      <c r="C5" s="78" t="s">
        <v>250</v>
      </c>
      <c r="D5" s="446"/>
      <c r="E5" s="446"/>
      <c r="F5" s="446"/>
      <c r="G5" s="446"/>
      <c r="H5" s="79"/>
      <c r="I5" s="94"/>
    </row>
    <row r="6" spans="1:9" ht="18" thickBot="1" x14ac:dyDescent="0.35">
      <c r="A6" s="94"/>
      <c r="B6" s="77"/>
      <c r="C6" s="78"/>
      <c r="D6" s="147"/>
      <c r="E6" s="147"/>
      <c r="F6" s="147"/>
      <c r="G6" s="147"/>
      <c r="H6" s="79"/>
      <c r="I6" s="94"/>
    </row>
    <row r="7" spans="1:9" ht="36" customHeight="1" thickBot="1" x14ac:dyDescent="0.35">
      <c r="A7" s="94"/>
      <c r="B7" s="449" t="s">
        <v>251</v>
      </c>
      <c r="C7" s="450"/>
      <c r="D7" s="450"/>
      <c r="E7" s="450"/>
      <c r="F7" s="450"/>
      <c r="G7" s="450"/>
      <c r="H7" s="451"/>
      <c r="I7" s="94"/>
    </row>
    <row r="8" spans="1:9" x14ac:dyDescent="0.3">
      <c r="A8" s="94"/>
      <c r="B8" s="77"/>
      <c r="C8" s="80"/>
      <c r="D8" s="80"/>
      <c r="E8" s="80"/>
      <c r="F8" s="80"/>
      <c r="G8" s="80"/>
      <c r="H8" s="79"/>
      <c r="I8" s="94"/>
    </row>
    <row r="9" spans="1:9" x14ac:dyDescent="0.3">
      <c r="A9" s="94"/>
      <c r="B9" s="77"/>
      <c r="C9" s="447" t="s">
        <v>252</v>
      </c>
      <c r="D9" s="84"/>
      <c r="E9" s="84"/>
      <c r="F9" s="438"/>
      <c r="G9" s="438"/>
      <c r="H9" s="439"/>
      <c r="I9" s="94"/>
    </row>
    <row r="10" spans="1:9" x14ac:dyDescent="0.3">
      <c r="A10" s="94"/>
      <c r="B10" s="77"/>
      <c r="C10" s="447"/>
      <c r="D10" s="81">
        <f>'ANEXO 1'!P21</f>
        <v>0</v>
      </c>
      <c r="E10" s="448">
        <f>(D10*D11)/100%</f>
        <v>0</v>
      </c>
      <c r="F10" s="438"/>
      <c r="G10" s="438"/>
      <c r="H10" s="439"/>
      <c r="I10" s="94"/>
    </row>
    <row r="11" spans="1:9" ht="40.5" customHeight="1" x14ac:dyDescent="0.3">
      <c r="A11" s="94"/>
      <c r="B11" s="77"/>
      <c r="C11" s="82" t="s">
        <v>253</v>
      </c>
      <c r="D11" s="83"/>
      <c r="E11" s="448"/>
      <c r="F11" s="438"/>
      <c r="G11" s="438"/>
      <c r="H11" s="439"/>
      <c r="I11" s="94"/>
    </row>
    <row r="12" spans="1:9" x14ac:dyDescent="0.3">
      <c r="A12" s="94"/>
      <c r="B12" s="77"/>
      <c r="C12" s="84" t="s">
        <v>254</v>
      </c>
      <c r="D12" s="85">
        <f>'ANEXO 2'!I69</f>
        <v>0</v>
      </c>
      <c r="E12" s="448">
        <f>(D12*D13)/5</f>
        <v>0</v>
      </c>
      <c r="F12" s="438"/>
      <c r="G12" s="438"/>
      <c r="H12" s="439"/>
      <c r="I12" s="94"/>
    </row>
    <row r="13" spans="1:9" x14ac:dyDescent="0.3">
      <c r="A13" s="94"/>
      <c r="B13" s="77"/>
      <c r="C13" s="84" t="s">
        <v>255</v>
      </c>
      <c r="D13" s="83"/>
      <c r="E13" s="448"/>
      <c r="F13" s="438"/>
      <c r="G13" s="438"/>
      <c r="H13" s="439"/>
      <c r="I13" s="94"/>
    </row>
    <row r="14" spans="1:9" x14ac:dyDescent="0.3">
      <c r="A14" s="94"/>
      <c r="B14" s="77"/>
      <c r="C14" s="84"/>
      <c r="D14" s="83"/>
      <c r="E14" s="86"/>
      <c r="F14" s="438"/>
      <c r="G14" s="438"/>
      <c r="H14" s="439"/>
      <c r="I14" s="94"/>
    </row>
    <row r="15" spans="1:9" x14ac:dyDescent="0.3">
      <c r="A15" s="94"/>
      <c r="B15" s="77"/>
      <c r="C15" s="84" t="s">
        <v>256</v>
      </c>
      <c r="D15" s="83"/>
      <c r="E15" s="81">
        <f>SUM(E10:E13)</f>
        <v>0</v>
      </c>
      <c r="F15" s="438"/>
      <c r="G15" s="438"/>
      <c r="H15" s="439"/>
      <c r="I15" s="94"/>
    </row>
    <row r="16" spans="1:9" x14ac:dyDescent="0.3">
      <c r="A16" s="94"/>
      <c r="B16" s="77"/>
      <c r="C16" s="80"/>
      <c r="D16" s="80"/>
      <c r="E16" s="80"/>
      <c r="F16" s="80"/>
      <c r="G16" s="438"/>
      <c r="H16" s="439"/>
      <c r="I16" s="94"/>
    </row>
    <row r="17" spans="1:9" x14ac:dyDescent="0.3">
      <c r="A17" s="94"/>
      <c r="B17" s="77"/>
      <c r="C17" s="432" t="s">
        <v>257</v>
      </c>
      <c r="D17" s="434"/>
      <c r="E17" s="440">
        <f>'ANEXO 1'!P22</f>
        <v>0</v>
      </c>
      <c r="F17" s="80"/>
      <c r="G17" s="438"/>
      <c r="H17" s="439"/>
      <c r="I17" s="94"/>
    </row>
    <row r="18" spans="1:9" x14ac:dyDescent="0.3">
      <c r="A18" s="94"/>
      <c r="B18" s="77"/>
      <c r="C18" s="433"/>
      <c r="D18" s="435"/>
      <c r="E18" s="441"/>
      <c r="F18" s="80"/>
      <c r="G18" s="69"/>
      <c r="H18" s="88"/>
      <c r="I18" s="94"/>
    </row>
    <row r="19" spans="1:9" ht="18" thickBot="1" x14ac:dyDescent="0.35">
      <c r="A19" s="94"/>
      <c r="B19" s="77"/>
      <c r="C19" s="80"/>
      <c r="D19" s="80"/>
      <c r="E19" s="80"/>
      <c r="F19" s="80"/>
      <c r="G19" s="69"/>
      <c r="H19" s="88"/>
      <c r="I19" s="94"/>
    </row>
    <row r="20" spans="1:9" ht="18" thickBot="1" x14ac:dyDescent="0.35">
      <c r="A20" s="94"/>
      <c r="B20" s="77"/>
      <c r="C20" s="80"/>
      <c r="D20" s="148" t="s">
        <v>258</v>
      </c>
      <c r="E20" s="89">
        <f>E15+E17</f>
        <v>0</v>
      </c>
      <c r="F20" s="80"/>
      <c r="G20" s="69"/>
      <c r="H20" s="88"/>
      <c r="I20" s="94"/>
    </row>
    <row r="21" spans="1:9" x14ac:dyDescent="0.3">
      <c r="A21" s="94"/>
      <c r="B21" s="77"/>
      <c r="C21" s="80"/>
      <c r="D21" s="80"/>
      <c r="E21" s="80"/>
      <c r="F21" s="80"/>
      <c r="G21" s="80"/>
      <c r="H21" s="79"/>
      <c r="I21" s="94"/>
    </row>
    <row r="22" spans="1:9" x14ac:dyDescent="0.3">
      <c r="A22" s="94"/>
      <c r="B22" s="77"/>
      <c r="C22" s="80"/>
      <c r="D22" s="80"/>
      <c r="E22" s="80"/>
      <c r="F22" s="80"/>
      <c r="G22" s="80"/>
      <c r="H22" s="79"/>
      <c r="I22" s="94"/>
    </row>
    <row r="23" spans="1:9" x14ac:dyDescent="0.3">
      <c r="A23" s="94"/>
      <c r="B23" s="77"/>
      <c r="C23" s="80"/>
      <c r="D23" s="80"/>
      <c r="E23" s="80"/>
      <c r="F23" s="80"/>
      <c r="G23" s="80"/>
      <c r="H23" s="79"/>
      <c r="I23" s="94"/>
    </row>
    <row r="24" spans="1:9" x14ac:dyDescent="0.3">
      <c r="A24" s="94"/>
      <c r="B24" s="77"/>
      <c r="C24" s="80"/>
      <c r="D24" s="80"/>
      <c r="E24" s="80"/>
      <c r="F24" s="80"/>
      <c r="G24" s="80"/>
      <c r="H24" s="79"/>
      <c r="I24" s="94"/>
    </row>
    <row r="25" spans="1:9" x14ac:dyDescent="0.3">
      <c r="A25" s="94"/>
      <c r="B25" s="77"/>
      <c r="C25" s="90"/>
      <c r="D25" s="91"/>
      <c r="E25" s="80"/>
      <c r="F25" s="90"/>
      <c r="G25" s="91"/>
      <c r="H25" s="79"/>
      <c r="I25" s="94"/>
    </row>
    <row r="26" spans="1:9" x14ac:dyDescent="0.3">
      <c r="A26" s="94"/>
      <c r="B26" s="77"/>
      <c r="C26" s="436"/>
      <c r="D26" s="436"/>
      <c r="E26" s="80"/>
      <c r="F26" s="436"/>
      <c r="G26" s="436"/>
      <c r="H26" s="88"/>
      <c r="I26" s="94"/>
    </row>
    <row r="27" spans="1:9" x14ac:dyDescent="0.3">
      <c r="A27" s="94"/>
      <c r="B27" s="77"/>
      <c r="C27" s="437" t="s">
        <v>285</v>
      </c>
      <c r="D27" s="437"/>
      <c r="E27" s="80"/>
      <c r="F27" s="437" t="s">
        <v>282</v>
      </c>
      <c r="G27" s="437"/>
      <c r="H27" s="79"/>
      <c r="I27" s="94"/>
    </row>
    <row r="28" spans="1:9" x14ac:dyDescent="0.3">
      <c r="A28" s="94"/>
      <c r="B28" s="77"/>
      <c r="C28" s="80"/>
      <c r="D28" s="80"/>
      <c r="E28" s="80"/>
      <c r="F28" s="80"/>
      <c r="G28" s="80"/>
      <c r="H28" s="79"/>
      <c r="I28" s="94"/>
    </row>
    <row r="29" spans="1:9" x14ac:dyDescent="0.3">
      <c r="A29" s="94"/>
      <c r="B29" s="77"/>
      <c r="C29" s="80"/>
      <c r="D29" s="80"/>
      <c r="E29" s="80"/>
      <c r="F29" s="80"/>
      <c r="G29" s="80"/>
      <c r="H29" s="79"/>
      <c r="I29" s="94"/>
    </row>
    <row r="30" spans="1:9" x14ac:dyDescent="0.3">
      <c r="A30" s="94"/>
      <c r="B30" s="77"/>
      <c r="C30" s="80"/>
      <c r="D30" s="130" t="s">
        <v>259</v>
      </c>
      <c r="E30" s="154"/>
      <c r="F30" s="80"/>
      <c r="G30" s="80"/>
      <c r="H30" s="79"/>
      <c r="I30" s="94"/>
    </row>
    <row r="31" spans="1:9" x14ac:dyDescent="0.3">
      <c r="A31" s="94"/>
      <c r="B31" s="77"/>
      <c r="C31" s="80"/>
      <c r="D31" s="130" t="s">
        <v>260</v>
      </c>
      <c r="E31" s="152"/>
      <c r="F31" s="80"/>
      <c r="G31" s="80"/>
      <c r="H31" s="79"/>
      <c r="I31" s="94"/>
    </row>
    <row r="32" spans="1:9" ht="18" thickBot="1" x14ac:dyDescent="0.35">
      <c r="A32" s="94"/>
      <c r="B32" s="87"/>
      <c r="C32" s="92"/>
      <c r="D32" s="92"/>
      <c r="E32" s="92"/>
      <c r="F32" s="92"/>
      <c r="G32" s="92"/>
      <c r="H32" s="93"/>
      <c r="I32" s="94"/>
    </row>
    <row r="33" spans="1:9" x14ac:dyDescent="0.3">
      <c r="A33" s="94"/>
      <c r="B33" s="94"/>
      <c r="C33" s="94"/>
      <c r="D33" s="94"/>
      <c r="E33" s="94"/>
      <c r="F33" s="94"/>
      <c r="G33" s="94"/>
      <c r="H33" s="94"/>
      <c r="I33" s="94"/>
    </row>
  </sheetData>
  <mergeCells count="17">
    <mergeCell ref="B2:H2"/>
    <mergeCell ref="D3:G3"/>
    <mergeCell ref="D4:G4"/>
    <mergeCell ref="D5:G5"/>
    <mergeCell ref="C9:C10"/>
    <mergeCell ref="E10:E11"/>
    <mergeCell ref="B7:H7"/>
    <mergeCell ref="F9:H15"/>
    <mergeCell ref="E12:E13"/>
    <mergeCell ref="C17:C18"/>
    <mergeCell ref="D17:D18"/>
    <mergeCell ref="F26:G26"/>
    <mergeCell ref="C27:D27"/>
    <mergeCell ref="F27:G27"/>
    <mergeCell ref="C26:D26"/>
    <mergeCell ref="G16:H17"/>
    <mergeCell ref="E17:E18"/>
  </mergeCells>
  <pageMargins left="0.31496062992125984" right="0.31496062992125984" top="0.74803149606299213" bottom="0.74803149606299213" header="0.31496062992125984" footer="0.31496062992125984"/>
  <pageSetup scale="52" fitToHeight="0"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RowHeight="14.4" x14ac:dyDescent="0.3"/>
  <cols>
    <col min="2" max="2" width="20.44140625" customWidth="1"/>
    <col min="3" max="3" width="38.33203125" customWidth="1"/>
    <col min="4" max="4" width="48.6640625" customWidth="1"/>
  </cols>
  <sheetData>
    <row r="2" spans="2:5" x14ac:dyDescent="0.3">
      <c r="B2" s="459" t="s">
        <v>261</v>
      </c>
      <c r="C2" s="38" t="s">
        <v>2</v>
      </c>
      <c r="D2" s="37"/>
      <c r="E2" s="37"/>
    </row>
    <row r="3" spans="2:5" x14ac:dyDescent="0.3">
      <c r="B3" s="459"/>
      <c r="C3" s="39" t="s">
        <v>262</v>
      </c>
    </row>
    <row r="4" spans="2:5" x14ac:dyDescent="0.3">
      <c r="B4" s="459"/>
      <c r="C4" s="39" t="s">
        <v>263</v>
      </c>
    </row>
    <row r="5" spans="2:5" x14ac:dyDescent="0.3">
      <c r="B5" s="459"/>
      <c r="C5" s="39" t="s">
        <v>264</v>
      </c>
    </row>
    <row r="6" spans="2:5" x14ac:dyDescent="0.3">
      <c r="B6" s="459"/>
      <c r="C6" s="457" t="s">
        <v>265</v>
      </c>
    </row>
    <row r="7" spans="2:5" x14ac:dyDescent="0.3">
      <c r="B7" s="459"/>
      <c r="C7" s="458"/>
    </row>
    <row r="8" spans="2:5" ht="135.75" customHeight="1" x14ac:dyDescent="0.3">
      <c r="B8" s="452" t="s">
        <v>14</v>
      </c>
      <c r="C8" s="41" t="s">
        <v>18</v>
      </c>
      <c r="D8" s="44" t="s">
        <v>266</v>
      </c>
    </row>
    <row r="9" spans="2:5" ht="106.5" customHeight="1" x14ac:dyDescent="0.3">
      <c r="B9" s="453"/>
      <c r="C9" s="42" t="s">
        <v>19</v>
      </c>
      <c r="D9" s="45" t="s">
        <v>267</v>
      </c>
    </row>
    <row r="10" spans="2:5" ht="57.6" x14ac:dyDescent="0.3">
      <c r="B10" s="453"/>
      <c r="C10" s="41" t="s">
        <v>20</v>
      </c>
      <c r="D10" s="45" t="s">
        <v>268</v>
      </c>
    </row>
    <row r="11" spans="2:5" ht="43.2" x14ac:dyDescent="0.3">
      <c r="B11" s="453"/>
      <c r="C11" s="43" t="s">
        <v>21</v>
      </c>
      <c r="D11" s="46" t="s">
        <v>269</v>
      </c>
    </row>
    <row r="12" spans="2:5" ht="72" x14ac:dyDescent="0.3">
      <c r="B12" s="453"/>
      <c r="C12" s="43" t="s">
        <v>22</v>
      </c>
      <c r="D12" s="46" t="s">
        <v>270</v>
      </c>
    </row>
    <row r="13" spans="2:5" ht="51.75" customHeight="1" x14ac:dyDescent="0.3">
      <c r="B13" s="453"/>
      <c r="C13" s="43" t="s">
        <v>23</v>
      </c>
      <c r="D13" s="47" t="s">
        <v>271</v>
      </c>
    </row>
    <row r="14" spans="2:5" ht="48" customHeight="1" x14ac:dyDescent="0.3">
      <c r="B14" s="453"/>
      <c r="C14" s="41" t="s">
        <v>272</v>
      </c>
    </row>
    <row r="15" spans="2:5" ht="39" customHeight="1" x14ac:dyDescent="0.3">
      <c r="B15" s="454"/>
      <c r="C15" s="41" t="s">
        <v>273</v>
      </c>
    </row>
    <row r="16" spans="2:5" ht="39" customHeight="1" x14ac:dyDescent="0.3">
      <c r="B16" s="455" t="s">
        <v>274</v>
      </c>
      <c r="C16" s="40" t="s">
        <v>129</v>
      </c>
    </row>
    <row r="17" spans="2:3" x14ac:dyDescent="0.3">
      <c r="B17" s="456"/>
      <c r="C17" s="40" t="s">
        <v>275</v>
      </c>
    </row>
    <row r="18" spans="2:3" x14ac:dyDescent="0.3">
      <c r="B18" s="456"/>
      <c r="C18" s="48" t="s">
        <v>131</v>
      </c>
    </row>
    <row r="19" spans="2:3" x14ac:dyDescent="0.3">
      <c r="B19" s="456"/>
      <c r="C19" s="48" t="s">
        <v>132</v>
      </c>
    </row>
    <row r="20" spans="2:3" x14ac:dyDescent="0.3">
      <c r="B20" s="456"/>
      <c r="C20" s="48" t="s">
        <v>276</v>
      </c>
    </row>
    <row r="21" spans="2:3" x14ac:dyDescent="0.3">
      <c r="B21" s="456"/>
      <c r="C21" s="48" t="s">
        <v>277</v>
      </c>
    </row>
  </sheetData>
  <mergeCells count="4">
    <mergeCell ref="B8:B15"/>
    <mergeCell ref="B16:B21"/>
    <mergeCell ref="C6:C7"/>
    <mergeCell ref="B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zoomScale="60" workbookViewId="0">
      <selection activeCell="L8" sqref="L8:T10"/>
    </sheetView>
  </sheetViews>
  <sheetFormatPr baseColWidth="10" defaultColWidth="10.77734375" defaultRowHeight="15.6" x14ac:dyDescent="0.3"/>
  <cols>
    <col min="1" max="1" width="3.33203125" style="70" customWidth="1"/>
    <col min="2" max="2" width="38.33203125" style="70" customWidth="1"/>
    <col min="3" max="3" width="15.33203125" style="70" bestFit="1" customWidth="1"/>
    <col min="4" max="8" width="10.77734375" style="70"/>
    <col min="9" max="9" width="17.77734375" style="70" customWidth="1"/>
    <col min="10" max="10" width="3.109375" style="70" customWidth="1"/>
    <col min="11" max="11" width="3.44140625" style="70" customWidth="1"/>
    <col min="12" max="12" width="38.44140625" style="70" customWidth="1"/>
    <col min="13" max="13" width="15.33203125" style="70" customWidth="1"/>
    <col min="14" max="16" width="10.77734375" style="70"/>
    <col min="17" max="17" width="11.44140625" style="70" customWidth="1"/>
    <col min="18" max="19" width="10.77734375" style="70"/>
    <col min="20" max="20" width="17.77734375" style="70" customWidth="1"/>
    <col min="21" max="21" width="3.33203125" style="70" customWidth="1"/>
    <col min="22" max="16384" width="10.77734375" style="70"/>
  </cols>
  <sheetData>
    <row r="1" spans="1:21" x14ac:dyDescent="0.3">
      <c r="A1" s="71"/>
      <c r="B1" s="71"/>
      <c r="C1" s="71"/>
      <c r="D1" s="71"/>
      <c r="E1" s="71"/>
      <c r="F1" s="71"/>
      <c r="G1" s="71"/>
      <c r="H1" s="71"/>
      <c r="I1" s="71"/>
      <c r="J1" s="71"/>
      <c r="K1" s="71"/>
      <c r="L1" s="71"/>
      <c r="M1" s="71"/>
      <c r="N1" s="71"/>
      <c r="O1" s="71"/>
      <c r="P1" s="71"/>
      <c r="Q1" s="71"/>
      <c r="R1" s="71"/>
      <c r="S1" s="71"/>
      <c r="T1" s="71"/>
    </row>
    <row r="2" spans="1:21" x14ac:dyDescent="0.3">
      <c r="A2" s="71"/>
      <c r="B2" s="71"/>
      <c r="C2" s="71"/>
      <c r="D2" s="71"/>
      <c r="E2" s="71"/>
      <c r="F2" s="71"/>
      <c r="G2" s="71"/>
      <c r="H2" s="71"/>
      <c r="I2" s="71"/>
      <c r="J2" s="71"/>
      <c r="K2" s="71"/>
      <c r="L2" s="71"/>
      <c r="M2" s="71"/>
      <c r="N2" s="71"/>
      <c r="O2" s="71"/>
      <c r="P2" s="71"/>
      <c r="Q2" s="71"/>
      <c r="R2" s="71"/>
      <c r="S2" s="71"/>
      <c r="T2" s="71"/>
    </row>
    <row r="3" spans="1:21" x14ac:dyDescent="0.3">
      <c r="A3" s="71"/>
      <c r="B3" s="71"/>
      <c r="C3" s="71"/>
      <c r="D3" s="71"/>
      <c r="E3" s="71"/>
      <c r="F3" s="71"/>
      <c r="G3" s="71"/>
      <c r="H3" s="71"/>
      <c r="I3" s="71"/>
      <c r="J3" s="71"/>
      <c r="K3" s="71"/>
      <c r="L3" s="96"/>
      <c r="M3" s="96"/>
      <c r="N3" s="96"/>
      <c r="O3" s="96"/>
      <c r="P3" s="96"/>
      <c r="Q3" s="96"/>
      <c r="R3" s="96"/>
      <c r="S3" s="96"/>
      <c r="T3" s="96"/>
    </row>
    <row r="4" spans="1:21" ht="24.75" customHeight="1" x14ac:dyDescent="0.3">
      <c r="A4" s="129"/>
      <c r="B4" s="96"/>
      <c r="C4" s="96"/>
      <c r="D4" s="96"/>
      <c r="E4" s="96"/>
      <c r="F4" s="96"/>
      <c r="G4" s="96"/>
      <c r="H4" s="96"/>
      <c r="I4" s="96"/>
      <c r="J4" s="96"/>
      <c r="K4" s="71"/>
      <c r="L4" s="235" t="s">
        <v>51</v>
      </c>
      <c r="M4" s="235"/>
      <c r="N4" s="235"/>
      <c r="O4" s="235"/>
      <c r="P4" s="235"/>
      <c r="Q4" s="235"/>
      <c r="R4" s="235"/>
      <c r="S4" s="235"/>
      <c r="T4" s="235"/>
      <c r="U4" s="95"/>
    </row>
    <row r="5" spans="1:21" x14ac:dyDescent="0.3">
      <c r="A5" s="95"/>
      <c r="B5" s="96"/>
      <c r="C5" s="96"/>
      <c r="D5" s="96"/>
      <c r="E5" s="96"/>
      <c r="F5" s="96"/>
      <c r="G5" s="96"/>
      <c r="H5" s="96"/>
      <c r="I5" s="96"/>
      <c r="J5" s="96"/>
      <c r="K5" s="71"/>
      <c r="L5" s="97"/>
      <c r="M5" s="97"/>
      <c r="N5" s="97"/>
      <c r="O5" s="97"/>
      <c r="P5" s="97"/>
      <c r="Q5" s="97"/>
      <c r="R5" s="97"/>
      <c r="S5" s="97"/>
      <c r="T5" s="97"/>
      <c r="U5" s="95"/>
    </row>
    <row r="6" spans="1:21" x14ac:dyDescent="0.3">
      <c r="A6" s="95"/>
      <c r="B6" s="96"/>
      <c r="C6" s="96"/>
      <c r="D6" s="96"/>
      <c r="E6" s="96"/>
      <c r="F6" s="96"/>
      <c r="G6" s="96"/>
      <c r="H6" s="96"/>
      <c r="I6" s="96"/>
      <c r="J6" s="96"/>
      <c r="K6" s="71"/>
      <c r="L6" s="97"/>
      <c r="M6" s="97"/>
      <c r="N6" s="97"/>
      <c r="O6" s="97"/>
      <c r="P6" s="97"/>
      <c r="Q6" s="97"/>
      <c r="R6" s="97"/>
      <c r="S6" s="97"/>
      <c r="T6" s="97"/>
      <c r="U6" s="95"/>
    </row>
    <row r="7" spans="1:21" ht="16.2" thickBot="1" x14ac:dyDescent="0.35">
      <c r="A7" s="95"/>
      <c r="B7" s="96"/>
      <c r="C7" s="96"/>
      <c r="D7" s="96"/>
      <c r="E7" s="96"/>
      <c r="F7" s="96"/>
      <c r="G7" s="96"/>
      <c r="H7" s="96"/>
      <c r="I7" s="96"/>
      <c r="J7" s="96"/>
      <c r="K7" s="71"/>
      <c r="L7" s="97"/>
      <c r="M7" s="97"/>
      <c r="N7" s="97"/>
      <c r="O7" s="97"/>
      <c r="P7" s="97"/>
      <c r="Q7" s="97"/>
      <c r="R7" s="97"/>
      <c r="S7" s="97"/>
      <c r="T7" s="97"/>
      <c r="U7" s="95"/>
    </row>
    <row r="8" spans="1:21" x14ac:dyDescent="0.3">
      <c r="A8" s="95"/>
      <c r="B8" s="96"/>
      <c r="C8" s="96"/>
      <c r="D8" s="96"/>
      <c r="E8" s="96"/>
      <c r="F8" s="96"/>
      <c r="G8" s="96"/>
      <c r="H8" s="96"/>
      <c r="I8" s="96"/>
      <c r="J8" s="96"/>
      <c r="K8" s="97"/>
      <c r="L8" s="236" t="s">
        <v>52</v>
      </c>
      <c r="M8" s="237"/>
      <c r="N8" s="237"/>
      <c r="O8" s="237"/>
      <c r="P8" s="237"/>
      <c r="Q8" s="237"/>
      <c r="R8" s="237"/>
      <c r="S8" s="237"/>
      <c r="T8" s="238"/>
      <c r="U8" s="95"/>
    </row>
    <row r="9" spans="1:21" ht="67.05" customHeight="1" x14ac:dyDescent="0.3">
      <c r="A9" s="95"/>
      <c r="B9" s="277" t="s">
        <v>53</v>
      </c>
      <c r="C9" s="277"/>
      <c r="D9" s="277"/>
      <c r="E9" s="277"/>
      <c r="F9" s="277"/>
      <c r="G9" s="277"/>
      <c r="H9" s="277"/>
      <c r="I9" s="277"/>
      <c r="J9" s="142"/>
      <c r="K9" s="97"/>
      <c r="L9" s="239"/>
      <c r="M9" s="240"/>
      <c r="N9" s="240"/>
      <c r="O9" s="240"/>
      <c r="P9" s="240"/>
      <c r="Q9" s="240"/>
      <c r="R9" s="240"/>
      <c r="S9" s="240"/>
      <c r="T9" s="241"/>
      <c r="U9" s="95"/>
    </row>
    <row r="10" spans="1:21" ht="35.25" customHeight="1" thickBot="1" x14ac:dyDescent="0.35">
      <c r="A10" s="95"/>
      <c r="B10" s="142"/>
      <c r="C10" s="142"/>
      <c r="D10" s="142"/>
      <c r="E10" s="142"/>
      <c r="F10" s="142"/>
      <c r="G10" s="142"/>
      <c r="H10" s="142"/>
      <c r="I10" s="142"/>
      <c r="J10" s="142"/>
      <c r="K10" s="97"/>
      <c r="L10" s="239"/>
      <c r="M10" s="240"/>
      <c r="N10" s="240"/>
      <c r="O10" s="240"/>
      <c r="P10" s="240"/>
      <c r="Q10" s="240"/>
      <c r="R10" s="240"/>
      <c r="S10" s="240"/>
      <c r="T10" s="241"/>
      <c r="U10" s="95"/>
    </row>
    <row r="11" spans="1:21" ht="32.25" customHeight="1" thickBot="1" x14ac:dyDescent="0.55000000000000004">
      <c r="A11" s="95"/>
      <c r="B11" s="278" t="s">
        <v>54</v>
      </c>
      <c r="C11" s="278"/>
      <c r="D11" s="278"/>
      <c r="E11" s="278"/>
      <c r="F11" s="278"/>
      <c r="G11" s="278"/>
      <c r="H11" s="278"/>
      <c r="I11" s="278"/>
      <c r="J11" s="143"/>
      <c r="K11" s="97"/>
      <c r="L11" s="100"/>
      <c r="M11" s="257" t="s">
        <v>55</v>
      </c>
      <c r="N11" s="258"/>
      <c r="O11" s="258"/>
      <c r="P11" s="259"/>
      <c r="Q11" s="99" t="s">
        <v>56</v>
      </c>
      <c r="R11" s="101"/>
      <c r="S11" s="101"/>
      <c r="T11" s="102"/>
      <c r="U11" s="95"/>
    </row>
    <row r="12" spans="1:21" ht="60.75" customHeight="1" thickBot="1" x14ac:dyDescent="0.35">
      <c r="A12" s="95"/>
      <c r="B12" s="97"/>
      <c r="C12" s="97"/>
      <c r="D12" s="98"/>
      <c r="E12" s="97"/>
      <c r="F12" s="97"/>
      <c r="G12" s="98"/>
      <c r="H12" s="97"/>
      <c r="I12" s="97"/>
      <c r="J12" s="97"/>
      <c r="K12" s="97"/>
      <c r="L12" s="100"/>
      <c r="M12" s="254" t="s">
        <v>57</v>
      </c>
      <c r="N12" s="255"/>
      <c r="O12" s="255"/>
      <c r="P12" s="256"/>
      <c r="Q12" s="104">
        <v>5</v>
      </c>
      <c r="R12" s="101"/>
      <c r="S12" s="101"/>
      <c r="T12" s="102"/>
      <c r="U12" s="95"/>
    </row>
    <row r="13" spans="1:21" ht="26.25" customHeight="1" x14ac:dyDescent="0.3">
      <c r="A13" s="95"/>
      <c r="B13" s="235" t="s">
        <v>58</v>
      </c>
      <c r="C13" s="235"/>
      <c r="D13" s="235"/>
      <c r="E13" s="235"/>
      <c r="F13" s="235"/>
      <c r="G13" s="235"/>
      <c r="H13" s="235"/>
      <c r="I13" s="235"/>
      <c r="J13" s="131"/>
      <c r="K13" s="97"/>
      <c r="L13" s="100"/>
      <c r="M13" s="242" t="s">
        <v>59</v>
      </c>
      <c r="N13" s="243"/>
      <c r="O13" s="243"/>
      <c r="P13" s="244"/>
      <c r="Q13" s="260">
        <v>4</v>
      </c>
      <c r="R13" s="101"/>
      <c r="S13" s="101"/>
      <c r="T13" s="102"/>
      <c r="U13" s="95"/>
    </row>
    <row r="14" spans="1:21" ht="38.25" customHeight="1" thickBot="1" x14ac:dyDescent="0.35">
      <c r="A14" s="95"/>
      <c r="B14" s="97"/>
      <c r="C14" s="97"/>
      <c r="D14" s="97"/>
      <c r="E14" s="97"/>
      <c r="F14" s="97"/>
      <c r="G14" s="97"/>
      <c r="H14" s="97"/>
      <c r="I14" s="97"/>
      <c r="J14" s="97"/>
      <c r="K14" s="97"/>
      <c r="L14" s="100"/>
      <c r="M14" s="248"/>
      <c r="N14" s="249"/>
      <c r="O14" s="249"/>
      <c r="P14" s="250"/>
      <c r="Q14" s="261"/>
      <c r="R14" s="101"/>
      <c r="S14" s="101"/>
      <c r="T14" s="102"/>
      <c r="U14" s="95"/>
    </row>
    <row r="15" spans="1:21" ht="66.75" customHeight="1" thickBot="1" x14ac:dyDescent="0.35">
      <c r="A15" s="95"/>
      <c r="B15" s="99" t="s">
        <v>60</v>
      </c>
      <c r="C15" s="254" t="s">
        <v>61</v>
      </c>
      <c r="D15" s="255"/>
      <c r="E15" s="255"/>
      <c r="F15" s="255"/>
      <c r="G15" s="255"/>
      <c r="H15" s="255"/>
      <c r="I15" s="256"/>
      <c r="J15" s="141"/>
      <c r="K15" s="97"/>
      <c r="L15" s="100"/>
      <c r="M15" s="242" t="s">
        <v>62</v>
      </c>
      <c r="N15" s="243"/>
      <c r="O15" s="243"/>
      <c r="P15" s="244"/>
      <c r="Q15" s="260">
        <v>3</v>
      </c>
      <c r="R15" s="101"/>
      <c r="S15" s="101"/>
      <c r="T15" s="102"/>
      <c r="U15" s="95"/>
    </row>
    <row r="16" spans="1:21" ht="24.75" customHeight="1" thickBot="1" x14ac:dyDescent="0.35">
      <c r="A16" s="95"/>
      <c r="B16" s="251" t="s">
        <v>63</v>
      </c>
      <c r="C16" s="242" t="s">
        <v>64</v>
      </c>
      <c r="D16" s="243"/>
      <c r="E16" s="243"/>
      <c r="F16" s="243"/>
      <c r="G16" s="243"/>
      <c r="H16" s="243"/>
      <c r="I16" s="244"/>
      <c r="J16" s="141"/>
      <c r="K16" s="97"/>
      <c r="L16" s="100"/>
      <c r="M16" s="248"/>
      <c r="N16" s="249"/>
      <c r="O16" s="249"/>
      <c r="P16" s="250"/>
      <c r="Q16" s="261"/>
      <c r="R16" s="101"/>
      <c r="S16" s="101"/>
      <c r="T16" s="102"/>
      <c r="U16" s="95"/>
    </row>
    <row r="17" spans="1:21" ht="51.75" customHeight="1" thickBot="1" x14ac:dyDescent="0.35">
      <c r="A17" s="95"/>
      <c r="B17" s="252"/>
      <c r="C17" s="245"/>
      <c r="D17" s="246"/>
      <c r="E17" s="246"/>
      <c r="F17" s="246"/>
      <c r="G17" s="246"/>
      <c r="H17" s="246"/>
      <c r="I17" s="247"/>
      <c r="J17" s="141"/>
      <c r="K17" s="97"/>
      <c r="L17" s="100"/>
      <c r="M17" s="254" t="s">
        <v>65</v>
      </c>
      <c r="N17" s="255"/>
      <c r="O17" s="255"/>
      <c r="P17" s="256"/>
      <c r="Q17" s="104">
        <v>2</v>
      </c>
      <c r="R17" s="101"/>
      <c r="S17" s="101"/>
      <c r="T17" s="102"/>
      <c r="U17" s="95"/>
    </row>
    <row r="18" spans="1:21" ht="61.5" customHeight="1" thickBot="1" x14ac:dyDescent="0.35">
      <c r="A18" s="95"/>
      <c r="B18" s="253"/>
      <c r="C18" s="248"/>
      <c r="D18" s="249"/>
      <c r="E18" s="249"/>
      <c r="F18" s="249"/>
      <c r="G18" s="249"/>
      <c r="H18" s="249"/>
      <c r="I18" s="250"/>
      <c r="J18" s="141"/>
      <c r="K18" s="97"/>
      <c r="L18" s="105"/>
      <c r="M18" s="254" t="s">
        <v>66</v>
      </c>
      <c r="N18" s="255"/>
      <c r="O18" s="255"/>
      <c r="P18" s="256"/>
      <c r="Q18" s="104">
        <v>1</v>
      </c>
      <c r="R18" s="139"/>
      <c r="S18" s="139"/>
      <c r="T18" s="140"/>
      <c r="U18" s="95"/>
    </row>
    <row r="19" spans="1:21" ht="90" customHeight="1" thickBot="1" x14ac:dyDescent="0.35">
      <c r="A19" s="95"/>
      <c r="B19" s="103" t="s">
        <v>67</v>
      </c>
      <c r="C19" s="254" t="s">
        <v>68</v>
      </c>
      <c r="D19" s="255"/>
      <c r="E19" s="255"/>
      <c r="F19" s="255"/>
      <c r="G19" s="255"/>
      <c r="H19" s="255"/>
      <c r="I19" s="256"/>
      <c r="J19" s="141"/>
      <c r="K19" s="97"/>
      <c r="L19" s="274" t="s">
        <v>69</v>
      </c>
      <c r="M19" s="275"/>
      <c r="N19" s="275"/>
      <c r="O19" s="275"/>
      <c r="P19" s="275"/>
      <c r="Q19" s="275"/>
      <c r="R19" s="275"/>
      <c r="S19" s="275"/>
      <c r="T19" s="276"/>
      <c r="U19" s="95"/>
    </row>
    <row r="20" spans="1:21" ht="48.75" customHeight="1" x14ac:dyDescent="0.3">
      <c r="A20" s="95"/>
      <c r="B20" s="251" t="s">
        <v>70</v>
      </c>
      <c r="C20" s="242" t="s">
        <v>71</v>
      </c>
      <c r="D20" s="243"/>
      <c r="E20" s="243"/>
      <c r="F20" s="243"/>
      <c r="G20" s="243"/>
      <c r="H20" s="243"/>
      <c r="I20" s="244"/>
      <c r="J20" s="141"/>
      <c r="K20" s="97"/>
      <c r="L20" s="106" t="s">
        <v>72</v>
      </c>
      <c r="M20" s="265" t="s">
        <v>73</v>
      </c>
      <c r="N20" s="266"/>
      <c r="O20" s="266"/>
      <c r="P20" s="266"/>
      <c r="Q20" s="266"/>
      <c r="R20" s="266"/>
      <c r="S20" s="266"/>
      <c r="T20" s="267"/>
      <c r="U20" s="95"/>
    </row>
    <row r="21" spans="1:21" ht="38.25" customHeight="1" thickBot="1" x14ac:dyDescent="0.35">
      <c r="A21" s="95"/>
      <c r="B21" s="253"/>
      <c r="C21" s="248"/>
      <c r="D21" s="249"/>
      <c r="E21" s="249"/>
      <c r="F21" s="249"/>
      <c r="G21" s="249"/>
      <c r="H21" s="249"/>
      <c r="I21" s="250"/>
      <c r="J21" s="141"/>
      <c r="K21" s="97"/>
      <c r="L21" s="107"/>
      <c r="M21" s="268"/>
      <c r="N21" s="269"/>
      <c r="O21" s="269"/>
      <c r="P21" s="269"/>
      <c r="Q21" s="269"/>
      <c r="R21" s="269"/>
      <c r="S21" s="269"/>
      <c r="T21" s="270"/>
      <c r="U21" s="95"/>
    </row>
    <row r="22" spans="1:21" ht="15" customHeight="1" x14ac:dyDescent="0.3">
      <c r="A22" s="95"/>
      <c r="B22" s="251" t="s">
        <v>74</v>
      </c>
      <c r="C22" s="242" t="s">
        <v>75</v>
      </c>
      <c r="D22" s="243"/>
      <c r="E22" s="243"/>
      <c r="F22" s="243"/>
      <c r="G22" s="243"/>
      <c r="H22" s="243"/>
      <c r="I22" s="244"/>
      <c r="J22" s="141"/>
      <c r="K22" s="97"/>
      <c r="L22" s="109" t="s">
        <v>76</v>
      </c>
      <c r="M22" s="265" t="s">
        <v>77</v>
      </c>
      <c r="N22" s="266"/>
      <c r="O22" s="266"/>
      <c r="P22" s="266"/>
      <c r="Q22" s="266"/>
      <c r="R22" s="266"/>
      <c r="S22" s="266"/>
      <c r="T22" s="267"/>
      <c r="U22" s="95"/>
    </row>
    <row r="23" spans="1:21" ht="59.25" customHeight="1" x14ac:dyDescent="0.3">
      <c r="A23" s="95"/>
      <c r="B23" s="252"/>
      <c r="C23" s="245"/>
      <c r="D23" s="246"/>
      <c r="E23" s="246"/>
      <c r="F23" s="246"/>
      <c r="G23" s="246"/>
      <c r="H23" s="246"/>
      <c r="I23" s="247"/>
      <c r="J23" s="141"/>
      <c r="K23" s="97"/>
      <c r="L23" s="110"/>
      <c r="M23" s="268"/>
      <c r="N23" s="269"/>
      <c r="O23" s="269"/>
      <c r="P23" s="269"/>
      <c r="Q23" s="269"/>
      <c r="R23" s="269"/>
      <c r="S23" s="269"/>
      <c r="T23" s="270"/>
      <c r="U23" s="95"/>
    </row>
    <row r="24" spans="1:21" ht="75" customHeight="1" thickBot="1" x14ac:dyDescent="0.35">
      <c r="A24" s="95"/>
      <c r="B24" s="253"/>
      <c r="C24" s="248"/>
      <c r="D24" s="249"/>
      <c r="E24" s="249"/>
      <c r="F24" s="249"/>
      <c r="G24" s="249"/>
      <c r="H24" s="249"/>
      <c r="I24" s="250"/>
      <c r="J24" s="141"/>
      <c r="K24" s="97"/>
      <c r="L24" s="111" t="s">
        <v>78</v>
      </c>
      <c r="M24" s="262" t="s">
        <v>79</v>
      </c>
      <c r="N24" s="263"/>
      <c r="O24" s="263"/>
      <c r="P24" s="263"/>
      <c r="Q24" s="263"/>
      <c r="R24" s="263"/>
      <c r="S24" s="263"/>
      <c r="T24" s="264"/>
      <c r="U24" s="95"/>
    </row>
    <row r="25" spans="1:21" ht="90" customHeight="1" x14ac:dyDescent="0.3">
      <c r="A25" s="95"/>
      <c r="B25" s="251" t="s">
        <v>80</v>
      </c>
      <c r="C25" s="242" t="s">
        <v>81</v>
      </c>
      <c r="D25" s="243"/>
      <c r="E25" s="243"/>
      <c r="F25" s="243"/>
      <c r="G25" s="243"/>
      <c r="H25" s="243"/>
      <c r="I25" s="244"/>
      <c r="J25" s="141"/>
      <c r="K25" s="97"/>
      <c r="L25" s="109" t="s">
        <v>82</v>
      </c>
      <c r="M25" s="265" t="s">
        <v>83</v>
      </c>
      <c r="N25" s="266"/>
      <c r="O25" s="266"/>
      <c r="P25" s="266"/>
      <c r="Q25" s="266"/>
      <c r="R25" s="266"/>
      <c r="S25" s="266"/>
      <c r="T25" s="267"/>
      <c r="U25" s="95"/>
    </row>
    <row r="26" spans="1:21" ht="54.75" customHeight="1" x14ac:dyDescent="0.3">
      <c r="A26" s="95"/>
      <c r="B26" s="252"/>
      <c r="C26" s="245"/>
      <c r="D26" s="246"/>
      <c r="E26" s="246"/>
      <c r="F26" s="246"/>
      <c r="G26" s="246"/>
      <c r="H26" s="246"/>
      <c r="I26" s="247"/>
      <c r="J26" s="141"/>
      <c r="K26" s="97"/>
      <c r="L26" s="110"/>
      <c r="M26" s="268"/>
      <c r="N26" s="269"/>
      <c r="O26" s="269"/>
      <c r="P26" s="269"/>
      <c r="Q26" s="269"/>
      <c r="R26" s="269"/>
      <c r="S26" s="269"/>
      <c r="T26" s="270"/>
      <c r="U26" s="95"/>
    </row>
    <row r="27" spans="1:21" ht="65.25" customHeight="1" x14ac:dyDescent="0.3">
      <c r="A27" s="95"/>
      <c r="B27" s="252"/>
      <c r="C27" s="245"/>
      <c r="D27" s="246"/>
      <c r="E27" s="246"/>
      <c r="F27" s="246"/>
      <c r="G27" s="246"/>
      <c r="H27" s="246"/>
      <c r="I27" s="247"/>
      <c r="J27" s="141"/>
      <c r="K27" s="97"/>
      <c r="L27" s="109" t="s">
        <v>84</v>
      </c>
      <c r="M27" s="265" t="s">
        <v>85</v>
      </c>
      <c r="N27" s="266"/>
      <c r="O27" s="266"/>
      <c r="P27" s="266"/>
      <c r="Q27" s="266"/>
      <c r="R27" s="266"/>
      <c r="S27" s="266"/>
      <c r="T27" s="267"/>
      <c r="U27" s="95"/>
    </row>
    <row r="28" spans="1:21" ht="55.5" customHeight="1" thickBot="1" x14ac:dyDescent="0.35">
      <c r="A28" s="95"/>
      <c r="B28" s="252"/>
      <c r="C28" s="245"/>
      <c r="D28" s="246"/>
      <c r="E28" s="246"/>
      <c r="F28" s="246"/>
      <c r="G28" s="246"/>
      <c r="H28" s="246"/>
      <c r="I28" s="247"/>
      <c r="J28" s="141"/>
      <c r="K28" s="97"/>
      <c r="L28" s="112"/>
      <c r="M28" s="271"/>
      <c r="N28" s="272"/>
      <c r="O28" s="272"/>
      <c r="P28" s="272"/>
      <c r="Q28" s="272"/>
      <c r="R28" s="272"/>
      <c r="S28" s="272"/>
      <c r="T28" s="273"/>
      <c r="U28" s="95"/>
    </row>
    <row r="29" spans="1:21" ht="57" customHeight="1" thickBot="1" x14ac:dyDescent="0.35">
      <c r="A29" s="95"/>
      <c r="B29" s="108" t="s">
        <v>86</v>
      </c>
      <c r="C29" s="254" t="s">
        <v>87</v>
      </c>
      <c r="D29" s="255"/>
      <c r="E29" s="255"/>
      <c r="F29" s="255"/>
      <c r="G29" s="255"/>
      <c r="H29" s="255"/>
      <c r="I29" s="256"/>
      <c r="J29" s="141"/>
      <c r="K29" s="97"/>
      <c r="L29" s="113"/>
      <c r="M29" s="113"/>
      <c r="N29" s="113"/>
      <c r="O29" s="113"/>
      <c r="P29" s="113"/>
      <c r="Q29" s="113"/>
      <c r="R29" s="113"/>
      <c r="S29" s="113"/>
      <c r="T29" s="113"/>
      <c r="U29" s="95"/>
    </row>
    <row r="30" spans="1:21" ht="24.75" customHeight="1" x14ac:dyDescent="0.3">
      <c r="A30" s="95"/>
      <c r="B30" s="251" t="s">
        <v>88</v>
      </c>
      <c r="C30" s="242" t="s">
        <v>89</v>
      </c>
      <c r="D30" s="243"/>
      <c r="E30" s="243"/>
      <c r="F30" s="243"/>
      <c r="G30" s="243"/>
      <c r="H30" s="243"/>
      <c r="I30" s="244"/>
      <c r="J30" s="141"/>
      <c r="K30" s="97"/>
      <c r="L30" s="113"/>
      <c r="M30" s="113"/>
      <c r="N30" s="113"/>
      <c r="O30" s="113"/>
      <c r="P30" s="113"/>
      <c r="Q30" s="113"/>
      <c r="R30" s="113"/>
      <c r="S30" s="113"/>
      <c r="T30" s="113"/>
      <c r="U30" s="95"/>
    </row>
    <row r="31" spans="1:21" ht="102" customHeight="1" x14ac:dyDescent="0.3">
      <c r="A31" s="95"/>
      <c r="B31" s="252"/>
      <c r="C31" s="245"/>
      <c r="D31" s="246"/>
      <c r="E31" s="246"/>
      <c r="F31" s="246"/>
      <c r="G31" s="246"/>
      <c r="H31" s="246"/>
      <c r="I31" s="247"/>
      <c r="J31" s="141"/>
      <c r="K31" s="97"/>
      <c r="L31" s="113"/>
      <c r="M31" s="113"/>
      <c r="N31" s="113"/>
      <c r="O31" s="113"/>
      <c r="P31" s="113"/>
      <c r="Q31" s="113"/>
      <c r="R31" s="113"/>
      <c r="S31" s="113"/>
      <c r="T31" s="113"/>
      <c r="U31" s="95"/>
    </row>
    <row r="32" spans="1:21" ht="63" customHeight="1" x14ac:dyDescent="0.3">
      <c r="A32" s="95"/>
      <c r="B32" s="252"/>
      <c r="C32" s="245"/>
      <c r="D32" s="246"/>
      <c r="E32" s="246"/>
      <c r="F32" s="246"/>
      <c r="G32" s="246"/>
      <c r="H32" s="246"/>
      <c r="I32" s="247"/>
      <c r="J32" s="141"/>
      <c r="K32" s="113"/>
      <c r="L32" s="113"/>
      <c r="M32" s="113"/>
      <c r="N32" s="113"/>
      <c r="O32" s="113"/>
      <c r="P32" s="113"/>
      <c r="Q32" s="113"/>
      <c r="R32" s="113"/>
      <c r="S32" s="113"/>
      <c r="T32" s="113"/>
      <c r="U32" s="95"/>
    </row>
    <row r="33" spans="1:21" ht="15.75" customHeight="1" thickBot="1" x14ac:dyDescent="0.35">
      <c r="A33" s="95"/>
      <c r="B33" s="253"/>
      <c r="C33" s="248"/>
      <c r="D33" s="249"/>
      <c r="E33" s="249"/>
      <c r="F33" s="249"/>
      <c r="G33" s="249"/>
      <c r="H33" s="249"/>
      <c r="I33" s="250"/>
      <c r="J33" s="141"/>
      <c r="K33" s="113"/>
      <c r="L33" s="113"/>
      <c r="M33" s="113"/>
      <c r="N33" s="113"/>
      <c r="O33" s="113"/>
      <c r="P33" s="113"/>
      <c r="Q33" s="113"/>
      <c r="R33" s="113"/>
      <c r="S33" s="113"/>
      <c r="T33" s="113"/>
      <c r="U33" s="95"/>
    </row>
    <row r="34" spans="1:21" ht="30" customHeight="1" x14ac:dyDescent="0.3">
      <c r="A34" s="95"/>
      <c r="B34" s="251" t="s">
        <v>90</v>
      </c>
      <c r="C34" s="242" t="s">
        <v>91</v>
      </c>
      <c r="D34" s="243"/>
      <c r="E34" s="243"/>
      <c r="F34" s="243"/>
      <c r="G34" s="243"/>
      <c r="H34" s="243"/>
      <c r="I34" s="244"/>
      <c r="J34" s="141"/>
      <c r="K34" s="113"/>
      <c r="L34" s="113"/>
      <c r="M34" s="113"/>
      <c r="N34" s="113"/>
      <c r="O34" s="113"/>
      <c r="P34" s="113"/>
      <c r="Q34" s="113"/>
      <c r="R34" s="113"/>
      <c r="S34" s="113"/>
      <c r="T34" s="113"/>
      <c r="U34" s="95"/>
    </row>
    <row r="35" spans="1:21" ht="42.75" customHeight="1" thickBot="1" x14ac:dyDescent="0.35">
      <c r="A35" s="95"/>
      <c r="B35" s="253"/>
      <c r="C35" s="248"/>
      <c r="D35" s="249"/>
      <c r="E35" s="249"/>
      <c r="F35" s="249"/>
      <c r="G35" s="249"/>
      <c r="H35" s="249"/>
      <c r="I35" s="250"/>
      <c r="J35" s="141"/>
      <c r="K35" s="113"/>
      <c r="L35" s="113"/>
      <c r="M35" s="113"/>
      <c r="N35" s="113"/>
      <c r="O35" s="113"/>
      <c r="P35" s="113"/>
      <c r="Q35" s="113"/>
      <c r="R35" s="113"/>
      <c r="S35" s="113"/>
      <c r="T35" s="113"/>
      <c r="U35" s="95"/>
    </row>
    <row r="36" spans="1:21" ht="59.25" customHeight="1" thickBot="1" x14ac:dyDescent="0.35">
      <c r="A36" s="95"/>
      <c r="B36" s="108" t="s">
        <v>92</v>
      </c>
      <c r="C36" s="254" t="s">
        <v>93</v>
      </c>
      <c r="D36" s="255"/>
      <c r="E36" s="255"/>
      <c r="F36" s="255"/>
      <c r="G36" s="255"/>
      <c r="H36" s="255"/>
      <c r="I36" s="256"/>
      <c r="J36" s="141"/>
      <c r="K36" s="113"/>
      <c r="L36" s="113"/>
      <c r="M36" s="113"/>
      <c r="N36" s="113"/>
      <c r="O36" s="113"/>
      <c r="P36" s="113"/>
      <c r="Q36" s="113"/>
      <c r="R36" s="113"/>
      <c r="S36" s="113"/>
      <c r="T36" s="113"/>
      <c r="U36" s="95"/>
    </row>
    <row r="37" spans="1:21" ht="15" customHeight="1" x14ac:dyDescent="0.3">
      <c r="A37" s="95"/>
      <c r="B37" s="251" t="s">
        <v>94</v>
      </c>
      <c r="C37" s="242" t="s">
        <v>95</v>
      </c>
      <c r="D37" s="243"/>
      <c r="E37" s="243"/>
      <c r="F37" s="243"/>
      <c r="G37" s="243"/>
      <c r="H37" s="243"/>
      <c r="I37" s="244"/>
      <c r="J37" s="141"/>
      <c r="K37" s="113"/>
      <c r="L37" s="113"/>
      <c r="M37" s="113"/>
      <c r="N37" s="113"/>
      <c r="O37" s="113"/>
      <c r="P37" s="113"/>
      <c r="Q37" s="113"/>
      <c r="R37" s="113"/>
      <c r="S37" s="113"/>
      <c r="T37" s="113"/>
      <c r="U37" s="95"/>
    </row>
    <row r="38" spans="1:21" ht="15" customHeight="1" x14ac:dyDescent="0.3">
      <c r="A38" s="95"/>
      <c r="B38" s="252"/>
      <c r="C38" s="245"/>
      <c r="D38" s="246"/>
      <c r="E38" s="246"/>
      <c r="F38" s="246"/>
      <c r="G38" s="246"/>
      <c r="H38" s="246"/>
      <c r="I38" s="247"/>
      <c r="J38" s="141"/>
      <c r="K38" s="113"/>
      <c r="L38" s="113"/>
      <c r="M38" s="113"/>
      <c r="N38" s="113"/>
      <c r="O38" s="113"/>
      <c r="P38" s="113"/>
      <c r="Q38" s="113"/>
      <c r="R38" s="113"/>
      <c r="S38" s="113"/>
      <c r="T38" s="113"/>
      <c r="U38" s="95"/>
    </row>
    <row r="39" spans="1:21" ht="15" customHeight="1" x14ac:dyDescent="0.3">
      <c r="A39" s="95"/>
      <c r="B39" s="252"/>
      <c r="C39" s="245"/>
      <c r="D39" s="246"/>
      <c r="E39" s="246"/>
      <c r="F39" s="246"/>
      <c r="G39" s="246"/>
      <c r="H39" s="246"/>
      <c r="I39" s="247"/>
      <c r="J39" s="141"/>
      <c r="K39" s="113"/>
      <c r="L39" s="113"/>
      <c r="M39" s="113"/>
      <c r="N39" s="113"/>
      <c r="O39" s="113"/>
      <c r="P39" s="113"/>
      <c r="Q39" s="113"/>
      <c r="R39" s="113"/>
      <c r="S39" s="113"/>
      <c r="T39" s="113"/>
      <c r="U39" s="95"/>
    </row>
    <row r="40" spans="1:21" ht="50.25" customHeight="1" thickBot="1" x14ac:dyDescent="0.35">
      <c r="A40" s="95"/>
      <c r="B40" s="253"/>
      <c r="C40" s="248"/>
      <c r="D40" s="249"/>
      <c r="E40" s="249"/>
      <c r="F40" s="249"/>
      <c r="G40" s="249"/>
      <c r="H40" s="249"/>
      <c r="I40" s="250"/>
      <c r="J40" s="141"/>
      <c r="K40" s="113"/>
      <c r="L40" s="113"/>
      <c r="M40" s="113"/>
      <c r="N40" s="113"/>
      <c r="O40" s="113"/>
      <c r="P40" s="113"/>
      <c r="Q40" s="113"/>
      <c r="R40" s="113"/>
      <c r="S40" s="113"/>
      <c r="T40" s="113"/>
      <c r="U40" s="95"/>
    </row>
    <row r="41" spans="1:21" ht="41.25" customHeight="1" thickBot="1" x14ac:dyDescent="0.35">
      <c r="A41" s="95"/>
      <c r="B41" s="108" t="s">
        <v>96</v>
      </c>
      <c r="C41" s="254" t="s">
        <v>97</v>
      </c>
      <c r="D41" s="255"/>
      <c r="E41" s="255"/>
      <c r="F41" s="255"/>
      <c r="G41" s="255"/>
      <c r="H41" s="255"/>
      <c r="I41" s="256"/>
      <c r="J41" s="141"/>
      <c r="K41" s="113"/>
      <c r="L41" s="95"/>
      <c r="M41" s="95"/>
      <c r="N41" s="95"/>
      <c r="O41" s="95"/>
      <c r="P41" s="95"/>
      <c r="Q41" s="95"/>
      <c r="R41" s="95"/>
      <c r="S41" s="95"/>
      <c r="U41" s="95"/>
    </row>
    <row r="42" spans="1:21" ht="51.75" customHeight="1" thickBot="1" x14ac:dyDescent="0.35">
      <c r="A42" s="95"/>
      <c r="B42" s="103" t="s">
        <v>98</v>
      </c>
      <c r="C42" s="254" t="s">
        <v>99</v>
      </c>
      <c r="D42" s="255"/>
      <c r="E42" s="255"/>
      <c r="F42" s="255"/>
      <c r="G42" s="255"/>
      <c r="H42" s="255"/>
      <c r="I42" s="256"/>
      <c r="J42" s="141"/>
      <c r="K42" s="113"/>
      <c r="L42" s="95"/>
      <c r="M42" s="95"/>
      <c r="N42" s="95"/>
      <c r="O42" s="95"/>
      <c r="P42" s="95"/>
      <c r="Q42" s="95"/>
      <c r="R42" s="95"/>
      <c r="S42" s="95"/>
      <c r="T42" s="95"/>
      <c r="U42" s="95"/>
    </row>
    <row r="43" spans="1:21" ht="15" customHeight="1" x14ac:dyDescent="0.3">
      <c r="A43" s="95"/>
      <c r="B43" s="251" t="s">
        <v>100</v>
      </c>
      <c r="C43" s="242" t="s">
        <v>101</v>
      </c>
      <c r="D43" s="243"/>
      <c r="E43" s="243"/>
      <c r="F43" s="243"/>
      <c r="G43" s="243"/>
      <c r="H43" s="243"/>
      <c r="I43" s="244"/>
      <c r="J43" s="141"/>
      <c r="K43" s="113"/>
      <c r="L43" s="95"/>
      <c r="M43" s="95"/>
      <c r="N43" s="95"/>
      <c r="O43" s="95"/>
      <c r="P43" s="95"/>
      <c r="Q43" s="95"/>
      <c r="R43" s="95"/>
      <c r="S43" s="95"/>
      <c r="T43" s="95"/>
      <c r="U43" s="95"/>
    </row>
    <row r="44" spans="1:21" ht="39" customHeight="1" x14ac:dyDescent="0.3">
      <c r="A44" s="95"/>
      <c r="B44" s="252"/>
      <c r="C44" s="245"/>
      <c r="D44" s="246"/>
      <c r="E44" s="246"/>
      <c r="F44" s="246"/>
      <c r="G44" s="246"/>
      <c r="H44" s="246"/>
      <c r="I44" s="247"/>
      <c r="J44" s="141"/>
      <c r="K44" s="95"/>
      <c r="L44" s="95"/>
      <c r="M44" s="95"/>
      <c r="N44" s="95"/>
      <c r="O44" s="95"/>
      <c r="P44" s="95"/>
      <c r="Q44" s="95"/>
      <c r="R44" s="95"/>
      <c r="S44" s="95"/>
      <c r="T44" s="95"/>
      <c r="U44" s="95"/>
    </row>
    <row r="45" spans="1:21" ht="27" customHeight="1" x14ac:dyDescent="0.3">
      <c r="A45" s="95"/>
      <c r="B45" s="252"/>
      <c r="C45" s="245"/>
      <c r="D45" s="246"/>
      <c r="E45" s="246"/>
      <c r="F45" s="246"/>
      <c r="G45" s="246"/>
      <c r="H45" s="246"/>
      <c r="I45" s="247"/>
      <c r="J45" s="141"/>
      <c r="K45" s="95"/>
      <c r="L45" s="95"/>
      <c r="M45" s="95"/>
      <c r="N45" s="95"/>
      <c r="O45" s="95"/>
      <c r="P45" s="95"/>
      <c r="Q45" s="95"/>
      <c r="R45" s="95"/>
      <c r="S45" s="95"/>
      <c r="T45" s="95"/>
      <c r="U45" s="95"/>
    </row>
    <row r="46" spans="1:21" ht="24.75" customHeight="1" thickBot="1" x14ac:dyDescent="0.35">
      <c r="A46" s="95"/>
      <c r="B46" s="253"/>
      <c r="C46" s="248"/>
      <c r="D46" s="249"/>
      <c r="E46" s="249"/>
      <c r="F46" s="249"/>
      <c r="G46" s="249"/>
      <c r="H46" s="249"/>
      <c r="I46" s="250"/>
      <c r="J46" s="141"/>
      <c r="K46" s="95"/>
      <c r="L46" s="95"/>
      <c r="M46" s="95"/>
      <c r="N46" s="95"/>
      <c r="O46" s="95"/>
      <c r="P46" s="95"/>
      <c r="Q46" s="95"/>
      <c r="R46" s="95"/>
      <c r="S46" s="95"/>
      <c r="T46" s="95"/>
      <c r="U46" s="95"/>
    </row>
    <row r="47" spans="1:21" ht="36.75" customHeight="1" x14ac:dyDescent="0.3">
      <c r="A47" s="95"/>
      <c r="B47" s="113"/>
      <c r="C47" s="113"/>
      <c r="D47" s="113"/>
      <c r="E47" s="113"/>
      <c r="F47" s="113"/>
      <c r="G47" s="113"/>
      <c r="H47" s="113"/>
      <c r="I47" s="113"/>
      <c r="J47" s="113"/>
      <c r="K47" s="95"/>
      <c r="L47" s="95"/>
      <c r="M47" s="95"/>
      <c r="N47" s="95"/>
      <c r="O47" s="95"/>
      <c r="P47" s="95"/>
      <c r="Q47" s="95"/>
      <c r="R47" s="95"/>
      <c r="S47" s="95"/>
      <c r="T47" s="95"/>
      <c r="U47" s="95"/>
    </row>
    <row r="48" spans="1:21" ht="15" customHeight="1" x14ac:dyDescent="0.3">
      <c r="A48" s="95"/>
      <c r="B48" s="95"/>
      <c r="C48" s="95"/>
      <c r="D48" s="95"/>
      <c r="E48" s="95"/>
      <c r="F48" s="95"/>
      <c r="G48" s="95"/>
      <c r="H48" s="95"/>
      <c r="I48" s="95"/>
      <c r="J48" s="95"/>
      <c r="K48" s="95"/>
      <c r="U48" s="95"/>
    </row>
    <row r="49" spans="1:21" ht="15" customHeight="1" x14ac:dyDescent="0.3">
      <c r="A49" s="95"/>
      <c r="B49" s="95"/>
      <c r="C49" s="95"/>
      <c r="D49" s="95"/>
      <c r="E49" s="95"/>
      <c r="F49" s="95"/>
      <c r="G49" s="95"/>
      <c r="H49" s="95"/>
      <c r="I49" s="95"/>
      <c r="J49" s="95"/>
      <c r="K49" s="95"/>
      <c r="U49" s="95"/>
    </row>
    <row r="50" spans="1:21" ht="15" customHeight="1" x14ac:dyDescent="0.3">
      <c r="A50" s="95"/>
      <c r="B50" s="95"/>
      <c r="C50" s="95"/>
      <c r="D50" s="95"/>
      <c r="E50" s="95"/>
      <c r="F50" s="95"/>
      <c r="G50" s="95"/>
      <c r="H50" s="95"/>
      <c r="I50" s="95"/>
      <c r="J50" s="95"/>
      <c r="K50" s="95"/>
      <c r="U50" s="95"/>
    </row>
    <row r="51" spans="1:21" ht="15" customHeight="1" x14ac:dyDescent="0.3">
      <c r="A51" s="95"/>
      <c r="B51" s="95"/>
      <c r="C51" s="95"/>
      <c r="D51" s="95"/>
      <c r="E51" s="95"/>
      <c r="F51" s="95"/>
      <c r="G51" s="95"/>
      <c r="H51" s="95"/>
      <c r="I51" s="95"/>
      <c r="J51" s="95"/>
    </row>
    <row r="52" spans="1:21" ht="15" customHeight="1" x14ac:dyDescent="0.3">
      <c r="A52" s="95"/>
      <c r="B52" s="95"/>
      <c r="C52" s="95"/>
      <c r="D52" s="95"/>
      <c r="E52" s="95"/>
      <c r="F52" s="95"/>
      <c r="G52" s="95"/>
      <c r="H52" s="95"/>
      <c r="I52" s="95"/>
      <c r="J52" s="95"/>
    </row>
    <row r="53" spans="1:21" ht="15" customHeight="1" x14ac:dyDescent="0.3">
      <c r="A53" s="95"/>
      <c r="B53" s="95"/>
      <c r="C53" s="95"/>
      <c r="D53" s="95"/>
      <c r="E53" s="95"/>
      <c r="F53" s="95"/>
      <c r="G53" s="95"/>
      <c r="H53" s="95"/>
      <c r="I53" s="95"/>
      <c r="J53" s="95"/>
    </row>
    <row r="54" spans="1:21" ht="15" customHeight="1" x14ac:dyDescent="0.3">
      <c r="A54" s="95"/>
      <c r="B54" s="95"/>
      <c r="C54" s="95"/>
      <c r="D54" s="95"/>
      <c r="E54" s="95"/>
      <c r="F54" s="95"/>
      <c r="G54" s="95"/>
      <c r="H54" s="95"/>
      <c r="I54" s="95"/>
      <c r="J54" s="95"/>
    </row>
    <row r="55" spans="1:21" ht="15" customHeight="1" x14ac:dyDescent="0.3"/>
    <row r="56" spans="1:21" ht="15" customHeight="1" x14ac:dyDescent="0.3"/>
    <row r="57" spans="1:21" ht="15" customHeight="1" x14ac:dyDescent="0.3"/>
    <row r="58" spans="1:21" ht="15" customHeight="1" x14ac:dyDescent="0.3"/>
    <row r="59" spans="1:21" ht="15" customHeight="1" x14ac:dyDescent="0.3"/>
    <row r="60" spans="1:21" ht="15" customHeight="1" x14ac:dyDescent="0.3"/>
    <row r="61" spans="1:21" ht="15" customHeight="1" x14ac:dyDescent="0.3"/>
    <row r="62" spans="1:21" ht="15" customHeight="1" x14ac:dyDescent="0.3"/>
    <row r="63" spans="1:21" ht="15" customHeight="1" x14ac:dyDescent="0.3"/>
    <row r="64" spans="1:21"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sheetData>
  <mergeCells count="41">
    <mergeCell ref="C43:I46"/>
    <mergeCell ref="B43:B46"/>
    <mergeCell ref="B9:I9"/>
    <mergeCell ref="B11:I11"/>
    <mergeCell ref="C41:I41"/>
    <mergeCell ref="C42:I42"/>
    <mergeCell ref="C36:I36"/>
    <mergeCell ref="C19:I19"/>
    <mergeCell ref="B34:B35"/>
    <mergeCell ref="C15:I15"/>
    <mergeCell ref="B25:B28"/>
    <mergeCell ref="B30:B33"/>
    <mergeCell ref="C20:I21"/>
    <mergeCell ref="B20:B21"/>
    <mergeCell ref="B22:B24"/>
    <mergeCell ref="B37:B40"/>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L4:T4"/>
    <mergeCell ref="L8:T10"/>
    <mergeCell ref="C16:I18"/>
    <mergeCell ref="B16:B18"/>
    <mergeCell ref="M12:P12"/>
    <mergeCell ref="M11:P11"/>
    <mergeCell ref="Q15:Q16"/>
    <mergeCell ref="Q13:Q14"/>
    <mergeCell ref="B13:I13"/>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tabSelected="1" zoomScale="40" zoomScaleNormal="40" zoomScaleSheetLayoutView="30" zoomScalePageLayoutView="50" workbookViewId="0">
      <pane xSplit="1" ySplit="7" topLeftCell="B8" activePane="bottomRight" state="frozen"/>
      <selection pane="topRight" activeCell="B1" sqref="B1"/>
      <selection pane="bottomLeft" activeCell="A8" sqref="A8"/>
      <selection pane="bottomRight" activeCell="L3" sqref="L3"/>
    </sheetView>
  </sheetViews>
  <sheetFormatPr baseColWidth="10" defaultColWidth="11.44140625" defaultRowHeight="52.2" customHeight="1" x14ac:dyDescent="0.4"/>
  <cols>
    <col min="1" max="1" width="4.33203125" style="158" customWidth="1"/>
    <col min="2" max="2" width="6.6640625" style="158" customWidth="1"/>
    <col min="3" max="3" width="75.21875" style="158" customWidth="1"/>
    <col min="4" max="4" width="73.44140625" style="158" customWidth="1"/>
    <col min="5" max="5" width="89.21875" style="158" customWidth="1"/>
    <col min="6" max="6" width="49.5546875" style="158" bestFit="1" customWidth="1"/>
    <col min="7" max="7" width="133.44140625" style="158" bestFit="1" customWidth="1"/>
    <col min="8" max="8" width="23.6640625" style="158" customWidth="1"/>
    <col min="9" max="9" width="7.6640625" style="158" hidden="1" customWidth="1"/>
    <col min="10" max="10" width="27.109375" style="158" customWidth="1"/>
    <col min="11" max="11" width="28.77734375" style="158" customWidth="1"/>
    <col min="12" max="12" width="67.6640625" style="158" customWidth="1"/>
    <col min="13" max="13" width="26.77734375" style="158" customWidth="1"/>
    <col min="14" max="14" width="25.6640625" style="158" customWidth="1"/>
    <col min="15" max="15" width="23.44140625" style="158" customWidth="1"/>
    <col min="16" max="16" width="20.33203125" style="161" customWidth="1"/>
    <col min="17" max="17" width="29.109375" style="158" customWidth="1"/>
    <col min="18" max="18" width="23.44140625" style="158" customWidth="1"/>
    <col min="19" max="19" width="14.44140625" style="158" customWidth="1"/>
    <col min="20" max="16384" width="11.44140625" style="158"/>
  </cols>
  <sheetData>
    <row r="1" spans="1:21" ht="52.2" customHeight="1" x14ac:dyDescent="0.4">
      <c r="A1" s="114"/>
      <c r="F1" s="315"/>
      <c r="G1" s="159"/>
      <c r="H1" s="313"/>
      <c r="I1" s="160"/>
      <c r="J1" s="160"/>
      <c r="S1" s="114"/>
      <c r="T1" s="114"/>
      <c r="U1" s="114"/>
    </row>
    <row r="2" spans="1:21" ht="52.2" customHeight="1" x14ac:dyDescent="0.4">
      <c r="A2" s="114"/>
      <c r="F2" s="315"/>
      <c r="G2" s="159"/>
      <c r="H2" s="313"/>
      <c r="I2" s="160"/>
      <c r="J2" s="160"/>
      <c r="S2" s="114"/>
      <c r="T2" s="114"/>
      <c r="U2" s="114"/>
    </row>
    <row r="3" spans="1:21" ht="52.2" customHeight="1" thickBot="1" x14ac:dyDescent="0.45">
      <c r="A3" s="114"/>
      <c r="S3" s="114"/>
      <c r="T3" s="114"/>
      <c r="U3" s="114"/>
    </row>
    <row r="4" spans="1:21" ht="52.2" customHeight="1" thickBot="1" x14ac:dyDescent="0.45">
      <c r="A4" s="114"/>
      <c r="B4" s="293" t="s">
        <v>287</v>
      </c>
      <c r="C4" s="294"/>
      <c r="D4" s="294"/>
      <c r="E4" s="294"/>
      <c r="F4" s="294"/>
      <c r="G4" s="294"/>
      <c r="H4" s="294"/>
      <c r="I4" s="294"/>
      <c r="J4" s="294"/>
      <c r="K4" s="294"/>
      <c r="L4" s="294"/>
      <c r="M4" s="294"/>
      <c r="N4" s="294"/>
      <c r="O4" s="294"/>
      <c r="P4" s="294"/>
      <c r="Q4" s="294"/>
      <c r="R4" s="295"/>
      <c r="S4" s="114"/>
      <c r="T4" s="114"/>
      <c r="U4" s="114"/>
    </row>
    <row r="5" spans="1:21" ht="52.2" customHeight="1" thickBot="1" x14ac:dyDescent="0.45">
      <c r="A5" s="114"/>
      <c r="B5" s="296" t="s">
        <v>102</v>
      </c>
      <c r="C5" s="297"/>
      <c r="D5" s="297"/>
      <c r="E5" s="297"/>
      <c r="F5" s="297"/>
      <c r="G5" s="297"/>
      <c r="H5" s="298"/>
      <c r="I5" s="198"/>
      <c r="J5" s="198"/>
      <c r="K5" s="297"/>
      <c r="L5" s="297"/>
      <c r="M5" s="297"/>
      <c r="N5" s="298"/>
      <c r="O5" s="296" t="s">
        <v>103</v>
      </c>
      <c r="P5" s="316"/>
      <c r="Q5" s="316"/>
      <c r="R5" s="317"/>
      <c r="S5" s="114"/>
      <c r="T5" s="114"/>
      <c r="U5" s="114"/>
    </row>
    <row r="6" spans="1:21" s="463" customFormat="1" ht="52.2" customHeight="1" thickBot="1" x14ac:dyDescent="0.45">
      <c r="A6" s="114"/>
      <c r="B6" s="299" t="s">
        <v>17</v>
      </c>
      <c r="C6" s="308" t="s">
        <v>104</v>
      </c>
      <c r="D6" s="300" t="s">
        <v>105</v>
      </c>
      <c r="E6" s="300" t="s">
        <v>106</v>
      </c>
      <c r="F6" s="300" t="s">
        <v>107</v>
      </c>
      <c r="G6" s="300" t="s">
        <v>74</v>
      </c>
      <c r="H6" s="301" t="s">
        <v>108</v>
      </c>
      <c r="I6" s="302"/>
      <c r="J6" s="305" t="s">
        <v>109</v>
      </c>
      <c r="K6" s="306"/>
      <c r="L6" s="306"/>
      <c r="M6" s="306"/>
      <c r="N6" s="307"/>
      <c r="O6" s="300" t="s">
        <v>110</v>
      </c>
      <c r="P6" s="318" t="s">
        <v>111</v>
      </c>
      <c r="Q6" s="300" t="s">
        <v>100</v>
      </c>
      <c r="R6" s="300"/>
      <c r="S6" s="114"/>
      <c r="T6" s="114"/>
      <c r="U6" s="114"/>
    </row>
    <row r="7" spans="1:21" s="464" customFormat="1" ht="136.19999999999999" customHeight="1" thickBot="1" x14ac:dyDescent="0.45">
      <c r="A7" s="114"/>
      <c r="B7" s="299"/>
      <c r="C7" s="466"/>
      <c r="D7" s="308"/>
      <c r="E7" s="308"/>
      <c r="F7" s="308"/>
      <c r="G7" s="308"/>
      <c r="H7" s="303"/>
      <c r="I7" s="304"/>
      <c r="J7" s="199" t="s">
        <v>112</v>
      </c>
      <c r="K7" s="199" t="s">
        <v>113</v>
      </c>
      <c r="L7" s="199" t="s">
        <v>114</v>
      </c>
      <c r="M7" s="199" t="s">
        <v>115</v>
      </c>
      <c r="N7" s="199" t="s">
        <v>116</v>
      </c>
      <c r="O7" s="300"/>
      <c r="P7" s="318"/>
      <c r="Q7" s="200" t="s">
        <v>117</v>
      </c>
      <c r="R7" s="200" t="s">
        <v>118</v>
      </c>
      <c r="S7" s="114"/>
      <c r="T7" s="114"/>
      <c r="U7" s="114"/>
    </row>
    <row r="8" spans="1:21" s="470" customFormat="1" ht="94.8" customHeight="1" x14ac:dyDescent="0.3">
      <c r="A8" s="114"/>
      <c r="B8" s="324">
        <v>1</v>
      </c>
      <c r="C8" s="461" t="s">
        <v>311</v>
      </c>
      <c r="D8" s="460" t="s">
        <v>297</v>
      </c>
      <c r="E8" s="288" t="s">
        <v>298</v>
      </c>
      <c r="F8" s="467" t="s">
        <v>288</v>
      </c>
      <c r="G8" s="468" t="s">
        <v>299</v>
      </c>
      <c r="H8" s="465">
        <v>0.2</v>
      </c>
      <c r="I8" s="292"/>
      <c r="J8" s="281"/>
      <c r="K8" s="281"/>
      <c r="L8" s="279"/>
      <c r="M8" s="292"/>
      <c r="N8" s="285"/>
      <c r="O8" s="286">
        <f>IF(SUM(K8,N8)&gt;100%,"NO PERMITIDO",SUM(K8,N8))</f>
        <v>0</v>
      </c>
      <c r="P8" s="323">
        <f>H8*O8/100%</f>
        <v>0</v>
      </c>
      <c r="Q8" s="279"/>
      <c r="R8" s="281"/>
      <c r="S8" s="114"/>
      <c r="T8" s="114"/>
      <c r="U8" s="114"/>
    </row>
    <row r="9" spans="1:21" s="470" customFormat="1" ht="94.8" customHeight="1" x14ac:dyDescent="0.3">
      <c r="A9" s="114"/>
      <c r="B9" s="289"/>
      <c r="C9" s="461"/>
      <c r="D9" s="460"/>
      <c r="E9" s="288"/>
      <c r="F9" s="280"/>
      <c r="G9" s="460" t="s">
        <v>300</v>
      </c>
      <c r="H9" s="471"/>
      <c r="I9" s="283"/>
      <c r="J9" s="280"/>
      <c r="K9" s="280"/>
      <c r="L9" s="280"/>
      <c r="M9" s="283"/>
      <c r="N9" s="284"/>
      <c r="O9" s="287"/>
      <c r="P9" s="290"/>
      <c r="Q9" s="280"/>
      <c r="R9" s="282"/>
      <c r="S9" s="114"/>
      <c r="T9" s="114"/>
      <c r="U9" s="114"/>
    </row>
    <row r="10" spans="1:21" s="470" customFormat="1" ht="94.8" customHeight="1" x14ac:dyDescent="0.3">
      <c r="A10" s="114"/>
      <c r="B10" s="289"/>
      <c r="C10" s="461"/>
      <c r="D10" s="460"/>
      <c r="E10" s="288"/>
      <c r="F10" s="280"/>
      <c r="G10" s="460"/>
      <c r="H10" s="471"/>
      <c r="I10" s="197"/>
      <c r="J10" s="280"/>
      <c r="K10" s="280"/>
      <c r="L10" s="280"/>
      <c r="M10" s="283"/>
      <c r="N10" s="284"/>
      <c r="O10" s="287"/>
      <c r="P10" s="290"/>
      <c r="Q10" s="280"/>
      <c r="R10" s="282"/>
      <c r="S10" s="114"/>
      <c r="T10" s="114"/>
      <c r="U10" s="114"/>
    </row>
    <row r="11" spans="1:21" s="470" customFormat="1" ht="76.8" customHeight="1" x14ac:dyDescent="0.3">
      <c r="A11" s="114"/>
      <c r="B11" s="289">
        <v>2</v>
      </c>
      <c r="C11" s="461" t="s">
        <v>312</v>
      </c>
      <c r="D11" s="460" t="s">
        <v>301</v>
      </c>
      <c r="E11" s="288" t="s">
        <v>302</v>
      </c>
      <c r="F11" s="467" t="s">
        <v>288</v>
      </c>
      <c r="G11" s="468" t="s">
        <v>303</v>
      </c>
      <c r="H11" s="465">
        <v>0.2</v>
      </c>
      <c r="I11" s="197"/>
      <c r="J11" s="282"/>
      <c r="K11" s="284"/>
      <c r="L11" s="288"/>
      <c r="M11" s="284"/>
      <c r="N11" s="283"/>
      <c r="O11" s="287">
        <f t="shared" ref="O11" si="0">IF(SUM(K11,N11)&gt;100%,"NO PERMITIDO",SUM(K11,N11))</f>
        <v>0</v>
      </c>
      <c r="P11" s="290">
        <f>+H11*O11/100%</f>
        <v>0</v>
      </c>
      <c r="Q11" s="280"/>
      <c r="R11" s="280"/>
      <c r="S11" s="114"/>
      <c r="T11" s="114"/>
      <c r="U11" s="114"/>
    </row>
    <row r="12" spans="1:21" s="470" customFormat="1" ht="76.8" customHeight="1" x14ac:dyDescent="0.3">
      <c r="A12" s="114"/>
      <c r="B12" s="289"/>
      <c r="C12" s="461"/>
      <c r="D12" s="460"/>
      <c r="E12" s="288"/>
      <c r="F12" s="280"/>
      <c r="G12" s="468" t="s">
        <v>304</v>
      </c>
      <c r="H12" s="471"/>
      <c r="I12" s="197"/>
      <c r="J12" s="472"/>
      <c r="K12" s="472"/>
      <c r="L12" s="288"/>
      <c r="M12" s="472"/>
      <c r="N12" s="472"/>
      <c r="O12" s="287"/>
      <c r="P12" s="472"/>
      <c r="Q12" s="280"/>
      <c r="R12" s="280"/>
      <c r="S12" s="114"/>
      <c r="T12" s="114"/>
      <c r="U12" s="114"/>
    </row>
    <row r="13" spans="1:21" s="470" customFormat="1" ht="76.8" customHeight="1" x14ac:dyDescent="0.3">
      <c r="A13" s="114"/>
      <c r="B13" s="289"/>
      <c r="C13" s="461"/>
      <c r="D13" s="460"/>
      <c r="E13" s="288"/>
      <c r="F13" s="280"/>
      <c r="G13" s="468" t="s">
        <v>305</v>
      </c>
      <c r="H13" s="471"/>
      <c r="I13" s="197"/>
      <c r="J13" s="472"/>
      <c r="K13" s="472"/>
      <c r="L13" s="288"/>
      <c r="M13" s="472"/>
      <c r="N13" s="472"/>
      <c r="O13" s="287"/>
      <c r="P13" s="472"/>
      <c r="Q13" s="280"/>
      <c r="R13" s="280"/>
      <c r="S13" s="114"/>
      <c r="T13" s="114"/>
      <c r="U13" s="114"/>
    </row>
    <row r="14" spans="1:21" s="470" customFormat="1" ht="94.8" customHeight="1" x14ac:dyDescent="0.3">
      <c r="A14" s="114"/>
      <c r="B14" s="289">
        <v>3</v>
      </c>
      <c r="C14" s="461" t="s">
        <v>312</v>
      </c>
      <c r="D14" s="469" t="s">
        <v>306</v>
      </c>
      <c r="E14" s="280" t="s">
        <v>289</v>
      </c>
      <c r="F14" s="467" t="s">
        <v>288</v>
      </c>
      <c r="G14" s="468" t="s">
        <v>290</v>
      </c>
      <c r="H14" s="465">
        <v>0.2</v>
      </c>
      <c r="I14" s="197"/>
      <c r="J14" s="282"/>
      <c r="K14" s="282"/>
      <c r="L14" s="280"/>
      <c r="M14" s="282"/>
      <c r="N14" s="291"/>
      <c r="O14" s="287">
        <f>IF(SUM(K14,N14)&gt;100%,"NO PERMITIDO",SUM(K14,N14))</f>
        <v>0</v>
      </c>
      <c r="P14" s="290">
        <f>H14*O14/100%</f>
        <v>0</v>
      </c>
      <c r="Q14" s="280"/>
      <c r="R14" s="282"/>
      <c r="S14" s="114"/>
      <c r="T14" s="114"/>
      <c r="U14" s="114"/>
    </row>
    <row r="15" spans="1:21" s="470" customFormat="1" ht="94.8" customHeight="1" x14ac:dyDescent="0.3">
      <c r="A15" s="114"/>
      <c r="B15" s="289"/>
      <c r="C15" s="461"/>
      <c r="D15" s="469"/>
      <c r="E15" s="280"/>
      <c r="F15" s="280"/>
      <c r="G15" s="468" t="s">
        <v>291</v>
      </c>
      <c r="H15" s="465"/>
      <c r="I15" s="197"/>
      <c r="J15" s="282"/>
      <c r="K15" s="282"/>
      <c r="L15" s="280"/>
      <c r="M15" s="282"/>
      <c r="N15" s="291"/>
      <c r="O15" s="287"/>
      <c r="P15" s="290"/>
      <c r="Q15" s="280"/>
      <c r="R15" s="282"/>
      <c r="S15" s="114"/>
      <c r="T15" s="114"/>
      <c r="U15" s="114"/>
    </row>
    <row r="16" spans="1:21" s="470" customFormat="1" ht="94.8" customHeight="1" x14ac:dyDescent="0.3">
      <c r="A16" s="114"/>
      <c r="B16" s="289"/>
      <c r="C16" s="461"/>
      <c r="D16" s="469"/>
      <c r="E16" s="280"/>
      <c r="F16" s="280"/>
      <c r="G16" s="468" t="s">
        <v>292</v>
      </c>
      <c r="H16" s="465"/>
      <c r="I16" s="197"/>
      <c r="J16" s="282"/>
      <c r="K16" s="282"/>
      <c r="L16" s="280"/>
      <c r="M16" s="282"/>
      <c r="N16" s="291"/>
      <c r="O16" s="287"/>
      <c r="P16" s="290"/>
      <c r="Q16" s="280"/>
      <c r="R16" s="282"/>
      <c r="S16" s="114"/>
      <c r="T16" s="114"/>
      <c r="U16" s="114"/>
    </row>
    <row r="17" spans="1:21" s="470" customFormat="1" ht="106.8" customHeight="1" x14ac:dyDescent="0.3">
      <c r="A17" s="114"/>
      <c r="B17" s="289">
        <v>4</v>
      </c>
      <c r="C17" s="461" t="s">
        <v>313</v>
      </c>
      <c r="D17" s="460" t="s">
        <v>307</v>
      </c>
      <c r="E17" s="288" t="s">
        <v>308</v>
      </c>
      <c r="F17" s="467" t="s">
        <v>288</v>
      </c>
      <c r="G17" s="468" t="s">
        <v>309</v>
      </c>
      <c r="H17" s="465">
        <v>0.2</v>
      </c>
      <c r="I17" s="197"/>
      <c r="J17" s="282"/>
      <c r="K17" s="284"/>
      <c r="L17" s="288"/>
      <c r="M17" s="284"/>
      <c r="N17" s="283"/>
      <c r="O17" s="287">
        <f>IF(SUM(K17,N17)&gt;100%,"NO PERMITIDO",SUM(K17,N17))</f>
        <v>0</v>
      </c>
      <c r="P17" s="290">
        <f>H17*O17/100%</f>
        <v>0</v>
      </c>
      <c r="Q17" s="280"/>
      <c r="R17" s="280"/>
      <c r="S17" s="114"/>
      <c r="T17" s="114"/>
      <c r="U17" s="114"/>
    </row>
    <row r="18" spans="1:21" s="470" customFormat="1" ht="106.8" customHeight="1" x14ac:dyDescent="0.3">
      <c r="A18" s="114"/>
      <c r="B18" s="289"/>
      <c r="C18" s="461"/>
      <c r="D18" s="460"/>
      <c r="E18" s="288"/>
      <c r="F18" s="280"/>
      <c r="G18" s="468" t="s">
        <v>310</v>
      </c>
      <c r="H18" s="465"/>
      <c r="I18" s="197"/>
      <c r="J18" s="280"/>
      <c r="K18" s="284"/>
      <c r="L18" s="314"/>
      <c r="M18" s="284"/>
      <c r="N18" s="283"/>
      <c r="O18" s="287"/>
      <c r="P18" s="290"/>
      <c r="Q18" s="280"/>
      <c r="R18" s="280"/>
      <c r="S18" s="114"/>
      <c r="T18" s="114"/>
      <c r="U18" s="114"/>
    </row>
    <row r="19" spans="1:21" s="470" customFormat="1" ht="106.8" customHeight="1" x14ac:dyDescent="0.3">
      <c r="A19" s="114"/>
      <c r="B19" s="289">
        <v>5</v>
      </c>
      <c r="C19" s="461" t="s">
        <v>313</v>
      </c>
      <c r="D19" s="460" t="s">
        <v>293</v>
      </c>
      <c r="E19" s="288" t="s">
        <v>296</v>
      </c>
      <c r="F19" s="467" t="s">
        <v>288</v>
      </c>
      <c r="G19" s="462" t="s">
        <v>294</v>
      </c>
      <c r="H19" s="465">
        <v>0.2</v>
      </c>
      <c r="I19" s="197"/>
      <c r="J19" s="282"/>
      <c r="K19" s="284"/>
      <c r="L19" s="288"/>
      <c r="M19" s="284"/>
      <c r="N19" s="282"/>
      <c r="O19" s="287">
        <f t="shared" ref="O19" si="1">IF(SUM(K19,N19)&gt;100%,"NO PERMITIDO",SUM(K19,N19))</f>
        <v>0</v>
      </c>
      <c r="P19" s="290">
        <f>H19*O19/100%</f>
        <v>0</v>
      </c>
      <c r="Q19" s="280"/>
      <c r="R19" s="280"/>
      <c r="S19" s="114"/>
      <c r="T19" s="114"/>
      <c r="U19" s="114"/>
    </row>
    <row r="20" spans="1:21" s="470" customFormat="1" ht="106.8" customHeight="1" x14ac:dyDescent="0.3">
      <c r="A20" s="114"/>
      <c r="B20" s="289"/>
      <c r="C20" s="461"/>
      <c r="D20" s="460"/>
      <c r="E20" s="288"/>
      <c r="F20" s="280"/>
      <c r="G20" s="462" t="s">
        <v>295</v>
      </c>
      <c r="H20" s="465"/>
      <c r="I20" s="197"/>
      <c r="J20" s="280"/>
      <c r="K20" s="284"/>
      <c r="L20" s="288"/>
      <c r="M20" s="284"/>
      <c r="N20" s="280"/>
      <c r="O20" s="287"/>
      <c r="P20" s="290"/>
      <c r="Q20" s="280"/>
      <c r="R20" s="280"/>
      <c r="S20" s="114"/>
      <c r="T20" s="114"/>
      <c r="U20" s="114"/>
    </row>
    <row r="21" spans="1:21" ht="52.2" customHeight="1" thickBot="1" x14ac:dyDescent="0.45">
      <c r="A21" s="114"/>
      <c r="B21" s="196" t="s">
        <v>48</v>
      </c>
      <c r="C21" s="196"/>
      <c r="D21" s="151"/>
      <c r="E21" s="162"/>
      <c r="F21" s="162"/>
      <c r="G21" s="162"/>
      <c r="H21" s="163">
        <f>IF(SUM(H8:H20)&gt;100%,"supera el 100%",SUM(H8:H20))</f>
        <v>1</v>
      </c>
      <c r="I21" s="164"/>
      <c r="J21" s="164"/>
      <c r="K21" s="164"/>
      <c r="L21" s="165"/>
      <c r="M21" s="165"/>
      <c r="N21" s="164"/>
      <c r="O21" s="165"/>
      <c r="P21" s="166">
        <f>SUM(P8:P20)</f>
        <v>0</v>
      </c>
      <c r="Q21" s="167"/>
      <c r="R21" s="168"/>
      <c r="S21" s="114"/>
      <c r="T21" s="114"/>
      <c r="U21" s="114"/>
    </row>
    <row r="22" spans="1:21" ht="52.2" customHeight="1" x14ac:dyDescent="0.4">
      <c r="A22" s="114"/>
      <c r="B22" s="320" t="s">
        <v>286</v>
      </c>
      <c r="C22" s="321"/>
      <c r="D22" s="321"/>
      <c r="E22" s="321"/>
      <c r="F22" s="321"/>
      <c r="G22" s="321"/>
      <c r="H22" s="321"/>
      <c r="I22" s="321"/>
      <c r="J22" s="321"/>
      <c r="K22" s="321"/>
      <c r="L22" s="321"/>
      <c r="M22" s="321"/>
      <c r="N22" s="321"/>
      <c r="O22" s="322"/>
      <c r="P22" s="169">
        <v>0</v>
      </c>
      <c r="Q22" s="309"/>
      <c r="R22" s="310"/>
      <c r="S22" s="114"/>
      <c r="T22" s="114"/>
      <c r="U22" s="114"/>
    </row>
    <row r="23" spans="1:21" ht="52.2" customHeight="1" x14ac:dyDescent="0.4">
      <c r="A23" s="114"/>
      <c r="B23" s="170"/>
      <c r="C23" s="171"/>
      <c r="D23" s="171"/>
      <c r="E23" s="171"/>
      <c r="F23" s="171"/>
      <c r="G23" s="171"/>
      <c r="H23" s="171"/>
      <c r="I23" s="171"/>
      <c r="J23" s="171"/>
      <c r="K23" s="171"/>
      <c r="L23" s="171"/>
      <c r="M23" s="172"/>
      <c r="N23" s="172"/>
      <c r="O23" s="172"/>
      <c r="P23" s="153">
        <f>SUM(P21:P22)</f>
        <v>0</v>
      </c>
      <c r="Q23" s="311"/>
      <c r="R23" s="312"/>
      <c r="S23" s="114"/>
      <c r="T23" s="114"/>
      <c r="U23" s="114"/>
    </row>
    <row r="24" spans="1:21" ht="52.2" customHeight="1" x14ac:dyDescent="0.4">
      <c r="A24" s="114"/>
      <c r="B24" s="173"/>
      <c r="C24" s="174"/>
      <c r="D24" s="174"/>
      <c r="E24" s="174"/>
      <c r="F24" s="172"/>
      <c r="G24" s="172"/>
      <c r="H24" s="172"/>
      <c r="I24" s="172"/>
      <c r="J24" s="172"/>
      <c r="K24" s="172"/>
      <c r="L24" s="172"/>
      <c r="M24" s="172"/>
      <c r="N24" s="172"/>
      <c r="O24" s="172"/>
      <c r="P24" s="172"/>
      <c r="Q24" s="311"/>
      <c r="R24" s="312"/>
      <c r="S24" s="114"/>
      <c r="T24" s="114"/>
      <c r="U24" s="114"/>
    </row>
    <row r="25" spans="1:21" ht="52.2" customHeight="1" x14ac:dyDescent="0.4">
      <c r="A25" s="114"/>
      <c r="B25" s="175"/>
      <c r="C25" s="176"/>
      <c r="D25" s="177"/>
      <c r="E25" s="177"/>
      <c r="F25" s="176"/>
      <c r="G25" s="176"/>
      <c r="H25" s="177"/>
      <c r="I25" s="177"/>
      <c r="J25" s="177"/>
      <c r="K25" s="177"/>
      <c r="L25" s="177"/>
      <c r="M25" s="177"/>
      <c r="N25" s="177"/>
      <c r="O25" s="177"/>
      <c r="P25" s="178"/>
      <c r="Q25" s="177"/>
      <c r="R25" s="179"/>
      <c r="S25" s="114"/>
      <c r="T25" s="114"/>
      <c r="U25" s="114"/>
    </row>
    <row r="26" spans="1:21" ht="52.2" customHeight="1" thickBot="1" x14ac:dyDescent="0.45">
      <c r="A26" s="114"/>
      <c r="B26" s="175"/>
      <c r="C26" s="176" t="s">
        <v>119</v>
      </c>
      <c r="D26" s="473" t="s">
        <v>316</v>
      </c>
      <c r="E26" s="473"/>
      <c r="F26" s="177"/>
      <c r="G26" s="325"/>
      <c r="H26" s="326"/>
      <c r="I26" s="326"/>
      <c r="J26" s="327"/>
      <c r="K26" s="180"/>
      <c r="L26" s="325"/>
      <c r="M26" s="326"/>
      <c r="N26" s="326"/>
      <c r="O26" s="327"/>
      <c r="P26" s="181"/>
      <c r="Q26" s="182"/>
      <c r="R26" s="183"/>
      <c r="S26" s="114"/>
      <c r="T26" s="114"/>
      <c r="U26" s="114"/>
    </row>
    <row r="27" spans="1:21" ht="52.2" customHeight="1" thickBot="1" x14ac:dyDescent="0.45">
      <c r="A27" s="114"/>
      <c r="B27" s="175"/>
      <c r="C27" s="176" t="s">
        <v>120</v>
      </c>
      <c r="D27" s="331">
        <v>2020</v>
      </c>
      <c r="E27" s="331"/>
      <c r="F27" s="177"/>
      <c r="G27" s="325" t="s">
        <v>314</v>
      </c>
      <c r="H27" s="326"/>
      <c r="I27" s="326"/>
      <c r="J27" s="327"/>
      <c r="K27" s="180"/>
      <c r="L27" s="328" t="s">
        <v>315</v>
      </c>
      <c r="M27" s="329"/>
      <c r="N27" s="329"/>
      <c r="O27" s="330"/>
      <c r="P27" s="184"/>
      <c r="Q27" s="185"/>
      <c r="R27" s="186"/>
      <c r="S27" s="114"/>
      <c r="T27" s="114"/>
      <c r="U27" s="114"/>
    </row>
    <row r="28" spans="1:21" ht="52.2" customHeight="1" thickBot="1" x14ac:dyDescent="0.45">
      <c r="A28" s="114"/>
      <c r="B28" s="187"/>
      <c r="C28" s="188"/>
      <c r="D28" s="189"/>
      <c r="E28" s="189"/>
      <c r="F28" s="189"/>
      <c r="G28" s="319" t="s">
        <v>283</v>
      </c>
      <c r="H28" s="319"/>
      <c r="I28" s="319"/>
      <c r="J28" s="319"/>
      <c r="K28" s="189"/>
      <c r="L28" s="319" t="s">
        <v>280</v>
      </c>
      <c r="M28" s="319"/>
      <c r="N28" s="319"/>
      <c r="O28" s="319"/>
      <c r="P28" s="190"/>
      <c r="Q28" s="189"/>
      <c r="R28" s="191"/>
      <c r="S28" s="114"/>
      <c r="T28" s="114"/>
      <c r="U28" s="114"/>
    </row>
    <row r="29" spans="1:21" ht="52.2" customHeight="1" x14ac:dyDescent="0.4">
      <c r="A29" s="114"/>
      <c r="B29" s="114"/>
      <c r="C29" s="114"/>
      <c r="D29" s="114"/>
      <c r="E29" s="114"/>
      <c r="F29" s="114"/>
      <c r="G29" s="114"/>
      <c r="H29" s="114"/>
      <c r="I29" s="114"/>
      <c r="J29" s="114"/>
      <c r="K29" s="114"/>
      <c r="L29" s="114"/>
      <c r="M29" s="114"/>
      <c r="N29" s="114"/>
      <c r="O29" s="114"/>
      <c r="P29" s="114"/>
      <c r="Q29" s="114"/>
      <c r="R29" s="114"/>
      <c r="S29" s="114"/>
      <c r="T29" s="114"/>
      <c r="U29" s="114"/>
    </row>
    <row r="30" spans="1:21" ht="52.2" customHeight="1" x14ac:dyDescent="0.4">
      <c r="A30" s="114"/>
      <c r="B30" s="114"/>
      <c r="C30" s="114"/>
      <c r="D30" s="114"/>
      <c r="E30" s="114"/>
      <c r="F30" s="114"/>
      <c r="G30" s="114"/>
      <c r="H30" s="114"/>
      <c r="I30" s="114"/>
      <c r="J30" s="114"/>
      <c r="K30" s="114"/>
      <c r="L30" s="114"/>
      <c r="M30" s="114"/>
      <c r="N30" s="114"/>
      <c r="O30" s="114"/>
      <c r="P30" s="114"/>
      <c r="Q30" s="114"/>
      <c r="R30" s="114"/>
      <c r="S30" s="114"/>
      <c r="T30" s="114"/>
      <c r="U30" s="114"/>
    </row>
  </sheetData>
  <mergeCells count="104">
    <mergeCell ref="G28:J28"/>
    <mergeCell ref="L28:O28"/>
    <mergeCell ref="B22:O22"/>
    <mergeCell ref="P8:P10"/>
    <mergeCell ref="B11:B13"/>
    <mergeCell ref="D11:D13"/>
    <mergeCell ref="E11:E13"/>
    <mergeCell ref="B19:B20"/>
    <mergeCell ref="L19:L20"/>
    <mergeCell ref="M19:M20"/>
    <mergeCell ref="N19:N20"/>
    <mergeCell ref="C11:C13"/>
    <mergeCell ref="H19:H20"/>
    <mergeCell ref="N11:N13"/>
    <mergeCell ref="E19:E20"/>
    <mergeCell ref="F19:F20"/>
    <mergeCell ref="B8:B10"/>
    <mergeCell ref="C8:C10"/>
    <mergeCell ref="L26:O26"/>
    <mergeCell ref="L27:O27"/>
    <mergeCell ref="D26:E26"/>
    <mergeCell ref="D27:E27"/>
    <mergeCell ref="G27:J27"/>
    <mergeCell ref="G26:J26"/>
    <mergeCell ref="D8:D10"/>
    <mergeCell ref="E8:E10"/>
    <mergeCell ref="Q22:R24"/>
    <mergeCell ref="H1:H2"/>
    <mergeCell ref="K5:N5"/>
    <mergeCell ref="K19:K20"/>
    <mergeCell ref="J19:J20"/>
    <mergeCell ref="L8:L10"/>
    <mergeCell ref="M8:M10"/>
    <mergeCell ref="L17:L18"/>
    <mergeCell ref="M17:M18"/>
    <mergeCell ref="Q19:Q20"/>
    <mergeCell ref="R19:R20"/>
    <mergeCell ref="O11:O13"/>
    <mergeCell ref="P11:P13"/>
    <mergeCell ref="O19:O20"/>
    <mergeCell ref="P17:P18"/>
    <mergeCell ref="P19:P20"/>
    <mergeCell ref="G6:G7"/>
    <mergeCell ref="F1:F2"/>
    <mergeCell ref="O5:R5"/>
    <mergeCell ref="F6:F7"/>
    <mergeCell ref="P6:P7"/>
    <mergeCell ref="Q6:R6"/>
    <mergeCell ref="B4:R4"/>
    <mergeCell ref="B5:H5"/>
    <mergeCell ref="B6:B7"/>
    <mergeCell ref="O6:O7"/>
    <mergeCell ref="H6:I7"/>
    <mergeCell ref="J6:N6"/>
    <mergeCell ref="E6:E7"/>
    <mergeCell ref="C6:C7"/>
    <mergeCell ref="D6:D7"/>
    <mergeCell ref="F8:F10"/>
    <mergeCell ref="F11:F13"/>
    <mergeCell ref="H11:H13"/>
    <mergeCell ref="H17:H18"/>
    <mergeCell ref="K8:K10"/>
    <mergeCell ref="H8:H10"/>
    <mergeCell ref="I8:I9"/>
    <mergeCell ref="J8:J10"/>
    <mergeCell ref="J11:J13"/>
    <mergeCell ref="J17:J18"/>
    <mergeCell ref="H14:H16"/>
    <mergeCell ref="J14:J16"/>
    <mergeCell ref="K14:K16"/>
    <mergeCell ref="F14:F16"/>
    <mergeCell ref="G9:G10"/>
    <mergeCell ref="B17:B18"/>
    <mergeCell ref="C17:C18"/>
    <mergeCell ref="D17:D18"/>
    <mergeCell ref="E17:E18"/>
    <mergeCell ref="F17:F18"/>
    <mergeCell ref="C19:C20"/>
    <mergeCell ref="D19:D20"/>
    <mergeCell ref="R11:R13"/>
    <mergeCell ref="Q17:Q18"/>
    <mergeCell ref="R17:R18"/>
    <mergeCell ref="Q11:Q13"/>
    <mergeCell ref="C14:C16"/>
    <mergeCell ref="O14:O16"/>
    <mergeCell ref="P14:P16"/>
    <mergeCell ref="L14:L16"/>
    <mergeCell ref="M14:M16"/>
    <mergeCell ref="N14:N16"/>
    <mergeCell ref="Q14:Q16"/>
    <mergeCell ref="R14:R16"/>
    <mergeCell ref="D14:D16"/>
    <mergeCell ref="E14:E16"/>
    <mergeCell ref="B14:B16"/>
    <mergeCell ref="Q8:Q10"/>
    <mergeCell ref="R8:R10"/>
    <mergeCell ref="N17:N18"/>
    <mergeCell ref="K17:K18"/>
    <mergeCell ref="N8:N10"/>
    <mergeCell ref="O8:O10"/>
    <mergeCell ref="K11:K13"/>
    <mergeCell ref="L11:L13"/>
    <mergeCell ref="M11:M13"/>
    <mergeCell ref="O17:O18"/>
  </mergeCells>
  <conditionalFormatting sqref="O8">
    <cfRule type="cellIs" dxfId="8" priority="6" operator="greaterThan">
      <formula>100</formula>
    </cfRule>
  </conditionalFormatting>
  <conditionalFormatting sqref="O11">
    <cfRule type="cellIs" dxfId="7" priority="4" operator="greaterThan">
      <formula>100</formula>
    </cfRule>
  </conditionalFormatting>
  <conditionalFormatting sqref="O14:O16">
    <cfRule type="cellIs" dxfId="6" priority="3" operator="greaterThan">
      <formula>100</formula>
    </cfRule>
  </conditionalFormatting>
  <conditionalFormatting sqref="O17">
    <cfRule type="cellIs" dxfId="5" priority="2" operator="greaterThan">
      <formula>100</formula>
    </cfRule>
  </conditionalFormatting>
  <conditionalFormatting sqref="O19">
    <cfRule type="cellIs" dxfId="4" priority="1" operator="greaterThan">
      <formula>100</formula>
    </cfRule>
  </conditionalFormatting>
  <dataValidations disablePrompts="1" count="1">
    <dataValidation allowBlank="1" showInputMessage="1" showErrorMessage="1" errorTitle="error" error="solo datos númericos" sqref="H11 H8 H14:H20"/>
  </dataValidations>
  <printOptions horizontalCentered="1" verticalCentered="1"/>
  <pageMargins left="0.23622047244094491" right="0.23622047244094491" top="0.35433070866141736" bottom="0.35433070866141736" header="0.31496062992125984" footer="0.31496062992125984"/>
  <pageSetup scale="10" orientation="landscape" horizontalDpi="4294967294" verticalDpi="4294967294" r:id="rId1"/>
  <headerFooter scaleWithDoc="0"/>
  <rowBreaks count="1" manualBreakCount="1">
    <brk id="18"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77734375" defaultRowHeight="13.8" x14ac:dyDescent="0.25"/>
  <cols>
    <col min="1" max="1" width="7" style="1" customWidth="1"/>
    <col min="2" max="2" width="22.44140625" style="1" customWidth="1"/>
    <col min="3" max="3" width="36.6640625" style="1" customWidth="1"/>
    <col min="4" max="4" width="45.33203125" style="1" customWidth="1"/>
    <col min="5" max="5" width="22.6640625" style="1" customWidth="1"/>
    <col min="6" max="6" width="29.6640625" style="1" customWidth="1"/>
    <col min="7" max="7" width="15.109375" style="1" customWidth="1"/>
    <col min="8" max="8" width="14.44140625" style="1" customWidth="1"/>
    <col min="9" max="9" width="12.6640625" style="1" customWidth="1"/>
    <col min="10" max="10" width="13" style="1" customWidth="1"/>
    <col min="11" max="11" width="11.33203125" style="1" customWidth="1"/>
    <col min="12" max="13" width="15.44140625" style="1" customWidth="1"/>
    <col min="14" max="14" width="45.6640625" style="1" customWidth="1"/>
    <col min="15" max="18" width="35.6640625" style="1" customWidth="1"/>
    <col min="19" max="16384" width="10.77734375" style="1"/>
  </cols>
  <sheetData>
    <row r="2" spans="1:19" x14ac:dyDescent="0.25">
      <c r="B2" s="208" t="s">
        <v>121</v>
      </c>
      <c r="C2" s="208"/>
      <c r="D2" s="208"/>
      <c r="E2" s="208"/>
      <c r="F2" s="347"/>
      <c r="G2" s="347"/>
      <c r="H2" s="347"/>
      <c r="I2" s="347"/>
      <c r="J2" s="347"/>
      <c r="K2" s="347"/>
      <c r="L2" s="347"/>
      <c r="M2" s="347"/>
      <c r="N2" s="347"/>
      <c r="O2" s="347"/>
      <c r="P2" s="347"/>
      <c r="Q2" s="347"/>
      <c r="R2" s="347"/>
    </row>
    <row r="3" spans="1:19" x14ac:dyDescent="0.25">
      <c r="B3" s="201" t="s">
        <v>1</v>
      </c>
      <c r="C3" s="201"/>
      <c r="D3" s="201"/>
      <c r="E3" s="20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0" t="s">
        <v>123</v>
      </c>
      <c r="D9" s="5" t="s">
        <v>124</v>
      </c>
      <c r="F9" s="20"/>
      <c r="G9" s="7"/>
    </row>
    <row r="10" spans="1:19" x14ac:dyDescent="0.25">
      <c r="C10" s="220"/>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4.4" thickBot="1" x14ac:dyDescent="0.3"/>
    <row r="15" spans="1:19" ht="14.4" thickBot="1" x14ac:dyDescent="0.3">
      <c r="A15" s="348" t="s">
        <v>14</v>
      </c>
      <c r="B15" s="349"/>
      <c r="C15" s="349"/>
      <c r="D15" s="349"/>
      <c r="E15" s="349"/>
      <c r="F15" s="349"/>
      <c r="G15" s="349"/>
      <c r="H15" s="350" t="s">
        <v>127</v>
      </c>
      <c r="I15" s="351"/>
      <c r="J15" s="351"/>
      <c r="K15" s="351"/>
      <c r="L15" s="351"/>
      <c r="M15" s="351"/>
      <c r="N15" s="351"/>
      <c r="O15" s="351"/>
      <c r="P15" s="351"/>
      <c r="Q15" s="351"/>
      <c r="R15" s="352"/>
    </row>
    <row r="16" spans="1:19" ht="28.5" customHeight="1" x14ac:dyDescent="0.25">
      <c r="A16" s="135" t="s">
        <v>17</v>
      </c>
      <c r="B16" s="135" t="s">
        <v>18</v>
      </c>
      <c r="C16" s="144" t="s">
        <v>19</v>
      </c>
      <c r="D16" s="135" t="s">
        <v>20</v>
      </c>
      <c r="E16" s="135" t="s">
        <v>128</v>
      </c>
      <c r="F16" s="135" t="s">
        <v>22</v>
      </c>
      <c r="G16" s="36" t="s">
        <v>23</v>
      </c>
      <c r="H16" s="335" t="s">
        <v>129</v>
      </c>
      <c r="I16" s="336"/>
      <c r="J16" s="336"/>
      <c r="K16" s="337"/>
      <c r="L16" s="135" t="s">
        <v>130</v>
      </c>
      <c r="M16" s="338" t="s">
        <v>131</v>
      </c>
      <c r="N16" s="340" t="s">
        <v>132</v>
      </c>
      <c r="O16" s="342" t="s">
        <v>133</v>
      </c>
      <c r="P16" s="343"/>
      <c r="Q16" s="335" t="s">
        <v>16</v>
      </c>
      <c r="R16" s="337"/>
    </row>
    <row r="17" spans="1:18" ht="30" customHeight="1" x14ac:dyDescent="0.25">
      <c r="A17" s="219" t="s">
        <v>26</v>
      </c>
      <c r="B17" s="218">
        <v>0.3</v>
      </c>
      <c r="C17" s="209" t="s">
        <v>27</v>
      </c>
      <c r="D17" s="10" t="s">
        <v>28</v>
      </c>
      <c r="E17" s="209">
        <v>4</v>
      </c>
      <c r="F17" s="209" t="s">
        <v>29</v>
      </c>
      <c r="G17" s="215" t="s">
        <v>30</v>
      </c>
      <c r="H17" s="132" t="s">
        <v>134</v>
      </c>
      <c r="I17" s="132" t="s">
        <v>135</v>
      </c>
      <c r="J17" s="132" t="s">
        <v>136</v>
      </c>
      <c r="K17" s="132" t="s">
        <v>137</v>
      </c>
      <c r="L17" s="9" t="s">
        <v>138</v>
      </c>
      <c r="M17" s="339"/>
      <c r="N17" s="341"/>
      <c r="O17" s="22" t="s">
        <v>139</v>
      </c>
      <c r="P17" s="22" t="s">
        <v>118</v>
      </c>
      <c r="Q17" s="22" t="s">
        <v>24</v>
      </c>
      <c r="R17" s="133" t="s">
        <v>25</v>
      </c>
    </row>
    <row r="18" spans="1:18" ht="45" customHeight="1" x14ac:dyDescent="0.25">
      <c r="A18" s="219"/>
      <c r="B18" s="219"/>
      <c r="C18" s="210"/>
      <c r="D18" s="11" t="s">
        <v>31</v>
      </c>
      <c r="E18" s="210"/>
      <c r="F18" s="210"/>
      <c r="G18" s="215"/>
      <c r="H18" s="353">
        <v>0.25</v>
      </c>
      <c r="I18" s="356">
        <f>1/E17</f>
        <v>0.25</v>
      </c>
      <c r="J18" s="356"/>
      <c r="K18" s="356"/>
      <c r="L18" s="344">
        <f>SUM(H18:K18)</f>
        <v>0.5</v>
      </c>
      <c r="M18" s="344">
        <f>2*B17/E17</f>
        <v>0.15</v>
      </c>
      <c r="N18" s="332" t="s">
        <v>140</v>
      </c>
      <c r="O18" s="332" t="s">
        <v>141</v>
      </c>
      <c r="P18" s="209" t="s">
        <v>142</v>
      </c>
      <c r="Q18" s="332" t="s">
        <v>143</v>
      </c>
      <c r="R18" s="209"/>
    </row>
    <row r="19" spans="1:18" ht="35.25" customHeight="1" x14ac:dyDescent="0.25">
      <c r="A19" s="219"/>
      <c r="B19" s="219"/>
      <c r="C19" s="210"/>
      <c r="D19" s="11" t="s">
        <v>32</v>
      </c>
      <c r="E19" s="210"/>
      <c r="F19" s="210"/>
      <c r="G19" s="215"/>
      <c r="H19" s="354"/>
      <c r="I19" s="357"/>
      <c r="J19" s="357"/>
      <c r="K19" s="357"/>
      <c r="L19" s="345"/>
      <c r="M19" s="345"/>
      <c r="N19" s="333"/>
      <c r="O19" s="333"/>
      <c r="P19" s="210"/>
      <c r="Q19" s="333"/>
      <c r="R19" s="210"/>
    </row>
    <row r="20" spans="1:18" ht="39.75" customHeight="1" x14ac:dyDescent="0.25">
      <c r="A20" s="219"/>
      <c r="B20" s="219"/>
      <c r="C20" s="211"/>
      <c r="D20" s="11" t="s">
        <v>33</v>
      </c>
      <c r="E20" s="211"/>
      <c r="F20" s="211"/>
      <c r="G20" s="215"/>
      <c r="H20" s="355"/>
      <c r="I20" s="358"/>
      <c r="J20" s="358"/>
      <c r="K20" s="358"/>
      <c r="L20" s="346"/>
      <c r="M20" s="346"/>
      <c r="N20" s="334"/>
      <c r="O20" s="334"/>
      <c r="P20" s="211"/>
      <c r="Q20" s="334"/>
      <c r="R20" s="211"/>
    </row>
    <row r="21" spans="1:18" ht="56.25" customHeight="1" x14ac:dyDescent="0.25">
      <c r="A21" s="205" t="s">
        <v>34</v>
      </c>
      <c r="B21" s="212">
        <v>0.4</v>
      </c>
      <c r="C21" s="209" t="s">
        <v>35</v>
      </c>
      <c r="D21" s="11" t="s">
        <v>144</v>
      </c>
      <c r="E21" s="209">
        <v>20</v>
      </c>
      <c r="F21" s="209" t="s">
        <v>37</v>
      </c>
      <c r="G21" s="209" t="s">
        <v>145</v>
      </c>
      <c r="H21" s="356">
        <v>0.08</v>
      </c>
      <c r="I21" s="356">
        <f>7/E21</f>
        <v>0.35</v>
      </c>
      <c r="J21" s="359"/>
      <c r="K21" s="209"/>
      <c r="L21" s="359">
        <f>+H21+I21+J21+K21</f>
        <v>0.43</v>
      </c>
      <c r="M21" s="359">
        <f>9*B21/E21</f>
        <v>0.18</v>
      </c>
      <c r="N21" s="209"/>
      <c r="O21" s="209"/>
      <c r="P21" s="209"/>
      <c r="Q21" s="209"/>
      <c r="R21" s="225"/>
    </row>
    <row r="22" spans="1:18" ht="47.25" customHeight="1" x14ac:dyDescent="0.25">
      <c r="A22" s="206"/>
      <c r="B22" s="213"/>
      <c r="C22" s="210"/>
      <c r="D22" s="11" t="s">
        <v>39</v>
      </c>
      <c r="E22" s="210"/>
      <c r="F22" s="210"/>
      <c r="G22" s="210"/>
      <c r="H22" s="357"/>
      <c r="I22" s="357"/>
      <c r="J22" s="210"/>
      <c r="K22" s="210"/>
      <c r="L22" s="360"/>
      <c r="M22" s="360"/>
      <c r="N22" s="210"/>
      <c r="O22" s="210"/>
      <c r="P22" s="210"/>
      <c r="Q22" s="210"/>
      <c r="R22" s="226"/>
    </row>
    <row r="23" spans="1:18" ht="57" customHeight="1" x14ac:dyDescent="0.25">
      <c r="A23" s="207"/>
      <c r="B23" s="214"/>
      <c r="C23" s="211"/>
      <c r="D23" s="11" t="s">
        <v>41</v>
      </c>
      <c r="E23" s="210"/>
      <c r="F23" s="211"/>
      <c r="G23" s="211"/>
      <c r="H23" s="358"/>
      <c r="I23" s="358"/>
      <c r="J23" s="211"/>
      <c r="K23" s="211"/>
      <c r="L23" s="361"/>
      <c r="M23" s="361"/>
      <c r="N23" s="211"/>
      <c r="O23" s="211"/>
      <c r="P23" s="211"/>
      <c r="Q23" s="211"/>
      <c r="R23" s="227"/>
    </row>
    <row r="24" spans="1:18" ht="55.5" customHeight="1" x14ac:dyDescent="0.25">
      <c r="A24" s="205" t="s">
        <v>43</v>
      </c>
      <c r="B24" s="212">
        <v>0.3</v>
      </c>
      <c r="C24" s="209" t="s">
        <v>44</v>
      </c>
      <c r="D24" s="11" t="s">
        <v>45</v>
      </c>
      <c r="E24" s="209">
        <v>15</v>
      </c>
      <c r="F24" s="209" t="s">
        <v>29</v>
      </c>
      <c r="G24" s="209" t="s">
        <v>42</v>
      </c>
      <c r="H24" s="356">
        <v>0.1</v>
      </c>
      <c r="I24" s="356">
        <f>5/E24</f>
        <v>0.33333333333333331</v>
      </c>
      <c r="J24" s="209"/>
      <c r="K24" s="209"/>
      <c r="L24" s="359">
        <f>+H24+I24+J24+K24</f>
        <v>0.43333333333333335</v>
      </c>
      <c r="M24" s="359">
        <f>8*B24/E24</f>
        <v>0.16</v>
      </c>
      <c r="N24" s="209"/>
      <c r="O24" s="209"/>
      <c r="P24" s="209"/>
      <c r="Q24" s="209"/>
      <c r="R24" s="209"/>
    </row>
    <row r="25" spans="1:18" ht="39.75" customHeight="1" x14ac:dyDescent="0.25">
      <c r="A25" s="206"/>
      <c r="B25" s="213"/>
      <c r="C25" s="210"/>
      <c r="D25" s="11" t="s">
        <v>46</v>
      </c>
      <c r="E25" s="210"/>
      <c r="F25" s="210"/>
      <c r="G25" s="210"/>
      <c r="H25" s="357"/>
      <c r="I25" s="357"/>
      <c r="J25" s="210"/>
      <c r="K25" s="210"/>
      <c r="L25" s="360"/>
      <c r="M25" s="360"/>
      <c r="N25" s="210"/>
      <c r="O25" s="210"/>
      <c r="P25" s="210"/>
      <c r="Q25" s="210"/>
      <c r="R25" s="210"/>
    </row>
    <row r="26" spans="1:18" ht="39" customHeight="1" x14ac:dyDescent="0.25">
      <c r="A26" s="207"/>
      <c r="B26" s="214"/>
      <c r="C26" s="211"/>
      <c r="D26" s="11" t="s">
        <v>47</v>
      </c>
      <c r="E26" s="211"/>
      <c r="F26" s="211"/>
      <c r="G26" s="211"/>
      <c r="H26" s="358"/>
      <c r="I26" s="358"/>
      <c r="J26" s="211"/>
      <c r="K26" s="211"/>
      <c r="L26" s="361"/>
      <c r="M26" s="361"/>
      <c r="N26" s="211"/>
      <c r="O26" s="211"/>
      <c r="P26" s="211"/>
      <c r="Q26" s="211"/>
      <c r="R26" s="211"/>
    </row>
    <row r="27" spans="1:18" ht="33.75" customHeight="1" x14ac:dyDescent="0.25">
      <c r="A27" s="133" t="s">
        <v>48</v>
      </c>
      <c r="B27" s="134">
        <f>SUM(B17:B26)</f>
        <v>1</v>
      </c>
      <c r="C27" s="134"/>
      <c r="D27" s="5"/>
      <c r="E27" s="5"/>
      <c r="F27" s="5"/>
      <c r="G27" s="11"/>
      <c r="H27" s="134">
        <f>SUM(H18:H26)</f>
        <v>0.43000000000000005</v>
      </c>
      <c r="I27" s="13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30"/>
      <c r="E29" s="231"/>
      <c r="F29" s="362"/>
      <c r="G29" s="363"/>
      <c r="H29" s="364"/>
      <c r="I29" s="24"/>
      <c r="J29" s="24"/>
      <c r="K29" s="24"/>
      <c r="L29" s="24"/>
      <c r="M29" s="24"/>
      <c r="N29" s="24"/>
      <c r="O29" s="24"/>
      <c r="P29" s="24"/>
      <c r="Q29" s="24"/>
      <c r="R29" s="24"/>
    </row>
    <row r="30" spans="1:18" ht="14.4" thickBot="1" x14ac:dyDescent="0.3">
      <c r="A30" s="13"/>
      <c r="D30" s="228" t="s">
        <v>49</v>
      </c>
      <c r="E30" s="229"/>
      <c r="F30" s="137"/>
      <c r="G30" s="229" t="s">
        <v>50</v>
      </c>
      <c r="H30" s="232"/>
      <c r="I30" s="25"/>
      <c r="J30" s="25"/>
      <c r="K30" s="25"/>
      <c r="L30" s="25"/>
      <c r="M30" s="25"/>
      <c r="N30" s="25"/>
      <c r="O30" s="25"/>
      <c r="P30" s="25"/>
      <c r="Q30" s="25"/>
      <c r="R30" s="25"/>
    </row>
    <row r="31" spans="1:18" ht="14.4" thickBot="1" x14ac:dyDescent="0.3">
      <c r="A31" s="13"/>
    </row>
    <row r="32" spans="1:18" ht="14.4" thickBot="1" x14ac:dyDescent="0.3">
      <c r="A32" s="13"/>
      <c r="B32" s="365" t="s">
        <v>146</v>
      </c>
      <c r="C32" s="351"/>
      <c r="D32" s="351"/>
      <c r="E32" s="351"/>
      <c r="F32" s="351"/>
      <c r="G32" s="351"/>
      <c r="H32" s="352"/>
      <c r="I32" s="34"/>
      <c r="J32" s="34"/>
      <c r="K32" s="34"/>
      <c r="L32" s="34"/>
      <c r="M32" s="34"/>
      <c r="N32" s="34"/>
      <c r="O32" s="34"/>
      <c r="P32" s="34"/>
      <c r="Q32" s="34"/>
      <c r="R32" s="34"/>
    </row>
    <row r="33" spans="1:18" ht="41.4"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82.8"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1.4"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4.4"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I24:I26"/>
    <mergeCell ref="G24:G26"/>
    <mergeCell ref="R21:R23"/>
    <mergeCell ref="R24:R26"/>
    <mergeCell ref="O21:O23"/>
    <mergeCell ref="O24:O26"/>
    <mergeCell ref="L21:L23"/>
    <mergeCell ref="P21:P23"/>
    <mergeCell ref="P24:P26"/>
    <mergeCell ref="Q21:Q23"/>
    <mergeCell ref="Q24:Q26"/>
    <mergeCell ref="L24:L26"/>
    <mergeCell ref="G21:G23"/>
    <mergeCell ref="H21:H23"/>
    <mergeCell ref="I21:I23"/>
    <mergeCell ref="D29:E29"/>
    <mergeCell ref="F29:H29"/>
    <mergeCell ref="D30:E30"/>
    <mergeCell ref="G30:H30"/>
    <mergeCell ref="B32:H32"/>
    <mergeCell ref="A24:A26"/>
    <mergeCell ref="B24:B26"/>
    <mergeCell ref="C24:C26"/>
    <mergeCell ref="E24:E26"/>
    <mergeCell ref="F24:F26"/>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17:A20"/>
    <mergeCell ref="B17:B20"/>
    <mergeCell ref="C17:C20"/>
    <mergeCell ref="E17:E20"/>
    <mergeCell ref="F17:F20"/>
    <mergeCell ref="A21:A23"/>
    <mergeCell ref="B21:B23"/>
    <mergeCell ref="C21:C23"/>
    <mergeCell ref="E21:E23"/>
    <mergeCell ref="F21:F23"/>
    <mergeCell ref="B2:R2"/>
    <mergeCell ref="B3:E3"/>
    <mergeCell ref="C9:C10"/>
    <mergeCell ref="A15:G15"/>
    <mergeCell ref="H15:R15"/>
    <mergeCell ref="P18:P20"/>
    <mergeCell ref="Q18:Q20"/>
    <mergeCell ref="H16:K16"/>
    <mergeCell ref="M16:M17"/>
    <mergeCell ref="N16:N17"/>
    <mergeCell ref="O16:P16"/>
    <mergeCell ref="Q16:R16"/>
    <mergeCell ref="R18:R20"/>
    <mergeCell ref="M18:M20"/>
    <mergeCell ref="O18:O20"/>
  </mergeCells>
  <conditionalFormatting sqref="L18">
    <cfRule type="cellIs" dxfId="3" priority="1"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77734375" defaultRowHeight="13.8" x14ac:dyDescent="0.25"/>
  <cols>
    <col min="1" max="1" width="7" style="1" customWidth="1"/>
    <col min="2" max="2" width="22.44140625" style="1" customWidth="1"/>
    <col min="3" max="3" width="36.6640625" style="1" customWidth="1"/>
    <col min="4" max="4" width="45.33203125" style="1" customWidth="1"/>
    <col min="5" max="5" width="22.6640625" style="1" customWidth="1"/>
    <col min="6" max="6" width="29.6640625" style="1" customWidth="1"/>
    <col min="7" max="7" width="15.109375" style="1" customWidth="1"/>
    <col min="8" max="8" width="14.44140625" style="1" customWidth="1"/>
    <col min="9" max="9" width="14" style="1" customWidth="1"/>
    <col min="10" max="10" width="13" style="1" customWidth="1"/>
    <col min="11" max="11" width="14.33203125" style="1" customWidth="1"/>
    <col min="12" max="13" width="15.44140625" style="1" customWidth="1"/>
    <col min="14" max="14" width="45.6640625" style="1" customWidth="1"/>
    <col min="15" max="18" width="35.6640625" style="1" customWidth="1"/>
    <col min="19" max="16384" width="10.77734375" style="1"/>
  </cols>
  <sheetData>
    <row r="2" spans="1:19" x14ac:dyDescent="0.25">
      <c r="B2" s="208" t="s">
        <v>121</v>
      </c>
      <c r="C2" s="208"/>
      <c r="D2" s="208"/>
      <c r="E2" s="208"/>
      <c r="F2" s="347"/>
      <c r="G2" s="347"/>
      <c r="H2" s="347"/>
      <c r="I2" s="347"/>
      <c r="J2" s="347"/>
      <c r="K2" s="347"/>
      <c r="L2" s="347"/>
      <c r="M2" s="347"/>
      <c r="N2" s="347"/>
      <c r="O2" s="347"/>
      <c r="P2" s="347"/>
      <c r="Q2" s="347"/>
      <c r="R2" s="347"/>
    </row>
    <row r="3" spans="1:19" x14ac:dyDescent="0.25">
      <c r="B3" s="201" t="s">
        <v>1</v>
      </c>
      <c r="C3" s="201"/>
      <c r="D3" s="201"/>
      <c r="E3" s="20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0" t="s">
        <v>123</v>
      </c>
      <c r="D9" s="5" t="s">
        <v>124</v>
      </c>
      <c r="F9" s="20"/>
      <c r="G9" s="7"/>
    </row>
    <row r="10" spans="1:19" x14ac:dyDescent="0.25">
      <c r="C10" s="220"/>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4.4" thickBot="1" x14ac:dyDescent="0.3"/>
    <row r="15" spans="1:19" ht="14.4" thickBot="1" x14ac:dyDescent="0.3">
      <c r="A15" s="348" t="s">
        <v>14</v>
      </c>
      <c r="B15" s="349"/>
      <c r="C15" s="349"/>
      <c r="D15" s="349"/>
      <c r="E15" s="349"/>
      <c r="F15" s="349"/>
      <c r="G15" s="349"/>
      <c r="H15" s="350" t="s">
        <v>127</v>
      </c>
      <c r="I15" s="351"/>
      <c r="J15" s="351"/>
      <c r="K15" s="351"/>
      <c r="L15" s="351"/>
      <c r="M15" s="351"/>
      <c r="N15" s="351"/>
      <c r="O15" s="351"/>
      <c r="P15" s="351"/>
      <c r="Q15" s="351"/>
      <c r="R15" s="352"/>
    </row>
    <row r="16" spans="1:19" ht="28.5" customHeight="1" x14ac:dyDescent="0.25">
      <c r="A16" s="135" t="s">
        <v>17</v>
      </c>
      <c r="B16" s="135" t="s">
        <v>18</v>
      </c>
      <c r="C16" s="144" t="s">
        <v>19</v>
      </c>
      <c r="D16" s="135" t="s">
        <v>20</v>
      </c>
      <c r="E16" s="135" t="s">
        <v>128</v>
      </c>
      <c r="F16" s="135" t="s">
        <v>22</v>
      </c>
      <c r="G16" s="36" t="s">
        <v>23</v>
      </c>
      <c r="H16" s="335" t="s">
        <v>129</v>
      </c>
      <c r="I16" s="336"/>
      <c r="J16" s="336"/>
      <c r="K16" s="337"/>
      <c r="L16" s="135" t="s">
        <v>130</v>
      </c>
      <c r="M16" s="338" t="s">
        <v>131</v>
      </c>
      <c r="N16" s="340" t="s">
        <v>132</v>
      </c>
      <c r="O16" s="342" t="s">
        <v>133</v>
      </c>
      <c r="P16" s="343"/>
      <c r="Q16" s="335" t="s">
        <v>16</v>
      </c>
      <c r="R16" s="337"/>
    </row>
    <row r="17" spans="1:18" ht="30" customHeight="1" x14ac:dyDescent="0.25">
      <c r="A17" s="219" t="s">
        <v>26</v>
      </c>
      <c r="B17" s="218">
        <v>0.3</v>
      </c>
      <c r="C17" s="209" t="s">
        <v>27</v>
      </c>
      <c r="D17" s="10" t="s">
        <v>28</v>
      </c>
      <c r="E17" s="209">
        <v>4</v>
      </c>
      <c r="F17" s="209" t="s">
        <v>29</v>
      </c>
      <c r="G17" s="215" t="s">
        <v>30</v>
      </c>
      <c r="H17" s="132" t="s">
        <v>134</v>
      </c>
      <c r="I17" s="132" t="s">
        <v>135</v>
      </c>
      <c r="J17" s="132" t="s">
        <v>136</v>
      </c>
      <c r="K17" s="132" t="s">
        <v>137</v>
      </c>
      <c r="L17" s="9" t="s">
        <v>138</v>
      </c>
      <c r="M17" s="339"/>
      <c r="N17" s="341"/>
      <c r="O17" s="22" t="s">
        <v>139</v>
      </c>
      <c r="P17" s="22" t="s">
        <v>118</v>
      </c>
      <c r="Q17" s="22" t="s">
        <v>24</v>
      </c>
      <c r="R17" s="133" t="s">
        <v>25</v>
      </c>
    </row>
    <row r="18" spans="1:18" ht="45" customHeight="1" x14ac:dyDescent="0.25">
      <c r="A18" s="219"/>
      <c r="B18" s="219"/>
      <c r="C18" s="210"/>
      <c r="D18" s="11" t="s">
        <v>31</v>
      </c>
      <c r="E18" s="210"/>
      <c r="F18" s="210"/>
      <c r="G18" s="215"/>
      <c r="H18" s="356">
        <f>1/E17</f>
        <v>0.25</v>
      </c>
      <c r="I18" s="356">
        <f>+'Seguimiento 2'!I18:I20</f>
        <v>0.25</v>
      </c>
      <c r="J18" s="356">
        <f>2/E17</f>
        <v>0.5</v>
      </c>
      <c r="K18" s="356"/>
      <c r="L18" s="344">
        <f>+H18+I18+J18</f>
        <v>1</v>
      </c>
      <c r="M18" s="344">
        <f>4*B17/E17</f>
        <v>0.3</v>
      </c>
      <c r="N18" s="332" t="s">
        <v>140</v>
      </c>
      <c r="O18" s="332" t="s">
        <v>141</v>
      </c>
      <c r="P18" s="209" t="s">
        <v>142</v>
      </c>
      <c r="Q18" s="332" t="s">
        <v>143</v>
      </c>
      <c r="R18" s="209"/>
    </row>
    <row r="19" spans="1:18" ht="35.25" customHeight="1" x14ac:dyDescent="0.25">
      <c r="A19" s="219"/>
      <c r="B19" s="219"/>
      <c r="C19" s="210"/>
      <c r="D19" s="11" t="s">
        <v>32</v>
      </c>
      <c r="E19" s="210"/>
      <c r="F19" s="210"/>
      <c r="G19" s="215"/>
      <c r="H19" s="357"/>
      <c r="I19" s="357"/>
      <c r="J19" s="357"/>
      <c r="K19" s="357"/>
      <c r="L19" s="345"/>
      <c r="M19" s="345"/>
      <c r="N19" s="333"/>
      <c r="O19" s="333"/>
      <c r="P19" s="210"/>
      <c r="Q19" s="333"/>
      <c r="R19" s="210"/>
    </row>
    <row r="20" spans="1:18" ht="39.75" customHeight="1" x14ac:dyDescent="0.25">
      <c r="A20" s="219"/>
      <c r="B20" s="219"/>
      <c r="C20" s="211"/>
      <c r="D20" s="11" t="s">
        <v>33</v>
      </c>
      <c r="E20" s="211"/>
      <c r="F20" s="211"/>
      <c r="G20" s="215"/>
      <c r="H20" s="358"/>
      <c r="I20" s="358"/>
      <c r="J20" s="358"/>
      <c r="K20" s="358"/>
      <c r="L20" s="346"/>
      <c r="M20" s="346"/>
      <c r="N20" s="334"/>
      <c r="O20" s="334"/>
      <c r="P20" s="211"/>
      <c r="Q20" s="334"/>
      <c r="R20" s="211"/>
    </row>
    <row r="21" spans="1:18" ht="56.25" customHeight="1" x14ac:dyDescent="0.25">
      <c r="A21" s="205" t="s">
        <v>34</v>
      </c>
      <c r="B21" s="212">
        <v>0.4</v>
      </c>
      <c r="C21" s="209" t="s">
        <v>35</v>
      </c>
      <c r="D21" s="11" t="s">
        <v>144</v>
      </c>
      <c r="E21" s="209">
        <v>20</v>
      </c>
      <c r="F21" s="209" t="s">
        <v>37</v>
      </c>
      <c r="G21" s="209" t="s">
        <v>145</v>
      </c>
      <c r="H21" s="356">
        <f>7/25</f>
        <v>0.28000000000000003</v>
      </c>
      <c r="I21" s="359">
        <f>+'Seguimiento 2'!I21:I23</f>
        <v>0.35</v>
      </c>
      <c r="J21" s="356">
        <f>5/E21</f>
        <v>0.25</v>
      </c>
      <c r="K21" s="209"/>
      <c r="L21" s="359">
        <f>+H21+I21+J21+K21</f>
        <v>0.88</v>
      </c>
      <c r="M21" s="359">
        <f>+L21*B21</f>
        <v>0.35200000000000004</v>
      </c>
      <c r="N21" s="209"/>
      <c r="O21" s="209"/>
      <c r="P21" s="209"/>
      <c r="Q21" s="209"/>
      <c r="R21" s="209"/>
    </row>
    <row r="22" spans="1:18" ht="47.25" customHeight="1" x14ac:dyDescent="0.25">
      <c r="A22" s="206"/>
      <c r="B22" s="213"/>
      <c r="C22" s="210"/>
      <c r="D22" s="11" t="s">
        <v>39</v>
      </c>
      <c r="E22" s="210"/>
      <c r="F22" s="210"/>
      <c r="G22" s="210"/>
      <c r="H22" s="357"/>
      <c r="I22" s="210"/>
      <c r="J22" s="357"/>
      <c r="K22" s="210"/>
      <c r="L22" s="360"/>
      <c r="M22" s="360"/>
      <c r="N22" s="210"/>
      <c r="O22" s="210"/>
      <c r="P22" s="210"/>
      <c r="Q22" s="210"/>
      <c r="R22" s="210"/>
    </row>
    <row r="23" spans="1:18" ht="57" customHeight="1" x14ac:dyDescent="0.25">
      <c r="A23" s="207"/>
      <c r="B23" s="214"/>
      <c r="C23" s="211"/>
      <c r="D23" s="11" t="s">
        <v>41</v>
      </c>
      <c r="E23" s="210"/>
      <c r="F23" s="211"/>
      <c r="G23" s="211"/>
      <c r="H23" s="358"/>
      <c r="I23" s="211"/>
      <c r="J23" s="358"/>
      <c r="K23" s="211"/>
      <c r="L23" s="361"/>
      <c r="M23" s="361"/>
      <c r="N23" s="211"/>
      <c r="O23" s="211"/>
      <c r="P23" s="211"/>
      <c r="Q23" s="211"/>
      <c r="R23" s="211"/>
    </row>
    <row r="24" spans="1:18" ht="55.5" customHeight="1" x14ac:dyDescent="0.25">
      <c r="A24" s="205" t="s">
        <v>43</v>
      </c>
      <c r="B24" s="212">
        <v>0.3</v>
      </c>
      <c r="C24" s="209" t="s">
        <v>44</v>
      </c>
      <c r="D24" s="11" t="s">
        <v>45</v>
      </c>
      <c r="E24" s="209">
        <v>15</v>
      </c>
      <c r="F24" s="209" t="s">
        <v>29</v>
      </c>
      <c r="G24" s="209" t="s">
        <v>42</v>
      </c>
      <c r="H24" s="356">
        <f>3/30</f>
        <v>0.1</v>
      </c>
      <c r="I24" s="359">
        <f>+'Seguimiento 2'!I24:I26</f>
        <v>0.33333333333333331</v>
      </c>
      <c r="J24" s="356">
        <f>6/E24</f>
        <v>0.4</v>
      </c>
      <c r="K24" s="209"/>
      <c r="L24" s="359">
        <f>+H24+I24+J24+K24</f>
        <v>0.83333333333333337</v>
      </c>
      <c r="M24" s="359">
        <f>14*B24/E24</f>
        <v>0.28000000000000003</v>
      </c>
      <c r="N24" s="209"/>
      <c r="O24" s="209"/>
      <c r="P24" s="209"/>
      <c r="Q24" s="209"/>
      <c r="R24" s="209"/>
    </row>
    <row r="25" spans="1:18" ht="39.75" customHeight="1" x14ac:dyDescent="0.25">
      <c r="A25" s="206"/>
      <c r="B25" s="213"/>
      <c r="C25" s="210"/>
      <c r="D25" s="11" t="s">
        <v>46</v>
      </c>
      <c r="E25" s="210"/>
      <c r="F25" s="210"/>
      <c r="G25" s="210"/>
      <c r="H25" s="357"/>
      <c r="I25" s="210"/>
      <c r="J25" s="357"/>
      <c r="K25" s="210"/>
      <c r="L25" s="360"/>
      <c r="M25" s="360"/>
      <c r="N25" s="210"/>
      <c r="O25" s="210"/>
      <c r="P25" s="210"/>
      <c r="Q25" s="210"/>
      <c r="R25" s="210"/>
    </row>
    <row r="26" spans="1:18" ht="39" customHeight="1" x14ac:dyDescent="0.25">
      <c r="A26" s="207"/>
      <c r="B26" s="214"/>
      <c r="C26" s="211"/>
      <c r="D26" s="11" t="s">
        <v>47</v>
      </c>
      <c r="E26" s="211"/>
      <c r="F26" s="211"/>
      <c r="G26" s="211"/>
      <c r="H26" s="358"/>
      <c r="I26" s="211"/>
      <c r="J26" s="358"/>
      <c r="K26" s="211"/>
      <c r="L26" s="361"/>
      <c r="M26" s="361"/>
      <c r="N26" s="211"/>
      <c r="O26" s="211"/>
      <c r="P26" s="211"/>
      <c r="Q26" s="211"/>
      <c r="R26" s="211"/>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30"/>
      <c r="E29" s="231"/>
      <c r="F29" s="362"/>
      <c r="G29" s="363"/>
      <c r="H29" s="364"/>
      <c r="I29" s="24"/>
      <c r="J29" s="24"/>
      <c r="K29" s="24"/>
      <c r="L29" s="24"/>
      <c r="M29" s="24"/>
      <c r="N29" s="24"/>
      <c r="O29" s="24"/>
      <c r="P29" s="24"/>
      <c r="Q29" s="24"/>
      <c r="R29" s="24"/>
    </row>
    <row r="30" spans="1:18" ht="14.4" thickBot="1" x14ac:dyDescent="0.3">
      <c r="A30" s="13"/>
      <c r="D30" s="228" t="s">
        <v>49</v>
      </c>
      <c r="E30" s="229"/>
      <c r="F30" s="137"/>
      <c r="G30" s="229" t="s">
        <v>50</v>
      </c>
      <c r="H30" s="232"/>
      <c r="I30" s="25"/>
      <c r="J30" s="25"/>
      <c r="K30" s="25"/>
      <c r="L30" s="25"/>
      <c r="M30" s="25"/>
      <c r="N30" s="25"/>
      <c r="O30" s="25"/>
      <c r="P30" s="25"/>
      <c r="Q30" s="25"/>
      <c r="R30" s="25"/>
    </row>
    <row r="31" spans="1:18" ht="14.4" thickBot="1" x14ac:dyDescent="0.3">
      <c r="A31" s="13"/>
    </row>
    <row r="32" spans="1:18" ht="14.4" thickBot="1" x14ac:dyDescent="0.3">
      <c r="A32" s="13"/>
      <c r="B32" s="365" t="s">
        <v>146</v>
      </c>
      <c r="C32" s="351"/>
      <c r="D32" s="351"/>
      <c r="E32" s="351"/>
      <c r="F32" s="351"/>
      <c r="G32" s="351"/>
      <c r="H32" s="352"/>
      <c r="I32" s="34"/>
      <c r="J32" s="34"/>
      <c r="K32" s="34"/>
      <c r="L32" s="34"/>
      <c r="M32" s="34"/>
      <c r="N32" s="34"/>
      <c r="O32" s="34"/>
      <c r="P32" s="34"/>
      <c r="Q32" s="34"/>
      <c r="R32" s="34"/>
    </row>
    <row r="33" spans="1:18" ht="41.4"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82.8"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1.4"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4.4"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I24:I26"/>
    <mergeCell ref="G24:G26"/>
    <mergeCell ref="R24:R26"/>
    <mergeCell ref="R21:R23"/>
    <mergeCell ref="O21:O23"/>
    <mergeCell ref="O24:O26"/>
    <mergeCell ref="L21:L23"/>
    <mergeCell ref="P21:P23"/>
    <mergeCell ref="Q21:Q23"/>
    <mergeCell ref="P24:P26"/>
    <mergeCell ref="Q24:Q26"/>
    <mergeCell ref="L24:L26"/>
    <mergeCell ref="G21:G23"/>
    <mergeCell ref="H21:H23"/>
    <mergeCell ref="I21:I23"/>
    <mergeCell ref="D29:E29"/>
    <mergeCell ref="F29:H29"/>
    <mergeCell ref="D30:E30"/>
    <mergeCell ref="G30:H30"/>
    <mergeCell ref="B32:H32"/>
    <mergeCell ref="A24:A26"/>
    <mergeCell ref="B24:B26"/>
    <mergeCell ref="C24:C26"/>
    <mergeCell ref="E24:E26"/>
    <mergeCell ref="F24:F26"/>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17:A20"/>
    <mergeCell ref="B17:B20"/>
    <mergeCell ref="C17:C20"/>
    <mergeCell ref="E17:E20"/>
    <mergeCell ref="F17:F20"/>
    <mergeCell ref="A21:A23"/>
    <mergeCell ref="B21:B23"/>
    <mergeCell ref="C21:C23"/>
    <mergeCell ref="E21:E23"/>
    <mergeCell ref="F21:F23"/>
    <mergeCell ref="B2:R2"/>
    <mergeCell ref="B3:E3"/>
    <mergeCell ref="C9:C10"/>
    <mergeCell ref="A15:G15"/>
    <mergeCell ref="H15:R15"/>
    <mergeCell ref="P18:P20"/>
    <mergeCell ref="Q18:Q20"/>
    <mergeCell ref="H16:K16"/>
    <mergeCell ref="M16:M17"/>
    <mergeCell ref="N16:N17"/>
    <mergeCell ref="O16:P16"/>
    <mergeCell ref="Q16:R16"/>
    <mergeCell ref="R18:R20"/>
    <mergeCell ref="M18:M20"/>
    <mergeCell ref="O18:O20"/>
  </mergeCells>
  <conditionalFormatting sqref="L18">
    <cfRule type="cellIs" dxfId="2" priority="1"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77734375" defaultRowHeight="13.8" x14ac:dyDescent="0.25"/>
  <cols>
    <col min="1" max="1" width="7" style="1" customWidth="1"/>
    <col min="2" max="2" width="22.44140625" style="1" customWidth="1"/>
    <col min="3" max="3" width="36.6640625" style="1" customWidth="1"/>
    <col min="4" max="4" width="45.33203125" style="1" customWidth="1"/>
    <col min="5" max="5" width="22.6640625" style="1" customWidth="1"/>
    <col min="6" max="6" width="29.6640625" style="1" customWidth="1"/>
    <col min="7" max="7" width="15.109375" style="1" customWidth="1"/>
    <col min="8" max="8" width="14.44140625" style="1" customWidth="1"/>
    <col min="9" max="9" width="14.77734375" style="1" customWidth="1"/>
    <col min="10" max="10" width="13" style="1" customWidth="1"/>
    <col min="11" max="11" width="13.44140625" style="1" customWidth="1"/>
    <col min="12" max="13" width="15.44140625" style="1" customWidth="1"/>
    <col min="14" max="14" width="45.6640625" style="1" customWidth="1"/>
    <col min="15" max="18" width="35.6640625" style="1" customWidth="1"/>
    <col min="19" max="16384" width="10.77734375" style="1"/>
  </cols>
  <sheetData>
    <row r="2" spans="1:19" x14ac:dyDescent="0.25">
      <c r="B2" s="208" t="s">
        <v>121</v>
      </c>
      <c r="C2" s="208"/>
      <c r="D2" s="208"/>
      <c r="E2" s="208"/>
      <c r="F2" s="347"/>
      <c r="G2" s="347"/>
      <c r="H2" s="347"/>
      <c r="I2" s="347"/>
      <c r="J2" s="347"/>
      <c r="K2" s="347"/>
      <c r="L2" s="347"/>
      <c r="M2" s="347"/>
      <c r="N2" s="347"/>
      <c r="O2" s="347"/>
      <c r="P2" s="347"/>
      <c r="Q2" s="347"/>
      <c r="R2" s="347"/>
    </row>
    <row r="3" spans="1:19" x14ac:dyDescent="0.25">
      <c r="B3" s="201" t="s">
        <v>1</v>
      </c>
      <c r="C3" s="201"/>
      <c r="D3" s="201"/>
      <c r="E3" s="20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0" t="s">
        <v>123</v>
      </c>
      <c r="D9" s="5" t="s">
        <v>124</v>
      </c>
      <c r="F9" s="20"/>
      <c r="G9" s="7"/>
    </row>
    <row r="10" spans="1:19" x14ac:dyDescent="0.25">
      <c r="C10" s="220"/>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4.4" thickBot="1" x14ac:dyDescent="0.3"/>
    <row r="15" spans="1:19" ht="14.4" thickBot="1" x14ac:dyDescent="0.3">
      <c r="A15" s="348" t="s">
        <v>14</v>
      </c>
      <c r="B15" s="349"/>
      <c r="C15" s="349"/>
      <c r="D15" s="349"/>
      <c r="E15" s="349"/>
      <c r="F15" s="349"/>
      <c r="G15" s="349"/>
      <c r="H15" s="350" t="s">
        <v>127</v>
      </c>
      <c r="I15" s="351"/>
      <c r="J15" s="351"/>
      <c r="K15" s="351"/>
      <c r="L15" s="351"/>
      <c r="M15" s="351"/>
      <c r="N15" s="351"/>
      <c r="O15" s="351"/>
      <c r="P15" s="351"/>
      <c r="Q15" s="351"/>
      <c r="R15" s="352"/>
    </row>
    <row r="16" spans="1:19" ht="28.5" customHeight="1" x14ac:dyDescent="0.25">
      <c r="A16" s="135" t="s">
        <v>17</v>
      </c>
      <c r="B16" s="135" t="s">
        <v>18</v>
      </c>
      <c r="C16" s="144" t="s">
        <v>19</v>
      </c>
      <c r="D16" s="135" t="s">
        <v>20</v>
      </c>
      <c r="E16" s="135" t="s">
        <v>128</v>
      </c>
      <c r="F16" s="135" t="s">
        <v>22</v>
      </c>
      <c r="G16" s="36" t="s">
        <v>23</v>
      </c>
      <c r="H16" s="335" t="s">
        <v>129</v>
      </c>
      <c r="I16" s="336"/>
      <c r="J16" s="336"/>
      <c r="K16" s="337"/>
      <c r="L16" s="135" t="s">
        <v>130</v>
      </c>
      <c r="M16" s="338" t="s">
        <v>131</v>
      </c>
      <c r="N16" s="340" t="s">
        <v>132</v>
      </c>
      <c r="O16" s="342" t="s">
        <v>133</v>
      </c>
      <c r="P16" s="343"/>
      <c r="Q16" s="335" t="s">
        <v>16</v>
      </c>
      <c r="R16" s="337"/>
    </row>
    <row r="17" spans="1:18" ht="30" customHeight="1" x14ac:dyDescent="0.25">
      <c r="A17" s="219" t="s">
        <v>26</v>
      </c>
      <c r="B17" s="218">
        <v>0.3</v>
      </c>
      <c r="C17" s="209" t="s">
        <v>27</v>
      </c>
      <c r="D17" s="10" t="s">
        <v>28</v>
      </c>
      <c r="E17" s="209">
        <v>4</v>
      </c>
      <c r="F17" s="209" t="s">
        <v>29</v>
      </c>
      <c r="G17" s="215" t="s">
        <v>30</v>
      </c>
      <c r="H17" s="132" t="s">
        <v>134</v>
      </c>
      <c r="I17" s="132" t="s">
        <v>135</v>
      </c>
      <c r="J17" s="132" t="s">
        <v>136</v>
      </c>
      <c r="K17" s="132" t="s">
        <v>137</v>
      </c>
      <c r="L17" s="9" t="s">
        <v>138</v>
      </c>
      <c r="M17" s="339"/>
      <c r="N17" s="341"/>
      <c r="O17" s="22" t="s">
        <v>139</v>
      </c>
      <c r="P17" s="22" t="s">
        <v>118</v>
      </c>
      <c r="Q17" s="22" t="s">
        <v>24</v>
      </c>
      <c r="R17" s="133" t="s">
        <v>25</v>
      </c>
    </row>
    <row r="18" spans="1:18" ht="45" customHeight="1" x14ac:dyDescent="0.25">
      <c r="A18" s="219"/>
      <c r="B18" s="219"/>
      <c r="C18" s="210"/>
      <c r="D18" s="11" t="s">
        <v>31</v>
      </c>
      <c r="E18" s="210"/>
      <c r="F18" s="210"/>
      <c r="G18" s="215"/>
      <c r="H18" s="356">
        <f>1/E17</f>
        <v>0.25</v>
      </c>
      <c r="I18" s="356">
        <f>+'Seguimiento 2'!I18:I20</f>
        <v>0.25</v>
      </c>
      <c r="J18" s="356">
        <f>+'Seguimiento 3'!J18:J20</f>
        <v>0.5</v>
      </c>
      <c r="K18" s="356">
        <v>0</v>
      </c>
      <c r="L18" s="344">
        <f>+H18+I18+J18+K18</f>
        <v>1</v>
      </c>
      <c r="M18" s="344">
        <f>4*B17/E17</f>
        <v>0.3</v>
      </c>
      <c r="N18" s="332" t="s">
        <v>140</v>
      </c>
      <c r="O18" s="332" t="s">
        <v>141</v>
      </c>
      <c r="P18" s="209" t="s">
        <v>142</v>
      </c>
      <c r="Q18" s="332" t="s">
        <v>143</v>
      </c>
      <c r="R18" s="209"/>
    </row>
    <row r="19" spans="1:18" ht="35.25" customHeight="1" x14ac:dyDescent="0.25">
      <c r="A19" s="219"/>
      <c r="B19" s="219"/>
      <c r="C19" s="210"/>
      <c r="D19" s="11" t="s">
        <v>32</v>
      </c>
      <c r="E19" s="210"/>
      <c r="F19" s="210"/>
      <c r="G19" s="215"/>
      <c r="H19" s="357"/>
      <c r="I19" s="357"/>
      <c r="J19" s="357"/>
      <c r="K19" s="357"/>
      <c r="L19" s="345"/>
      <c r="M19" s="345"/>
      <c r="N19" s="333"/>
      <c r="O19" s="333"/>
      <c r="P19" s="210"/>
      <c r="Q19" s="333"/>
      <c r="R19" s="210"/>
    </row>
    <row r="20" spans="1:18" ht="39.75" customHeight="1" x14ac:dyDescent="0.25">
      <c r="A20" s="219"/>
      <c r="B20" s="219"/>
      <c r="C20" s="211"/>
      <c r="D20" s="11" t="s">
        <v>33</v>
      </c>
      <c r="E20" s="211"/>
      <c r="F20" s="211"/>
      <c r="G20" s="215"/>
      <c r="H20" s="358"/>
      <c r="I20" s="358"/>
      <c r="J20" s="358"/>
      <c r="K20" s="358"/>
      <c r="L20" s="346"/>
      <c r="M20" s="346"/>
      <c r="N20" s="334"/>
      <c r="O20" s="334"/>
      <c r="P20" s="211"/>
      <c r="Q20" s="334"/>
      <c r="R20" s="211"/>
    </row>
    <row r="21" spans="1:18" ht="56.25" customHeight="1" x14ac:dyDescent="0.25">
      <c r="A21" s="205" t="s">
        <v>34</v>
      </c>
      <c r="B21" s="212">
        <v>0.4</v>
      </c>
      <c r="C21" s="209" t="s">
        <v>35</v>
      </c>
      <c r="D21" s="11" t="s">
        <v>144</v>
      </c>
      <c r="E21" s="209">
        <v>20</v>
      </c>
      <c r="F21" s="209" t="s">
        <v>37</v>
      </c>
      <c r="G21" s="209" t="s">
        <v>145</v>
      </c>
      <c r="H21" s="356">
        <f>7/25</f>
        <v>0.28000000000000003</v>
      </c>
      <c r="I21" s="359">
        <f>+'Seguimiento 2'!I21:I23</f>
        <v>0.35</v>
      </c>
      <c r="J21" s="359">
        <f>+'Seguimiento 3'!J21:J23</f>
        <v>0.25</v>
      </c>
      <c r="K21" s="356">
        <f>8/E21</f>
        <v>0.4</v>
      </c>
      <c r="L21" s="359">
        <f>+H21+I21+J21+K21</f>
        <v>1.28</v>
      </c>
      <c r="M21" s="359">
        <f>22*B21/E21</f>
        <v>0.44000000000000006</v>
      </c>
      <c r="N21" s="209"/>
      <c r="O21" s="209"/>
      <c r="P21" s="209"/>
      <c r="Q21" s="209"/>
      <c r="R21" s="225"/>
    </row>
    <row r="22" spans="1:18" ht="47.25" customHeight="1" x14ac:dyDescent="0.25">
      <c r="A22" s="206"/>
      <c r="B22" s="213"/>
      <c r="C22" s="210"/>
      <c r="D22" s="11" t="s">
        <v>39</v>
      </c>
      <c r="E22" s="210"/>
      <c r="F22" s="210"/>
      <c r="G22" s="210"/>
      <c r="H22" s="357"/>
      <c r="I22" s="210"/>
      <c r="J22" s="210"/>
      <c r="K22" s="357"/>
      <c r="L22" s="360"/>
      <c r="M22" s="360"/>
      <c r="N22" s="210"/>
      <c r="O22" s="210"/>
      <c r="P22" s="210"/>
      <c r="Q22" s="210"/>
      <c r="R22" s="226"/>
    </row>
    <row r="23" spans="1:18" ht="57" customHeight="1" x14ac:dyDescent="0.25">
      <c r="A23" s="207"/>
      <c r="B23" s="214"/>
      <c r="C23" s="211"/>
      <c r="D23" s="11" t="s">
        <v>41</v>
      </c>
      <c r="E23" s="210"/>
      <c r="F23" s="211"/>
      <c r="G23" s="211"/>
      <c r="H23" s="358"/>
      <c r="I23" s="211"/>
      <c r="J23" s="211"/>
      <c r="K23" s="358"/>
      <c r="L23" s="361"/>
      <c r="M23" s="361"/>
      <c r="N23" s="211"/>
      <c r="O23" s="211"/>
      <c r="P23" s="211"/>
      <c r="Q23" s="211"/>
      <c r="R23" s="227"/>
    </row>
    <row r="24" spans="1:18" ht="55.5" customHeight="1" x14ac:dyDescent="0.25">
      <c r="A24" s="205" t="s">
        <v>43</v>
      </c>
      <c r="B24" s="212">
        <v>0.3</v>
      </c>
      <c r="C24" s="209" t="s">
        <v>44</v>
      </c>
      <c r="D24" s="11" t="s">
        <v>45</v>
      </c>
      <c r="E24" s="209">
        <v>15</v>
      </c>
      <c r="F24" s="209" t="s">
        <v>29</v>
      </c>
      <c r="G24" s="209" t="s">
        <v>42</v>
      </c>
      <c r="H24" s="356">
        <f>3/30</f>
        <v>0.1</v>
      </c>
      <c r="I24" s="359">
        <f>+'Seguimiento 2'!I24:I26</f>
        <v>0.33333333333333331</v>
      </c>
      <c r="J24" s="359">
        <f>+'Seguimiento 3'!J24:J26</f>
        <v>0.4</v>
      </c>
      <c r="K24" s="356">
        <f>1/E24</f>
        <v>6.6666666666666666E-2</v>
      </c>
      <c r="L24" s="359">
        <f>+H24+I24+J24+K24</f>
        <v>0.9</v>
      </c>
      <c r="M24" s="359">
        <f>15*B24/E24</f>
        <v>0.3</v>
      </c>
      <c r="N24" s="209"/>
      <c r="O24" s="209"/>
      <c r="P24" s="209"/>
      <c r="Q24" s="209"/>
      <c r="R24" s="209"/>
    </row>
    <row r="25" spans="1:18" ht="39.75" customHeight="1" x14ac:dyDescent="0.25">
      <c r="A25" s="206"/>
      <c r="B25" s="213"/>
      <c r="C25" s="210"/>
      <c r="D25" s="11" t="s">
        <v>46</v>
      </c>
      <c r="E25" s="210"/>
      <c r="F25" s="210"/>
      <c r="G25" s="210"/>
      <c r="H25" s="357"/>
      <c r="I25" s="210"/>
      <c r="J25" s="210"/>
      <c r="K25" s="357"/>
      <c r="L25" s="360"/>
      <c r="M25" s="360"/>
      <c r="N25" s="210"/>
      <c r="O25" s="210"/>
      <c r="P25" s="210"/>
      <c r="Q25" s="210"/>
      <c r="R25" s="210"/>
    </row>
    <row r="26" spans="1:18" ht="39" customHeight="1" x14ac:dyDescent="0.25">
      <c r="A26" s="207"/>
      <c r="B26" s="214"/>
      <c r="C26" s="211"/>
      <c r="D26" s="11" t="s">
        <v>47</v>
      </c>
      <c r="E26" s="211"/>
      <c r="F26" s="211"/>
      <c r="G26" s="211"/>
      <c r="H26" s="358"/>
      <c r="I26" s="211"/>
      <c r="J26" s="211"/>
      <c r="K26" s="358"/>
      <c r="L26" s="361"/>
      <c r="M26" s="361"/>
      <c r="N26" s="211"/>
      <c r="O26" s="211"/>
      <c r="P26" s="211"/>
      <c r="Q26" s="211"/>
      <c r="R26" s="211"/>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13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30"/>
      <c r="E29" s="231"/>
      <c r="F29" s="362"/>
      <c r="G29" s="363"/>
      <c r="H29" s="364"/>
      <c r="I29" s="24"/>
      <c r="J29" s="24"/>
      <c r="K29" s="24"/>
      <c r="L29" s="24"/>
      <c r="M29" s="24"/>
      <c r="N29" s="24"/>
      <c r="O29" s="24"/>
      <c r="P29" s="24"/>
      <c r="Q29" s="24"/>
      <c r="R29" s="24"/>
    </row>
    <row r="30" spans="1:18" ht="14.4" thickBot="1" x14ac:dyDescent="0.3">
      <c r="A30" s="13"/>
      <c r="D30" s="228" t="s">
        <v>49</v>
      </c>
      <c r="E30" s="229"/>
      <c r="F30" s="137"/>
      <c r="G30" s="229" t="s">
        <v>50</v>
      </c>
      <c r="H30" s="232"/>
      <c r="I30" s="25"/>
      <c r="J30" s="25"/>
      <c r="K30" s="25"/>
      <c r="L30" s="25"/>
      <c r="M30" s="25"/>
      <c r="N30" s="25"/>
      <c r="O30" s="25"/>
      <c r="P30" s="25"/>
      <c r="Q30" s="25"/>
      <c r="R30" s="25"/>
    </row>
    <row r="31" spans="1:18" ht="14.4" thickBot="1" x14ac:dyDescent="0.3">
      <c r="A31" s="13"/>
    </row>
    <row r="32" spans="1:18" ht="14.4" thickBot="1" x14ac:dyDescent="0.3">
      <c r="A32" s="13"/>
      <c r="B32" s="365" t="s">
        <v>146</v>
      </c>
      <c r="C32" s="351"/>
      <c r="D32" s="351"/>
      <c r="E32" s="351"/>
      <c r="F32" s="351"/>
      <c r="G32" s="351"/>
      <c r="H32" s="352"/>
      <c r="I32" s="34"/>
      <c r="J32" s="34"/>
      <c r="K32" s="34"/>
      <c r="L32" s="34"/>
      <c r="M32" s="34"/>
      <c r="N32" s="34"/>
      <c r="O32" s="34"/>
      <c r="P32" s="34"/>
      <c r="Q32" s="34"/>
      <c r="R32" s="34"/>
    </row>
    <row r="33" spans="1:18" ht="41.4"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82.8"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1.4"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4.4"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F29:H29"/>
    <mergeCell ref="L24:L26"/>
    <mergeCell ref="G21:G23"/>
    <mergeCell ref="H21:H23"/>
    <mergeCell ref="D30:E30"/>
    <mergeCell ref="G30:H30"/>
    <mergeCell ref="K21:K23"/>
    <mergeCell ref="G24:G26"/>
    <mergeCell ref="J24:J26"/>
    <mergeCell ref="B32:H32"/>
    <mergeCell ref="Q21:Q23"/>
    <mergeCell ref="Q24:Q26"/>
    <mergeCell ref="K24:K26"/>
    <mergeCell ref="M24:M26"/>
    <mergeCell ref="N21:N23"/>
    <mergeCell ref="H24:H26"/>
    <mergeCell ref="I24:I26"/>
    <mergeCell ref="O21:O23"/>
    <mergeCell ref="P21:P23"/>
    <mergeCell ref="O24:O26"/>
    <mergeCell ref="P24:P26"/>
    <mergeCell ref="L21:L23"/>
    <mergeCell ref="D29:E29"/>
    <mergeCell ref="I21:I23"/>
    <mergeCell ref="J21:J23"/>
    <mergeCell ref="A24:A26"/>
    <mergeCell ref="B24:B26"/>
    <mergeCell ref="C24:C26"/>
    <mergeCell ref="E24:E26"/>
    <mergeCell ref="F24:F26"/>
    <mergeCell ref="M21:M23"/>
    <mergeCell ref="R21:R23"/>
    <mergeCell ref="R24:R26"/>
    <mergeCell ref="N24:N26"/>
    <mergeCell ref="N18:N20"/>
    <mergeCell ref="O18:O20"/>
    <mergeCell ref="P18:P20"/>
    <mergeCell ref="Q18:Q20"/>
    <mergeCell ref="R18:R20"/>
    <mergeCell ref="M18:M20"/>
    <mergeCell ref="A21:A23"/>
    <mergeCell ref="B21:B23"/>
    <mergeCell ref="C21:C23"/>
    <mergeCell ref="E21:E23"/>
    <mergeCell ref="F21:F23"/>
    <mergeCell ref="A17:A20"/>
    <mergeCell ref="B17:B20"/>
    <mergeCell ref="C17:C20"/>
    <mergeCell ref="E17:E20"/>
    <mergeCell ref="F17:F20"/>
    <mergeCell ref="L18:L20"/>
    <mergeCell ref="B2:R2"/>
    <mergeCell ref="B3:E3"/>
    <mergeCell ref="C9:C10"/>
    <mergeCell ref="A15:G15"/>
    <mergeCell ref="H15:R15"/>
    <mergeCell ref="H16:K16"/>
    <mergeCell ref="M16:M17"/>
    <mergeCell ref="N16:N17"/>
    <mergeCell ref="O16:P16"/>
    <mergeCell ref="Q16:R16"/>
    <mergeCell ref="G17:G20"/>
    <mergeCell ref="H18:H20"/>
    <mergeCell ref="I18:I20"/>
    <mergeCell ref="J18:J20"/>
    <mergeCell ref="K18:K20"/>
  </mergeCells>
  <conditionalFormatting sqref="L18">
    <cfRule type="cellIs" dxfId="1" priority="1" operator="greaterThan">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77734375" defaultRowHeight="13.8" x14ac:dyDescent="0.25"/>
  <cols>
    <col min="1" max="1" width="7" style="1" customWidth="1"/>
    <col min="2" max="2" width="22.44140625" style="1" customWidth="1"/>
    <col min="3" max="3" width="36.6640625" style="1" customWidth="1"/>
    <col min="4" max="4" width="45.33203125" style="1" customWidth="1"/>
    <col min="5" max="5" width="22.6640625" style="1" customWidth="1"/>
    <col min="6" max="6" width="29.6640625" style="1" customWidth="1"/>
    <col min="7" max="7" width="15.109375" style="1" customWidth="1"/>
    <col min="8" max="8" width="14.44140625" style="1" customWidth="1"/>
    <col min="9" max="9" width="14.77734375" style="1" customWidth="1"/>
    <col min="10" max="10" width="13" style="1" customWidth="1"/>
    <col min="11" max="11" width="13.44140625" style="1" customWidth="1"/>
    <col min="12" max="13" width="15.44140625" style="1" customWidth="1"/>
    <col min="14" max="16384" width="10.77734375" style="1"/>
  </cols>
  <sheetData>
    <row r="2" spans="1:13" x14ac:dyDescent="0.25">
      <c r="B2" s="208" t="s">
        <v>121</v>
      </c>
      <c r="C2" s="208"/>
      <c r="D2" s="208"/>
      <c r="E2" s="208"/>
      <c r="F2" s="347"/>
      <c r="G2" s="347"/>
      <c r="H2" s="347"/>
      <c r="I2" s="347"/>
      <c r="J2" s="347"/>
      <c r="K2" s="347"/>
      <c r="L2" s="347"/>
      <c r="M2" s="347"/>
    </row>
    <row r="3" spans="1:13" ht="14.4" thickBot="1" x14ac:dyDescent="0.3"/>
    <row r="4" spans="1:13" ht="14.4" thickBot="1" x14ac:dyDescent="0.3">
      <c r="A4" s="348" t="s">
        <v>14</v>
      </c>
      <c r="B4" s="349"/>
      <c r="C4" s="349"/>
      <c r="D4" s="349"/>
      <c r="E4" s="349"/>
      <c r="F4" s="349"/>
      <c r="G4" s="349"/>
      <c r="H4" s="350" t="s">
        <v>127</v>
      </c>
      <c r="I4" s="351"/>
      <c r="J4" s="351"/>
      <c r="K4" s="351"/>
      <c r="L4" s="351"/>
      <c r="M4" s="351"/>
    </row>
    <row r="5" spans="1:13" ht="28.5" customHeight="1" x14ac:dyDescent="0.25">
      <c r="A5" s="135" t="s">
        <v>17</v>
      </c>
      <c r="B5" s="135" t="s">
        <v>18</v>
      </c>
      <c r="C5" s="144" t="s">
        <v>19</v>
      </c>
      <c r="D5" s="135" t="s">
        <v>20</v>
      </c>
      <c r="E5" s="135" t="s">
        <v>128</v>
      </c>
      <c r="F5" s="135" t="s">
        <v>22</v>
      </c>
      <c r="G5" s="36" t="s">
        <v>23</v>
      </c>
      <c r="H5" s="335" t="s">
        <v>129</v>
      </c>
      <c r="I5" s="336"/>
      <c r="J5" s="336"/>
      <c r="K5" s="337"/>
      <c r="L5" s="135" t="s">
        <v>130</v>
      </c>
      <c r="M5" s="338" t="s">
        <v>131</v>
      </c>
    </row>
    <row r="6" spans="1:13" ht="30" customHeight="1" x14ac:dyDescent="0.25">
      <c r="A6" s="219" t="s">
        <v>26</v>
      </c>
      <c r="B6" s="218">
        <v>0.3</v>
      </c>
      <c r="C6" s="209" t="s">
        <v>27</v>
      </c>
      <c r="D6" s="10" t="s">
        <v>28</v>
      </c>
      <c r="E6" s="209">
        <v>4</v>
      </c>
      <c r="F6" s="209" t="s">
        <v>29</v>
      </c>
      <c r="G6" s="215" t="s">
        <v>30</v>
      </c>
      <c r="H6" s="132" t="s">
        <v>134</v>
      </c>
      <c r="I6" s="132" t="s">
        <v>135</v>
      </c>
      <c r="J6" s="132" t="s">
        <v>136</v>
      </c>
      <c r="K6" s="132" t="s">
        <v>137</v>
      </c>
      <c r="L6" s="9" t="s">
        <v>138</v>
      </c>
      <c r="M6" s="339"/>
    </row>
    <row r="7" spans="1:13" ht="45" customHeight="1" x14ac:dyDescent="0.25">
      <c r="A7" s="219"/>
      <c r="B7" s="219"/>
      <c r="C7" s="210"/>
      <c r="D7" s="11" t="s">
        <v>31</v>
      </c>
      <c r="E7" s="210"/>
      <c r="F7" s="210"/>
      <c r="G7" s="215"/>
      <c r="H7" s="356">
        <f>1/E6</f>
        <v>0.25</v>
      </c>
      <c r="I7" s="356">
        <v>0.25</v>
      </c>
      <c r="J7" s="356">
        <v>0.5</v>
      </c>
      <c r="K7" s="356">
        <v>0</v>
      </c>
      <c r="L7" s="344">
        <f>+H7+I7+J7+K7</f>
        <v>1</v>
      </c>
      <c r="M7" s="344">
        <f>4*B6/E6</f>
        <v>0.3</v>
      </c>
    </row>
    <row r="8" spans="1:13" ht="35.25" customHeight="1" x14ac:dyDescent="0.25">
      <c r="A8" s="219"/>
      <c r="B8" s="219"/>
      <c r="C8" s="210"/>
      <c r="D8" s="11" t="s">
        <v>32</v>
      </c>
      <c r="E8" s="210"/>
      <c r="F8" s="210"/>
      <c r="G8" s="215"/>
      <c r="H8" s="357"/>
      <c r="I8" s="357"/>
      <c r="J8" s="357"/>
      <c r="K8" s="357"/>
      <c r="L8" s="345"/>
      <c r="M8" s="345"/>
    </row>
    <row r="9" spans="1:13" ht="39.75" customHeight="1" x14ac:dyDescent="0.25">
      <c r="A9" s="219"/>
      <c r="B9" s="219"/>
      <c r="C9" s="211"/>
      <c r="D9" s="11" t="s">
        <v>33</v>
      </c>
      <c r="E9" s="211"/>
      <c r="F9" s="211"/>
      <c r="G9" s="215"/>
      <c r="H9" s="358"/>
      <c r="I9" s="358"/>
      <c r="J9" s="358"/>
      <c r="K9" s="358"/>
      <c r="L9" s="346"/>
      <c r="M9" s="346"/>
    </row>
    <row r="10" spans="1:13" ht="56.25" customHeight="1" x14ac:dyDescent="0.25">
      <c r="A10" s="205" t="s">
        <v>34</v>
      </c>
      <c r="B10" s="212">
        <v>0.4</v>
      </c>
      <c r="C10" s="209" t="s">
        <v>35</v>
      </c>
      <c r="D10" s="11" t="s">
        <v>144</v>
      </c>
      <c r="E10" s="209">
        <v>20</v>
      </c>
      <c r="F10" s="209" t="s">
        <v>37</v>
      </c>
      <c r="G10" s="209" t="s">
        <v>145</v>
      </c>
      <c r="H10" s="356">
        <f>7/25</f>
        <v>0.28000000000000003</v>
      </c>
      <c r="I10" s="359">
        <v>0.35</v>
      </c>
      <c r="J10" s="359">
        <v>0.25</v>
      </c>
      <c r="K10" s="356">
        <f>8/E10</f>
        <v>0.4</v>
      </c>
      <c r="L10" s="359">
        <f>+H10+I10+J10+K10</f>
        <v>1.28</v>
      </c>
      <c r="M10" s="359">
        <f>22*B10/E10</f>
        <v>0.44000000000000006</v>
      </c>
    </row>
    <row r="11" spans="1:13" ht="47.25" customHeight="1" x14ac:dyDescent="0.25">
      <c r="A11" s="206"/>
      <c r="B11" s="213"/>
      <c r="C11" s="210"/>
      <c r="D11" s="11" t="s">
        <v>39</v>
      </c>
      <c r="E11" s="210"/>
      <c r="F11" s="210"/>
      <c r="G11" s="210"/>
      <c r="H11" s="357"/>
      <c r="I11" s="210"/>
      <c r="J11" s="210"/>
      <c r="K11" s="357"/>
      <c r="L11" s="360"/>
      <c r="M11" s="360"/>
    </row>
    <row r="12" spans="1:13" ht="57" customHeight="1" x14ac:dyDescent="0.25">
      <c r="A12" s="207"/>
      <c r="B12" s="214"/>
      <c r="C12" s="211"/>
      <c r="D12" s="11" t="s">
        <v>41</v>
      </c>
      <c r="E12" s="210"/>
      <c r="F12" s="211"/>
      <c r="G12" s="211"/>
      <c r="H12" s="358"/>
      <c r="I12" s="211"/>
      <c r="J12" s="211"/>
      <c r="K12" s="358"/>
      <c r="L12" s="361"/>
      <c r="M12" s="361"/>
    </row>
    <row r="13" spans="1:13" ht="55.5" customHeight="1" x14ac:dyDescent="0.25">
      <c r="A13" s="205" t="s">
        <v>43</v>
      </c>
      <c r="B13" s="212">
        <v>0.3</v>
      </c>
      <c r="C13" s="209" t="s">
        <v>44</v>
      </c>
      <c r="D13" s="11" t="s">
        <v>45</v>
      </c>
      <c r="E13" s="209">
        <v>15</v>
      </c>
      <c r="F13" s="209" t="s">
        <v>29</v>
      </c>
      <c r="G13" s="209" t="s">
        <v>42</v>
      </c>
      <c r="H13" s="356">
        <f>3/30</f>
        <v>0.1</v>
      </c>
      <c r="I13" s="359">
        <v>0.33</v>
      </c>
      <c r="J13" s="359">
        <v>0.4</v>
      </c>
      <c r="K13" s="356">
        <f>1/E13</f>
        <v>6.6666666666666666E-2</v>
      </c>
      <c r="L13" s="359">
        <f>+H13+I13+J13+K13</f>
        <v>0.89666666666666672</v>
      </c>
      <c r="M13" s="359">
        <f>15*B13/E13</f>
        <v>0.3</v>
      </c>
    </row>
    <row r="14" spans="1:13" ht="39.75" customHeight="1" x14ac:dyDescent="0.25">
      <c r="A14" s="206"/>
      <c r="B14" s="213"/>
      <c r="C14" s="210"/>
      <c r="D14" s="11" t="s">
        <v>46</v>
      </c>
      <c r="E14" s="210"/>
      <c r="F14" s="210"/>
      <c r="G14" s="210"/>
      <c r="H14" s="357"/>
      <c r="I14" s="210"/>
      <c r="J14" s="210"/>
      <c r="K14" s="357"/>
      <c r="L14" s="360"/>
      <c r="M14" s="360"/>
    </row>
    <row r="15" spans="1:13" ht="39" customHeight="1" x14ac:dyDescent="0.25">
      <c r="A15" s="207"/>
      <c r="B15" s="214"/>
      <c r="C15" s="211"/>
      <c r="D15" s="11" t="s">
        <v>47</v>
      </c>
      <c r="E15" s="211"/>
      <c r="F15" s="211"/>
      <c r="G15" s="211"/>
      <c r="H15" s="358"/>
      <c r="I15" s="211"/>
      <c r="J15" s="211"/>
      <c r="K15" s="358"/>
      <c r="L15" s="361"/>
      <c r="M15" s="361"/>
    </row>
    <row r="16" spans="1:13" ht="33.75" customHeight="1" x14ac:dyDescent="0.25">
      <c r="A16" s="133" t="s">
        <v>48</v>
      </c>
      <c r="B16" s="134">
        <f>SUM(B6:B15)</f>
        <v>1</v>
      </c>
      <c r="C16" s="134"/>
      <c r="D16" s="5"/>
      <c r="E16" s="5"/>
      <c r="F16" s="5"/>
      <c r="G16" s="11"/>
      <c r="H16" s="134">
        <f>SUM(H7:H15)</f>
        <v>0.63</v>
      </c>
      <c r="I16" s="134">
        <f>SUM(I7:I15)</f>
        <v>0.92999999999999994</v>
      </c>
      <c r="J16" s="134">
        <f>SUM(J7:J15)</f>
        <v>1.1499999999999999</v>
      </c>
      <c r="K16" s="13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A13:A15"/>
    <mergeCell ref="B13:B15"/>
    <mergeCell ref="C13:C15"/>
    <mergeCell ref="E13:E15"/>
    <mergeCell ref="F13:F15"/>
    <mergeCell ref="I7:I9"/>
    <mergeCell ref="I13:I15"/>
    <mergeCell ref="J13:J15"/>
    <mergeCell ref="M10:M12"/>
    <mergeCell ref="G10:G12"/>
    <mergeCell ref="H10:H12"/>
    <mergeCell ref="I10:I12"/>
    <mergeCell ref="J10:J12"/>
    <mergeCell ref="K10:K12"/>
    <mergeCell ref="L10:L12"/>
    <mergeCell ref="K13:K15"/>
    <mergeCell ref="L13:L15"/>
    <mergeCell ref="M13:M15"/>
    <mergeCell ref="G13:G15"/>
    <mergeCell ref="H13:H15"/>
    <mergeCell ref="A10:A12"/>
    <mergeCell ref="B10:B12"/>
    <mergeCell ref="C10:C12"/>
    <mergeCell ref="E10:E12"/>
    <mergeCell ref="F10:F12"/>
    <mergeCell ref="C6:C9"/>
    <mergeCell ref="E6:E9"/>
    <mergeCell ref="J7:J9"/>
    <mergeCell ref="K7:K9"/>
    <mergeCell ref="B2:M2"/>
    <mergeCell ref="A4:G4"/>
    <mergeCell ref="H4:M4"/>
    <mergeCell ref="H5:K5"/>
    <mergeCell ref="M5:M6"/>
    <mergeCell ref="M7:M9"/>
    <mergeCell ref="A6:A9"/>
    <mergeCell ref="B6:B9"/>
    <mergeCell ref="L7:L9"/>
    <mergeCell ref="F6:F9"/>
    <mergeCell ref="G6:G9"/>
    <mergeCell ref="H7:H9"/>
  </mergeCells>
  <conditionalFormatting sqref="L7">
    <cfRule type="cellIs" dxfId="0" priority="1" operator="greaterThan">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RowHeight="14.4" x14ac:dyDescent="0.3"/>
  <cols>
    <col min="1" max="1" width="3.33203125" customWidth="1"/>
    <col min="2" max="2" width="6.77734375" customWidth="1"/>
    <col min="3" max="3" width="15.6640625" customWidth="1"/>
    <col min="4" max="4" width="19.6640625" customWidth="1"/>
    <col min="8" max="8" width="15.33203125" customWidth="1"/>
    <col min="9" max="9" width="17.77734375" customWidth="1"/>
  </cols>
  <sheetData>
    <row r="1" spans="2:9" ht="25.5" customHeight="1" thickBot="1" x14ac:dyDescent="0.35"/>
    <row r="2" spans="2:9" ht="15" hidden="1" thickBot="1" x14ac:dyDescent="0.35"/>
    <row r="3" spans="2:9" ht="38.25" customHeight="1" thickBot="1" x14ac:dyDescent="0.35">
      <c r="B3" s="375" t="s">
        <v>164</v>
      </c>
      <c r="C3" s="376"/>
      <c r="D3" s="376"/>
      <c r="E3" s="376"/>
      <c r="F3" s="376"/>
      <c r="G3" s="376"/>
      <c r="H3" s="376"/>
      <c r="I3" s="377"/>
    </row>
    <row r="4" spans="2:9" ht="15" thickBot="1" x14ac:dyDescent="0.35">
      <c r="B4" s="373" t="s">
        <v>165</v>
      </c>
      <c r="C4" s="369"/>
      <c r="D4" s="369"/>
      <c r="E4" s="378" t="s">
        <v>166</v>
      </c>
      <c r="F4" s="379"/>
      <c r="G4" s="380"/>
      <c r="H4" s="369" t="s">
        <v>167</v>
      </c>
      <c r="I4" s="370"/>
    </row>
    <row r="5" spans="2:9" ht="15" thickBot="1" x14ac:dyDescent="0.35">
      <c r="B5" s="374"/>
      <c r="C5" s="371"/>
      <c r="D5" s="371"/>
      <c r="E5" s="54">
        <v>1</v>
      </c>
      <c r="F5" s="55">
        <v>2</v>
      </c>
      <c r="G5" s="55">
        <v>3</v>
      </c>
      <c r="H5" s="371"/>
      <c r="I5" s="372"/>
    </row>
    <row r="6" spans="2:9" ht="30.75" customHeight="1" x14ac:dyDescent="0.3">
      <c r="B6" s="53">
        <v>1</v>
      </c>
      <c r="C6" s="384" t="s">
        <v>168</v>
      </c>
      <c r="D6" s="384"/>
      <c r="E6" s="56"/>
      <c r="F6" s="56"/>
      <c r="G6" s="56"/>
      <c r="H6" s="381"/>
      <c r="I6" s="382"/>
    </row>
    <row r="7" spans="2:9" ht="39" customHeight="1" x14ac:dyDescent="0.3">
      <c r="B7" s="52">
        <v>2</v>
      </c>
      <c r="C7" s="368" t="s">
        <v>169</v>
      </c>
      <c r="D7" s="368"/>
      <c r="E7" s="50"/>
      <c r="F7" s="50"/>
      <c r="G7" s="50"/>
      <c r="H7" s="366"/>
      <c r="I7" s="367"/>
    </row>
    <row r="8" spans="2:9" ht="30" customHeight="1" x14ac:dyDescent="0.3">
      <c r="B8" s="52">
        <v>3</v>
      </c>
      <c r="C8" s="368" t="s">
        <v>170</v>
      </c>
      <c r="D8" s="368"/>
      <c r="E8" s="50"/>
      <c r="F8" s="50"/>
      <c r="G8" s="50"/>
      <c r="H8" s="366"/>
      <c r="I8" s="367"/>
    </row>
    <row r="9" spans="2:9" ht="34.5" customHeight="1" x14ac:dyDescent="0.3">
      <c r="B9" s="52">
        <v>4</v>
      </c>
      <c r="C9" s="368" t="s">
        <v>171</v>
      </c>
      <c r="D9" s="368"/>
      <c r="E9" s="50"/>
      <c r="F9" s="50"/>
      <c r="G9" s="50"/>
      <c r="H9" s="366"/>
      <c r="I9" s="367"/>
    </row>
    <row r="10" spans="2:9" ht="30.75" customHeight="1" x14ac:dyDescent="0.3">
      <c r="B10" s="52">
        <v>5</v>
      </c>
      <c r="C10" s="368" t="s">
        <v>172</v>
      </c>
      <c r="D10" s="368"/>
      <c r="E10" s="50"/>
      <c r="F10" s="50"/>
      <c r="G10" s="50"/>
      <c r="H10" s="366"/>
      <c r="I10" s="367"/>
    </row>
    <row r="11" spans="2:9" ht="33.75" customHeight="1" x14ac:dyDescent="0.3">
      <c r="B11" s="52">
        <v>6</v>
      </c>
      <c r="C11" s="368" t="s">
        <v>173</v>
      </c>
      <c r="D11" s="368"/>
      <c r="E11" s="50"/>
      <c r="F11" s="50"/>
      <c r="G11" s="50"/>
      <c r="H11" s="366"/>
      <c r="I11" s="367"/>
    </row>
    <row r="12" spans="2:9" ht="25.5" customHeight="1" x14ac:dyDescent="0.3">
      <c r="B12" s="52">
        <v>7</v>
      </c>
      <c r="C12" s="368" t="s">
        <v>174</v>
      </c>
      <c r="D12" s="368"/>
      <c r="E12" s="51"/>
      <c r="F12" s="51"/>
      <c r="G12" s="51"/>
      <c r="H12" s="385"/>
      <c r="I12" s="386"/>
    </row>
    <row r="13" spans="2:9" ht="46.5" customHeight="1" x14ac:dyDescent="0.3">
      <c r="B13" s="52">
        <v>8</v>
      </c>
      <c r="C13" s="368" t="s">
        <v>175</v>
      </c>
      <c r="D13" s="368"/>
      <c r="E13" s="51"/>
      <c r="F13" s="51"/>
      <c r="G13" s="51"/>
      <c r="H13" s="385"/>
      <c r="I13" s="386"/>
    </row>
    <row r="14" spans="2:9" ht="30.75" customHeight="1" x14ac:dyDescent="0.3">
      <c r="B14" s="52">
        <v>9</v>
      </c>
      <c r="C14" s="368" t="s">
        <v>176</v>
      </c>
      <c r="D14" s="368"/>
      <c r="E14" s="51"/>
      <c r="F14" s="51"/>
      <c r="G14" s="51"/>
      <c r="H14" s="385"/>
      <c r="I14" s="386"/>
    </row>
    <row r="15" spans="2:9" x14ac:dyDescent="0.3">
      <c r="B15" s="52">
        <v>10</v>
      </c>
      <c r="C15" s="368"/>
      <c r="D15" s="368"/>
      <c r="E15" s="51"/>
      <c r="F15" s="51"/>
      <c r="G15" s="51"/>
      <c r="H15" s="385"/>
      <c r="I15" s="386"/>
    </row>
    <row r="16" spans="2:9" x14ac:dyDescent="0.3">
      <c r="B16" s="52">
        <v>11</v>
      </c>
      <c r="C16" s="368"/>
      <c r="D16" s="368"/>
      <c r="E16" s="51"/>
      <c r="F16" s="51"/>
      <c r="G16" s="51"/>
      <c r="H16" s="385"/>
      <c r="I16" s="386"/>
    </row>
    <row r="17" spans="2:9" x14ac:dyDescent="0.3">
      <c r="B17" s="52">
        <v>12</v>
      </c>
      <c r="C17" s="368"/>
      <c r="D17" s="368"/>
      <c r="E17" s="51"/>
      <c r="F17" s="51"/>
      <c r="G17" s="51"/>
      <c r="H17" s="385"/>
      <c r="I17" s="386"/>
    </row>
    <row r="18" spans="2:9" ht="15" thickBot="1" x14ac:dyDescent="0.35"/>
    <row r="19" spans="2:9" ht="11.25" customHeight="1" thickBot="1" x14ac:dyDescent="0.35">
      <c r="B19" s="383" t="s">
        <v>177</v>
      </c>
      <c r="C19" s="383"/>
      <c r="D19" s="383"/>
      <c r="E19" s="383"/>
      <c r="F19" s="383"/>
      <c r="G19" s="383"/>
      <c r="H19" s="383"/>
      <c r="I19" s="383"/>
    </row>
    <row r="20" spans="2:9" ht="6.75" customHeight="1" thickBot="1" x14ac:dyDescent="0.35">
      <c r="B20" s="383"/>
      <c r="C20" s="383"/>
      <c r="D20" s="383"/>
      <c r="E20" s="383"/>
      <c r="F20" s="383"/>
      <c r="G20" s="383"/>
      <c r="H20" s="383"/>
      <c r="I20" s="383"/>
    </row>
  </sheetData>
  <mergeCells count="29">
    <mergeCell ref="B19:I20"/>
    <mergeCell ref="H7:I7"/>
    <mergeCell ref="C6:D6"/>
    <mergeCell ref="C7:D7"/>
    <mergeCell ref="C8:D8"/>
    <mergeCell ref="H13:I13"/>
    <mergeCell ref="H14:I14"/>
    <mergeCell ref="C17:D17"/>
    <mergeCell ref="H17:I17"/>
    <mergeCell ref="H15:I15"/>
    <mergeCell ref="H16:I16"/>
    <mergeCell ref="C13:D13"/>
    <mergeCell ref="C14:D14"/>
    <mergeCell ref="C15:D15"/>
    <mergeCell ref="C16:D16"/>
    <mergeCell ref="H12:I12"/>
    <mergeCell ref="H4:I5"/>
    <mergeCell ref="B4:D5"/>
    <mergeCell ref="B3:I3"/>
    <mergeCell ref="E4:G4"/>
    <mergeCell ref="H6:I6"/>
    <mergeCell ref="H10:I10"/>
    <mergeCell ref="C11:D11"/>
    <mergeCell ref="C12:D12"/>
    <mergeCell ref="H8:I8"/>
    <mergeCell ref="H9:I9"/>
    <mergeCell ref="H11:I11"/>
    <mergeCell ref="C10:D10"/>
    <mergeCell ref="C9:D9"/>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zoomScaleSheetLayoutView="90" workbookViewId="0"/>
  </sheetViews>
  <sheetFormatPr baseColWidth="10" defaultColWidth="10.77734375" defaultRowHeight="13.8" x14ac:dyDescent="0.25"/>
  <cols>
    <col min="1" max="1" width="2.44140625" style="72" customWidth="1"/>
    <col min="2" max="2" width="4" style="58" customWidth="1"/>
    <col min="3" max="3" width="24.6640625" style="58" customWidth="1"/>
    <col min="4" max="4" width="35.44140625" style="59" customWidth="1"/>
    <col min="5" max="5" width="12" style="58" customWidth="1"/>
    <col min="6" max="6" width="9.77734375" style="58" customWidth="1"/>
    <col min="7" max="7" width="12.6640625" style="58" customWidth="1"/>
    <col min="8" max="8" width="14.109375" style="58" customWidth="1"/>
    <col min="9" max="9" width="24.44140625" style="58" customWidth="1"/>
    <col min="10" max="10" width="32.109375" style="58" customWidth="1"/>
    <col min="11" max="11" width="5" style="72" customWidth="1"/>
    <col min="12" max="12" width="16.44140625" style="72" customWidth="1"/>
    <col min="13" max="16384" width="10.77734375" style="58"/>
  </cols>
  <sheetData>
    <row r="1" spans="1:12" ht="15" thickBot="1" x14ac:dyDescent="0.35">
      <c r="B1" s="72"/>
      <c r="C1" s="72"/>
      <c r="D1" s="72"/>
      <c r="E1" s="72"/>
      <c r="F1" s="72"/>
      <c r="G1" s="72"/>
      <c r="H1" s="72"/>
      <c r="I1" s="72"/>
      <c r="J1" s="72"/>
      <c r="L1"/>
    </row>
    <row r="2" spans="1:12" ht="34.950000000000003" customHeight="1" thickBot="1" x14ac:dyDescent="0.35">
      <c r="A2" s="115"/>
      <c r="B2" s="388" t="s">
        <v>178</v>
      </c>
      <c r="C2" s="389"/>
      <c r="D2" s="389"/>
      <c r="E2" s="389"/>
      <c r="F2" s="389"/>
      <c r="G2" s="389"/>
      <c r="H2" s="389"/>
      <c r="I2" s="389"/>
      <c r="J2" s="390"/>
      <c r="K2" s="115"/>
      <c r="L2"/>
    </row>
    <row r="3" spans="1:12" ht="4.95" customHeight="1" thickBot="1" x14ac:dyDescent="0.35">
      <c r="A3" s="115"/>
      <c r="B3" s="116"/>
      <c r="C3" s="116"/>
      <c r="D3" s="117"/>
      <c r="E3" s="116"/>
      <c r="F3" s="116"/>
      <c r="G3" s="116"/>
      <c r="H3" s="116"/>
      <c r="I3" s="116"/>
      <c r="J3" s="116"/>
      <c r="K3" s="115"/>
      <c r="L3"/>
    </row>
    <row r="4" spans="1:12" ht="22.05" customHeight="1" thickBot="1" x14ac:dyDescent="0.35">
      <c r="A4" s="115"/>
      <c r="B4" s="391" t="s">
        <v>179</v>
      </c>
      <c r="C4" s="392"/>
      <c r="D4" s="392"/>
      <c r="E4" s="392"/>
      <c r="F4" s="392"/>
      <c r="G4" s="392"/>
      <c r="H4" s="392"/>
      <c r="I4" s="392"/>
      <c r="J4" s="393"/>
      <c r="K4" s="115"/>
      <c r="L4"/>
    </row>
    <row r="5" spans="1:12" s="60" customFormat="1" ht="24.75" customHeight="1" x14ac:dyDescent="0.3">
      <c r="A5" s="115"/>
      <c r="B5" s="118"/>
      <c r="C5" s="394" t="s">
        <v>180</v>
      </c>
      <c r="D5" s="394"/>
      <c r="E5" s="394"/>
      <c r="F5" s="394"/>
      <c r="G5" s="394"/>
      <c r="H5" s="394"/>
      <c r="I5" s="394"/>
      <c r="J5" s="119">
        <v>5</v>
      </c>
      <c r="K5" s="115"/>
      <c r="L5"/>
    </row>
    <row r="6" spans="1:12" s="60" customFormat="1" ht="24.75" customHeight="1" x14ac:dyDescent="0.3">
      <c r="A6" s="115"/>
      <c r="B6" s="120"/>
      <c r="C6" s="387" t="s">
        <v>181</v>
      </c>
      <c r="D6" s="387"/>
      <c r="E6" s="387"/>
      <c r="F6" s="387"/>
      <c r="G6" s="387"/>
      <c r="H6" s="387"/>
      <c r="I6" s="387"/>
      <c r="J6" s="121">
        <v>4</v>
      </c>
      <c r="K6" s="115"/>
      <c r="L6"/>
    </row>
    <row r="7" spans="1:12" s="60" customFormat="1" ht="24.75" customHeight="1" x14ac:dyDescent="0.3">
      <c r="A7" s="115"/>
      <c r="B7" s="120"/>
      <c r="C7" s="387" t="s">
        <v>62</v>
      </c>
      <c r="D7" s="387"/>
      <c r="E7" s="387"/>
      <c r="F7" s="387"/>
      <c r="G7" s="387"/>
      <c r="H7" s="387"/>
      <c r="I7" s="387"/>
      <c r="J7" s="121">
        <v>3</v>
      </c>
      <c r="K7" s="115"/>
      <c r="L7"/>
    </row>
    <row r="8" spans="1:12" s="60" customFormat="1" ht="24.75" customHeight="1" x14ac:dyDescent="0.3">
      <c r="A8" s="115"/>
      <c r="B8" s="120"/>
      <c r="C8" s="387" t="s">
        <v>65</v>
      </c>
      <c r="D8" s="387"/>
      <c r="E8" s="387"/>
      <c r="F8" s="387"/>
      <c r="G8" s="387"/>
      <c r="H8" s="387"/>
      <c r="I8" s="387"/>
      <c r="J8" s="121">
        <v>2</v>
      </c>
      <c r="K8" s="115"/>
      <c r="L8"/>
    </row>
    <row r="9" spans="1:12" s="60" customFormat="1" ht="24.75" customHeight="1" thickBot="1" x14ac:dyDescent="0.35">
      <c r="A9" s="115"/>
      <c r="B9" s="122"/>
      <c r="C9" s="395" t="s">
        <v>182</v>
      </c>
      <c r="D9" s="396"/>
      <c r="E9" s="396"/>
      <c r="F9" s="396"/>
      <c r="G9" s="396"/>
      <c r="H9" s="396"/>
      <c r="I9" s="396"/>
      <c r="J9" s="123">
        <v>1</v>
      </c>
      <c r="K9" s="115"/>
      <c r="L9"/>
    </row>
    <row r="10" spans="1:12" s="60" customFormat="1" ht="22.5" customHeight="1" thickBot="1" x14ac:dyDescent="0.35">
      <c r="A10" s="115"/>
      <c r="B10" s="124"/>
      <c r="C10" s="125"/>
      <c r="D10" s="125"/>
      <c r="E10" s="125"/>
      <c r="F10" s="125"/>
      <c r="G10" s="125"/>
      <c r="H10" s="125"/>
      <c r="I10" s="125"/>
      <c r="J10" s="126"/>
      <c r="K10" s="115"/>
      <c r="L10"/>
    </row>
    <row r="11" spans="1:12" ht="33" customHeight="1" x14ac:dyDescent="0.3">
      <c r="A11" s="115"/>
      <c r="B11" s="397" t="s">
        <v>183</v>
      </c>
      <c r="C11" s="398"/>
      <c r="D11" s="398" t="s">
        <v>184</v>
      </c>
      <c r="E11" s="398" t="s">
        <v>185</v>
      </c>
      <c r="F11" s="398"/>
      <c r="G11" s="398"/>
      <c r="H11" s="412" t="s">
        <v>186</v>
      </c>
      <c r="I11" s="403" t="s">
        <v>187</v>
      </c>
      <c r="J11" s="405" t="s">
        <v>188</v>
      </c>
      <c r="K11" s="73"/>
      <c r="L11"/>
    </row>
    <row r="12" spans="1:12" ht="27.75" customHeight="1" x14ac:dyDescent="0.3">
      <c r="A12" s="115"/>
      <c r="B12" s="399"/>
      <c r="C12" s="400"/>
      <c r="D12" s="400"/>
      <c r="E12" s="145" t="s">
        <v>189</v>
      </c>
      <c r="F12" s="145" t="s">
        <v>190</v>
      </c>
      <c r="G12" s="145" t="s">
        <v>191</v>
      </c>
      <c r="H12" s="413"/>
      <c r="I12" s="404"/>
      <c r="J12" s="406"/>
      <c r="K12" s="73"/>
      <c r="L12"/>
    </row>
    <row r="13" spans="1:12" ht="15.75" customHeight="1" x14ac:dyDescent="0.3">
      <c r="A13" s="115"/>
      <c r="B13" s="401"/>
      <c r="C13" s="402"/>
      <c r="D13" s="402"/>
      <c r="E13" s="61">
        <v>0.6</v>
      </c>
      <c r="F13" s="61">
        <v>0.2</v>
      </c>
      <c r="G13" s="61">
        <v>0.2</v>
      </c>
      <c r="H13" s="414"/>
      <c r="I13" s="404"/>
      <c r="J13" s="407"/>
      <c r="K13" s="73"/>
      <c r="L13"/>
    </row>
    <row r="14" spans="1:12" ht="47.55" customHeight="1" x14ac:dyDescent="0.3">
      <c r="A14" s="115"/>
      <c r="B14" s="408">
        <v>1</v>
      </c>
      <c r="C14" s="409" t="s">
        <v>192</v>
      </c>
      <c r="D14" s="62" t="s">
        <v>193</v>
      </c>
      <c r="E14" s="128"/>
      <c r="F14" s="128"/>
      <c r="G14" s="128"/>
      <c r="H14" s="410"/>
      <c r="I14" s="410">
        <f>SUM(E18:G18)</f>
        <v>0</v>
      </c>
      <c r="J14" s="411"/>
      <c r="K14" s="73"/>
      <c r="L14"/>
    </row>
    <row r="15" spans="1:12" ht="37.950000000000003" customHeight="1" x14ac:dyDescent="0.3">
      <c r="A15" s="115"/>
      <c r="B15" s="408"/>
      <c r="C15" s="409"/>
      <c r="D15" s="62" t="s">
        <v>194</v>
      </c>
      <c r="E15" s="128"/>
      <c r="F15" s="128"/>
      <c r="G15" s="128"/>
      <c r="H15" s="410"/>
      <c r="I15" s="410"/>
      <c r="J15" s="411"/>
      <c r="K15" s="73"/>
      <c r="L15"/>
    </row>
    <row r="16" spans="1:12" ht="41.55" customHeight="1" x14ac:dyDescent="0.3">
      <c r="A16" s="115"/>
      <c r="B16" s="408"/>
      <c r="C16" s="409"/>
      <c r="D16" s="62" t="s">
        <v>195</v>
      </c>
      <c r="E16" s="128"/>
      <c r="F16" s="128"/>
      <c r="G16" s="128"/>
      <c r="H16" s="410"/>
      <c r="I16" s="410"/>
      <c r="J16" s="411"/>
      <c r="K16" s="73"/>
      <c r="L16"/>
    </row>
    <row r="17" spans="1:12" ht="46.95" customHeight="1" x14ac:dyDescent="0.3">
      <c r="A17" s="115"/>
      <c r="B17" s="408"/>
      <c r="C17" s="409"/>
      <c r="D17" s="62" t="s">
        <v>196</v>
      </c>
      <c r="E17" s="128"/>
      <c r="F17" s="128"/>
      <c r="G17" s="128"/>
      <c r="H17" s="410"/>
      <c r="I17" s="410"/>
      <c r="J17" s="411"/>
      <c r="K17" s="73"/>
      <c r="L17"/>
    </row>
    <row r="18" spans="1:12" ht="24.75" customHeight="1" x14ac:dyDescent="0.3">
      <c r="A18" s="115"/>
      <c r="B18" s="415" t="s">
        <v>279</v>
      </c>
      <c r="C18" s="415"/>
      <c r="D18" s="415"/>
      <c r="E18" s="57">
        <f>SUM(E14:E17)/4*60%</f>
        <v>0</v>
      </c>
      <c r="F18" s="63">
        <f>SUM(F14:F17)/4*20%</f>
        <v>0</v>
      </c>
      <c r="G18" s="63">
        <f>SUM(G14:G17)/4*20%</f>
        <v>0</v>
      </c>
      <c r="H18" s="410"/>
      <c r="I18" s="410"/>
      <c r="J18" s="411"/>
      <c r="K18" s="73"/>
      <c r="L18"/>
    </row>
    <row r="19" spans="1:12" ht="24.75" customHeight="1" x14ac:dyDescent="0.3">
      <c r="A19" s="115"/>
      <c r="B19" s="408">
        <v>2</v>
      </c>
      <c r="C19" s="409" t="s">
        <v>198</v>
      </c>
      <c r="D19" s="62" t="s">
        <v>199</v>
      </c>
      <c r="E19" s="128"/>
      <c r="F19" s="192"/>
      <c r="G19" s="194"/>
      <c r="H19" s="410"/>
      <c r="I19" s="410">
        <f>SUM(E24:G24)</f>
        <v>0</v>
      </c>
      <c r="J19" s="416"/>
      <c r="K19" s="73"/>
      <c r="L19"/>
    </row>
    <row r="20" spans="1:12" ht="36" customHeight="1" x14ac:dyDescent="0.3">
      <c r="A20" s="115"/>
      <c r="B20" s="408"/>
      <c r="C20" s="409"/>
      <c r="D20" s="62" t="s">
        <v>200</v>
      </c>
      <c r="E20" s="128"/>
      <c r="F20" s="192"/>
      <c r="G20" s="194"/>
      <c r="H20" s="410"/>
      <c r="I20" s="410"/>
      <c r="J20" s="416"/>
      <c r="K20" s="73"/>
      <c r="L20"/>
    </row>
    <row r="21" spans="1:12" ht="33.450000000000003" customHeight="1" x14ac:dyDescent="0.3">
      <c r="A21" s="115"/>
      <c r="B21" s="408"/>
      <c r="C21" s="409"/>
      <c r="D21" s="62" t="s">
        <v>201</v>
      </c>
      <c r="E21" s="128"/>
      <c r="F21" s="192"/>
      <c r="G21" s="194"/>
      <c r="H21" s="410"/>
      <c r="I21" s="410"/>
      <c r="J21" s="416"/>
      <c r="K21" s="73"/>
      <c r="L21"/>
    </row>
    <row r="22" spans="1:12" ht="35.25" customHeight="1" x14ac:dyDescent="0.3">
      <c r="A22" s="115"/>
      <c r="B22" s="408"/>
      <c r="C22" s="409"/>
      <c r="D22" s="62" t="s">
        <v>202</v>
      </c>
      <c r="E22" s="128"/>
      <c r="F22" s="192"/>
      <c r="G22" s="194"/>
      <c r="H22" s="410"/>
      <c r="I22" s="410"/>
      <c r="J22" s="416"/>
      <c r="K22" s="73"/>
      <c r="L22"/>
    </row>
    <row r="23" spans="1:12" ht="21" customHeight="1" x14ac:dyDescent="0.3">
      <c r="A23" s="115"/>
      <c r="B23" s="408"/>
      <c r="C23" s="409"/>
      <c r="D23" s="62" t="s">
        <v>203</v>
      </c>
      <c r="E23" s="128"/>
      <c r="F23" s="192"/>
      <c r="G23" s="194"/>
      <c r="H23" s="410"/>
      <c r="I23" s="410"/>
      <c r="J23" s="416"/>
      <c r="K23" s="73"/>
      <c r="L23"/>
    </row>
    <row r="24" spans="1:12" ht="24.75" customHeight="1" x14ac:dyDescent="0.3">
      <c r="A24" s="115"/>
      <c r="B24" s="415" t="s">
        <v>197</v>
      </c>
      <c r="C24" s="415"/>
      <c r="D24" s="415"/>
      <c r="E24" s="63">
        <f>SUM(E19:E23)/5*60%</f>
        <v>0</v>
      </c>
      <c r="F24" s="63">
        <f>SUM(F19:F23)/5*20%</f>
        <v>0</v>
      </c>
      <c r="G24" s="63">
        <f>SUM(G19:G23)/5*20%</f>
        <v>0</v>
      </c>
      <c r="H24" s="410"/>
      <c r="I24" s="410"/>
      <c r="J24" s="416"/>
      <c r="K24" s="73"/>
      <c r="L24"/>
    </row>
    <row r="25" spans="1:12" ht="24.75" customHeight="1" x14ac:dyDescent="0.3">
      <c r="A25" s="115"/>
      <c r="B25" s="408">
        <v>3</v>
      </c>
      <c r="C25" s="409" t="s">
        <v>204</v>
      </c>
      <c r="D25" s="62" t="s">
        <v>205</v>
      </c>
      <c r="E25" s="128"/>
      <c r="F25" s="192"/>
      <c r="G25" s="194"/>
      <c r="H25" s="418"/>
      <c r="I25" s="410">
        <f>SUM(E30:G30)</f>
        <v>0</v>
      </c>
      <c r="J25" s="416"/>
      <c r="K25" s="73"/>
      <c r="L25"/>
    </row>
    <row r="26" spans="1:12" ht="33.75" customHeight="1" x14ac:dyDescent="0.3">
      <c r="A26" s="115"/>
      <c r="B26" s="408"/>
      <c r="C26" s="409"/>
      <c r="D26" s="62" t="s">
        <v>206</v>
      </c>
      <c r="E26" s="128"/>
      <c r="F26" s="192"/>
      <c r="G26" s="194"/>
      <c r="H26" s="418"/>
      <c r="I26" s="410"/>
      <c r="J26" s="416"/>
      <c r="K26" s="73"/>
      <c r="L26"/>
    </row>
    <row r="27" spans="1:12" ht="14.4" x14ac:dyDescent="0.3">
      <c r="A27" s="115"/>
      <c r="B27" s="408"/>
      <c r="C27" s="409"/>
      <c r="D27" s="62" t="s">
        <v>207</v>
      </c>
      <c r="E27" s="128"/>
      <c r="F27" s="192"/>
      <c r="G27" s="194"/>
      <c r="H27" s="418"/>
      <c r="I27" s="410"/>
      <c r="J27" s="416"/>
      <c r="K27" s="73"/>
      <c r="L27"/>
    </row>
    <row r="28" spans="1:12" ht="27.75" customHeight="1" x14ac:dyDescent="0.3">
      <c r="A28" s="115"/>
      <c r="B28" s="408"/>
      <c r="C28" s="409"/>
      <c r="D28" s="62" t="s">
        <v>208</v>
      </c>
      <c r="E28" s="128"/>
      <c r="F28" s="192"/>
      <c r="G28" s="194"/>
      <c r="H28" s="418"/>
      <c r="I28" s="410"/>
      <c r="J28" s="416"/>
      <c r="K28" s="73"/>
      <c r="L28"/>
    </row>
    <row r="29" spans="1:12" ht="36" customHeight="1" x14ac:dyDescent="0.3">
      <c r="A29" s="115"/>
      <c r="B29" s="408"/>
      <c r="C29" s="409"/>
      <c r="D29" s="62" t="s">
        <v>209</v>
      </c>
      <c r="E29" s="128"/>
      <c r="F29" s="192"/>
      <c r="G29" s="194"/>
      <c r="H29" s="418"/>
      <c r="I29" s="410"/>
      <c r="J29" s="416"/>
      <c r="K29" s="73"/>
      <c r="L29"/>
    </row>
    <row r="30" spans="1:12" ht="24.75" customHeight="1" x14ac:dyDescent="0.3">
      <c r="A30" s="115"/>
      <c r="B30" s="415" t="s">
        <v>197</v>
      </c>
      <c r="C30" s="415"/>
      <c r="D30" s="415"/>
      <c r="E30" s="63">
        <f>SUM(E25:E29)/5*60%</f>
        <v>0</v>
      </c>
      <c r="F30" s="63">
        <f>SUM(F25:F29)/5*20%</f>
        <v>0</v>
      </c>
      <c r="G30" s="63">
        <f>SUM(G25:G29)/5*20%</f>
        <v>0</v>
      </c>
      <c r="H30" s="418"/>
      <c r="I30" s="410"/>
      <c r="J30" s="416"/>
      <c r="K30" s="73"/>
      <c r="L30"/>
    </row>
    <row r="31" spans="1:12" ht="34.5" customHeight="1" x14ac:dyDescent="0.3">
      <c r="A31" s="115"/>
      <c r="B31" s="408">
        <v>4</v>
      </c>
      <c r="C31" s="409" t="s">
        <v>210</v>
      </c>
      <c r="D31" s="64" t="s">
        <v>211</v>
      </c>
      <c r="E31" s="128"/>
      <c r="F31" s="193"/>
      <c r="G31" s="195"/>
      <c r="H31" s="429"/>
      <c r="I31" s="420">
        <f>SUM(E35:G35)</f>
        <v>0</v>
      </c>
      <c r="J31" s="417"/>
      <c r="K31" s="73"/>
      <c r="L31"/>
    </row>
    <row r="32" spans="1:12" ht="24.75" customHeight="1" x14ac:dyDescent="0.3">
      <c r="A32" s="115"/>
      <c r="B32" s="408"/>
      <c r="C32" s="409"/>
      <c r="D32" s="64" t="s">
        <v>212</v>
      </c>
      <c r="E32" s="128"/>
      <c r="F32" s="193"/>
      <c r="G32" s="195"/>
      <c r="H32" s="430"/>
      <c r="I32" s="421"/>
      <c r="J32" s="417"/>
      <c r="K32" s="73"/>
      <c r="L32"/>
    </row>
    <row r="33" spans="1:12" ht="24.75" customHeight="1" x14ac:dyDescent="0.3">
      <c r="A33" s="115"/>
      <c r="B33" s="408"/>
      <c r="C33" s="409"/>
      <c r="D33" s="64" t="s">
        <v>213</v>
      </c>
      <c r="E33" s="128"/>
      <c r="F33" s="193"/>
      <c r="G33" s="195"/>
      <c r="H33" s="430"/>
      <c r="I33" s="421"/>
      <c r="J33" s="417"/>
      <c r="K33" s="73"/>
      <c r="L33"/>
    </row>
    <row r="34" spans="1:12" ht="36.75" customHeight="1" x14ac:dyDescent="0.3">
      <c r="A34" s="115"/>
      <c r="B34" s="408"/>
      <c r="C34" s="409"/>
      <c r="D34" s="64" t="s">
        <v>214</v>
      </c>
      <c r="E34" s="128"/>
      <c r="F34" s="193"/>
      <c r="G34" s="195"/>
      <c r="H34" s="430"/>
      <c r="I34" s="421"/>
      <c r="J34" s="417"/>
      <c r="K34" s="73"/>
      <c r="L34"/>
    </row>
    <row r="35" spans="1:12" ht="24.75" customHeight="1" x14ac:dyDescent="0.3">
      <c r="A35" s="115"/>
      <c r="B35" s="415" t="s">
        <v>197</v>
      </c>
      <c r="C35" s="415"/>
      <c r="D35" s="415"/>
      <c r="E35" s="63">
        <f>SUM(E31:E34)/4*60%</f>
        <v>0</v>
      </c>
      <c r="F35" s="63">
        <f>SUM(F31:F34)/4*20%</f>
        <v>0</v>
      </c>
      <c r="G35" s="63">
        <f>SUM(G31:G34)/4*20%</f>
        <v>0</v>
      </c>
      <c r="H35" s="431"/>
      <c r="I35" s="422"/>
      <c r="J35" s="417"/>
      <c r="K35" s="73"/>
      <c r="L35"/>
    </row>
    <row r="36" spans="1:12" ht="25.5" customHeight="1" x14ac:dyDescent="0.3">
      <c r="A36" s="115"/>
      <c r="B36" s="408">
        <v>5</v>
      </c>
      <c r="C36" s="409" t="s">
        <v>215</v>
      </c>
      <c r="D36" s="65" t="s">
        <v>216</v>
      </c>
      <c r="E36" s="128"/>
      <c r="F36" s="128"/>
      <c r="G36" s="128"/>
      <c r="H36" s="410"/>
      <c r="I36" s="410">
        <f>SUM(E41:G41)</f>
        <v>0</v>
      </c>
      <c r="J36" s="411"/>
      <c r="K36" s="73"/>
      <c r="L36"/>
    </row>
    <row r="37" spans="1:12" ht="27" customHeight="1" x14ac:dyDescent="0.3">
      <c r="A37" s="115"/>
      <c r="B37" s="408"/>
      <c r="C37" s="409"/>
      <c r="D37" s="65" t="s">
        <v>217</v>
      </c>
      <c r="E37" s="128"/>
      <c r="F37" s="128"/>
      <c r="G37" s="128"/>
      <c r="H37" s="410"/>
      <c r="I37" s="410"/>
      <c r="J37" s="411"/>
      <c r="K37" s="73"/>
      <c r="L37"/>
    </row>
    <row r="38" spans="1:12" ht="34.950000000000003" customHeight="1" x14ac:dyDescent="0.3">
      <c r="A38" s="115"/>
      <c r="B38" s="408"/>
      <c r="C38" s="409"/>
      <c r="D38" s="65" t="s">
        <v>218</v>
      </c>
      <c r="E38" s="128"/>
      <c r="F38" s="128"/>
      <c r="G38" s="128"/>
      <c r="H38" s="410"/>
      <c r="I38" s="410"/>
      <c r="J38" s="411"/>
      <c r="K38" s="73"/>
      <c r="L38"/>
    </row>
    <row r="39" spans="1:12" ht="24" customHeight="1" x14ac:dyDescent="0.3">
      <c r="A39" s="115"/>
      <c r="B39" s="408"/>
      <c r="C39" s="409"/>
      <c r="D39" s="65" t="s">
        <v>219</v>
      </c>
      <c r="E39" s="128"/>
      <c r="F39" s="128"/>
      <c r="G39" s="128"/>
      <c r="H39" s="410"/>
      <c r="I39" s="410"/>
      <c r="J39" s="411"/>
      <c r="K39" s="73"/>
      <c r="L39"/>
    </row>
    <row r="40" spans="1:12" ht="26.25" customHeight="1" x14ac:dyDescent="0.3">
      <c r="A40" s="115"/>
      <c r="B40" s="408"/>
      <c r="C40" s="409"/>
      <c r="D40" s="65" t="s">
        <v>220</v>
      </c>
      <c r="E40" s="128"/>
      <c r="F40" s="128"/>
      <c r="G40" s="128"/>
      <c r="H40" s="410"/>
      <c r="I40" s="410"/>
      <c r="J40" s="411"/>
      <c r="K40" s="73"/>
      <c r="L40"/>
    </row>
    <row r="41" spans="1:12" ht="24.75" customHeight="1" x14ac:dyDescent="0.3">
      <c r="A41" s="115"/>
      <c r="B41" s="415" t="s">
        <v>197</v>
      </c>
      <c r="C41" s="415"/>
      <c r="D41" s="415"/>
      <c r="E41" s="63">
        <f>SUM(E36:E40)/5*60%</f>
        <v>0</v>
      </c>
      <c r="F41" s="63">
        <f>SUM(F36:F40)/5*20%</f>
        <v>0</v>
      </c>
      <c r="G41" s="63">
        <f>SUM(G36:G40)/5*20%</f>
        <v>0</v>
      </c>
      <c r="H41" s="410"/>
      <c r="I41" s="410"/>
      <c r="J41" s="411"/>
      <c r="K41" s="73"/>
      <c r="L41"/>
    </row>
    <row r="42" spans="1:12" ht="24.75" customHeight="1" x14ac:dyDescent="0.3">
      <c r="A42" s="115"/>
      <c r="B42" s="408">
        <v>6</v>
      </c>
      <c r="C42" s="409" t="s">
        <v>221</v>
      </c>
      <c r="D42" s="62" t="s">
        <v>222</v>
      </c>
      <c r="E42" s="128"/>
      <c r="F42" s="192"/>
      <c r="G42" s="194"/>
      <c r="H42" s="410"/>
      <c r="I42" s="410">
        <f>SUM(E48:G48)</f>
        <v>0</v>
      </c>
      <c r="J42" s="416"/>
      <c r="K42" s="73"/>
      <c r="L42"/>
    </row>
    <row r="43" spans="1:12" ht="36" customHeight="1" x14ac:dyDescent="0.3">
      <c r="A43" s="115"/>
      <c r="B43" s="408"/>
      <c r="C43" s="409"/>
      <c r="D43" s="62" t="s">
        <v>223</v>
      </c>
      <c r="E43" s="128"/>
      <c r="F43" s="192"/>
      <c r="G43" s="194"/>
      <c r="H43" s="410"/>
      <c r="I43" s="410"/>
      <c r="J43" s="416"/>
      <c r="K43" s="73"/>
      <c r="L43"/>
    </row>
    <row r="44" spans="1:12" ht="24.75" customHeight="1" x14ac:dyDescent="0.3">
      <c r="A44" s="115"/>
      <c r="B44" s="408"/>
      <c r="C44" s="409"/>
      <c r="D44" s="62" t="s">
        <v>224</v>
      </c>
      <c r="E44" s="128"/>
      <c r="F44" s="192"/>
      <c r="G44" s="194"/>
      <c r="H44" s="410"/>
      <c r="I44" s="410"/>
      <c r="J44" s="416"/>
      <c r="K44" s="73"/>
      <c r="L44"/>
    </row>
    <row r="45" spans="1:12" ht="15.75" customHeight="1" x14ac:dyDescent="0.3">
      <c r="A45" s="115"/>
      <c r="B45" s="408"/>
      <c r="C45" s="409"/>
      <c r="D45" s="62" t="s">
        <v>225</v>
      </c>
      <c r="E45" s="128"/>
      <c r="F45" s="192"/>
      <c r="G45" s="194"/>
      <c r="H45" s="410"/>
      <c r="I45" s="410"/>
      <c r="J45" s="416"/>
      <c r="K45" s="73"/>
      <c r="L45"/>
    </row>
    <row r="46" spans="1:12" ht="12.75" customHeight="1" x14ac:dyDescent="0.3">
      <c r="A46" s="115"/>
      <c r="B46" s="408"/>
      <c r="C46" s="409"/>
      <c r="D46" s="62" t="s">
        <v>226</v>
      </c>
      <c r="E46" s="128"/>
      <c r="F46" s="192"/>
      <c r="G46" s="194"/>
      <c r="H46" s="410"/>
      <c r="I46" s="410"/>
      <c r="J46" s="416"/>
      <c r="K46" s="73"/>
      <c r="L46"/>
    </row>
    <row r="47" spans="1:12" ht="15" customHeight="1" x14ac:dyDescent="0.3">
      <c r="A47" s="115"/>
      <c r="B47" s="408"/>
      <c r="C47" s="409"/>
      <c r="D47" s="62" t="s">
        <v>227</v>
      </c>
      <c r="E47" s="128"/>
      <c r="F47" s="192"/>
      <c r="G47" s="194"/>
      <c r="H47" s="410"/>
      <c r="I47" s="410"/>
      <c r="J47" s="416"/>
      <c r="K47" s="73"/>
      <c r="L47"/>
    </row>
    <row r="48" spans="1:12" ht="24.75" customHeight="1" x14ac:dyDescent="0.3">
      <c r="A48" s="115"/>
      <c r="B48" s="415" t="s">
        <v>197</v>
      </c>
      <c r="C48" s="415"/>
      <c r="D48" s="415"/>
      <c r="E48" s="63">
        <f>SUM(E42:E47)/6*60%</f>
        <v>0</v>
      </c>
      <c r="F48" s="63">
        <f>SUM(F42:F47)/6*20%</f>
        <v>0</v>
      </c>
      <c r="G48" s="63">
        <f>SUM(G42:G47)/6*20%</f>
        <v>0</v>
      </c>
      <c r="H48" s="410"/>
      <c r="I48" s="410"/>
      <c r="J48" s="416"/>
      <c r="K48" s="73"/>
      <c r="L48"/>
    </row>
    <row r="49" spans="1:12" ht="24.75" customHeight="1" x14ac:dyDescent="0.3">
      <c r="A49" s="115"/>
      <c r="B49" s="408">
        <v>7</v>
      </c>
      <c r="C49" s="409" t="s">
        <v>228</v>
      </c>
      <c r="D49" s="62" t="s">
        <v>229</v>
      </c>
      <c r="E49" s="128"/>
      <c r="F49" s="192"/>
      <c r="G49" s="194"/>
      <c r="H49" s="418"/>
      <c r="I49" s="420">
        <f>SUM(E53:G53)</f>
        <v>0</v>
      </c>
      <c r="J49" s="416"/>
      <c r="K49" s="73"/>
      <c r="L49"/>
    </row>
    <row r="50" spans="1:12" ht="47.25" customHeight="1" x14ac:dyDescent="0.3">
      <c r="A50" s="115"/>
      <c r="B50" s="408"/>
      <c r="C50" s="409"/>
      <c r="D50" s="62" t="s">
        <v>230</v>
      </c>
      <c r="E50" s="128"/>
      <c r="F50" s="192"/>
      <c r="G50" s="194"/>
      <c r="H50" s="418"/>
      <c r="I50" s="421"/>
      <c r="J50" s="416"/>
      <c r="K50" s="73"/>
      <c r="L50"/>
    </row>
    <row r="51" spans="1:12" ht="14.25" customHeight="1" x14ac:dyDescent="0.3">
      <c r="A51" s="115"/>
      <c r="B51" s="408"/>
      <c r="C51" s="409"/>
      <c r="D51" s="62" t="s">
        <v>231</v>
      </c>
      <c r="E51" s="128"/>
      <c r="F51" s="192"/>
      <c r="G51" s="194"/>
      <c r="H51" s="418"/>
      <c r="I51" s="421"/>
      <c r="J51" s="416"/>
      <c r="K51" s="73"/>
      <c r="L51"/>
    </row>
    <row r="52" spans="1:12" ht="27" customHeight="1" x14ac:dyDescent="0.3">
      <c r="A52" s="115"/>
      <c r="B52" s="408"/>
      <c r="C52" s="409"/>
      <c r="D52" s="62" t="s">
        <v>232</v>
      </c>
      <c r="E52" s="128"/>
      <c r="F52" s="192"/>
      <c r="G52" s="194"/>
      <c r="H52" s="418"/>
      <c r="I52" s="421"/>
      <c r="J52" s="416"/>
      <c r="K52" s="73"/>
      <c r="L52"/>
    </row>
    <row r="53" spans="1:12" ht="24.75" customHeight="1" x14ac:dyDescent="0.3">
      <c r="A53" s="115"/>
      <c r="B53" s="415" t="s">
        <v>197</v>
      </c>
      <c r="C53" s="415"/>
      <c r="D53" s="415"/>
      <c r="E53" s="63">
        <f>SUM(E49:E52)/4*60%</f>
        <v>0</v>
      </c>
      <c r="F53" s="63">
        <f>SUM(F49:F52)/4*20%</f>
        <v>0</v>
      </c>
      <c r="G53" s="63">
        <f>SUM(G49:G52)/4*20%</f>
        <v>0</v>
      </c>
      <c r="H53" s="418"/>
      <c r="I53" s="422"/>
      <c r="J53" s="416"/>
      <c r="K53" s="73"/>
      <c r="L53"/>
    </row>
    <row r="54" spans="1:12" ht="34.5" customHeight="1" x14ac:dyDescent="0.3">
      <c r="A54" s="115"/>
      <c r="B54" s="408">
        <v>8</v>
      </c>
      <c r="C54" s="409" t="s">
        <v>233</v>
      </c>
      <c r="D54" s="64" t="s">
        <v>234</v>
      </c>
      <c r="E54" s="128"/>
      <c r="F54" s="193"/>
      <c r="G54" s="195"/>
      <c r="H54" s="423"/>
      <c r="I54" s="410">
        <f>SUM(E61:G61)</f>
        <v>0</v>
      </c>
      <c r="J54" s="419"/>
      <c r="K54" s="73"/>
      <c r="L54"/>
    </row>
    <row r="55" spans="1:12" ht="24.75" customHeight="1" x14ac:dyDescent="0.3">
      <c r="A55" s="115"/>
      <c r="B55" s="408"/>
      <c r="C55" s="409"/>
      <c r="D55" s="64" t="s">
        <v>235</v>
      </c>
      <c r="E55" s="128"/>
      <c r="F55" s="193"/>
      <c r="G55" s="195"/>
      <c r="H55" s="423"/>
      <c r="I55" s="410"/>
      <c r="J55" s="419"/>
      <c r="K55" s="73"/>
      <c r="L55"/>
    </row>
    <row r="56" spans="1:12" ht="24.75" customHeight="1" x14ac:dyDescent="0.3">
      <c r="A56" s="115"/>
      <c r="B56" s="408"/>
      <c r="C56" s="409"/>
      <c r="D56" s="64" t="s">
        <v>236</v>
      </c>
      <c r="E56" s="128"/>
      <c r="F56" s="193"/>
      <c r="G56" s="195"/>
      <c r="H56" s="423"/>
      <c r="I56" s="410"/>
      <c r="J56" s="419"/>
      <c r="K56" s="73"/>
      <c r="L56"/>
    </row>
    <row r="57" spans="1:12" ht="36.75" customHeight="1" x14ac:dyDescent="0.3">
      <c r="A57" s="115"/>
      <c r="B57" s="408"/>
      <c r="C57" s="409"/>
      <c r="D57" s="64" t="s">
        <v>237</v>
      </c>
      <c r="E57" s="128"/>
      <c r="F57" s="193"/>
      <c r="G57" s="195"/>
      <c r="H57" s="423"/>
      <c r="I57" s="410"/>
      <c r="J57" s="419"/>
      <c r="K57" s="73"/>
      <c r="L57"/>
    </row>
    <row r="58" spans="1:12" ht="44.25" customHeight="1" x14ac:dyDescent="0.3">
      <c r="A58" s="115"/>
      <c r="B58" s="408"/>
      <c r="C58" s="409"/>
      <c r="D58" s="64" t="s">
        <v>238</v>
      </c>
      <c r="E58" s="128"/>
      <c r="F58" s="193"/>
      <c r="G58" s="195"/>
      <c r="H58" s="423"/>
      <c r="I58" s="410"/>
      <c r="J58" s="419"/>
      <c r="K58" s="73"/>
      <c r="L58"/>
    </row>
    <row r="59" spans="1:12" ht="44.25" customHeight="1" x14ac:dyDescent="0.3">
      <c r="A59" s="115"/>
      <c r="B59" s="408"/>
      <c r="C59" s="409"/>
      <c r="D59" s="64" t="s">
        <v>239</v>
      </c>
      <c r="E59" s="128"/>
      <c r="F59" s="193"/>
      <c r="G59" s="195"/>
      <c r="H59" s="423"/>
      <c r="I59" s="410"/>
      <c r="J59" s="419"/>
      <c r="K59" s="73"/>
      <c r="L59"/>
    </row>
    <row r="60" spans="1:12" ht="26.25" customHeight="1" x14ac:dyDescent="0.3">
      <c r="A60" s="115"/>
      <c r="B60" s="408"/>
      <c r="C60" s="409"/>
      <c r="D60" s="64" t="s">
        <v>240</v>
      </c>
      <c r="E60" s="128"/>
      <c r="F60" s="193"/>
      <c r="G60" s="195"/>
      <c r="H60" s="423"/>
      <c r="I60" s="410"/>
      <c r="J60" s="419"/>
      <c r="K60" s="73"/>
      <c r="L60"/>
    </row>
    <row r="61" spans="1:12" ht="24.75" customHeight="1" x14ac:dyDescent="0.3">
      <c r="A61" s="115"/>
      <c r="B61" s="415" t="s">
        <v>197</v>
      </c>
      <c r="C61" s="415"/>
      <c r="D61" s="415"/>
      <c r="E61" s="63">
        <f>SUM(E54:E60)/7*60%</f>
        <v>0</v>
      </c>
      <c r="F61" s="63">
        <f>SUM(F54:F60)/7*20%</f>
        <v>0</v>
      </c>
      <c r="G61" s="63">
        <f>SUM(G54:G60)/7*20%</f>
        <v>0</v>
      </c>
      <c r="H61" s="423"/>
      <c r="I61" s="410"/>
      <c r="J61" s="419"/>
      <c r="K61" s="73"/>
      <c r="L61"/>
    </row>
    <row r="62" spans="1:12" ht="24.75" customHeight="1" x14ac:dyDescent="0.3">
      <c r="A62" s="115"/>
      <c r="B62" s="408">
        <v>9</v>
      </c>
      <c r="C62" s="409" t="s">
        <v>241</v>
      </c>
      <c r="D62" s="64" t="s">
        <v>242</v>
      </c>
      <c r="E62" s="128"/>
      <c r="F62" s="193"/>
      <c r="G62" s="195"/>
      <c r="H62" s="423"/>
      <c r="I62" s="420">
        <f>SUM(E66:G66)</f>
        <v>0</v>
      </c>
      <c r="J62" s="416"/>
      <c r="K62" s="73"/>
      <c r="L62"/>
    </row>
    <row r="63" spans="1:12" ht="24.75" customHeight="1" x14ac:dyDescent="0.3">
      <c r="A63" s="115"/>
      <c r="B63" s="408"/>
      <c r="C63" s="409"/>
      <c r="D63" s="64" t="s">
        <v>243</v>
      </c>
      <c r="E63" s="128"/>
      <c r="F63" s="193"/>
      <c r="G63" s="195"/>
      <c r="H63" s="423"/>
      <c r="I63" s="421"/>
      <c r="J63" s="416"/>
      <c r="K63" s="73"/>
      <c r="L63"/>
    </row>
    <row r="64" spans="1:12" ht="24.75" customHeight="1" x14ac:dyDescent="0.3">
      <c r="A64" s="115"/>
      <c r="B64" s="408"/>
      <c r="C64" s="409"/>
      <c r="D64" s="64" t="s">
        <v>244</v>
      </c>
      <c r="E64" s="128"/>
      <c r="F64" s="193"/>
      <c r="G64" s="195"/>
      <c r="H64" s="423"/>
      <c r="I64" s="421"/>
      <c r="J64" s="416"/>
      <c r="K64" s="73"/>
      <c r="L64"/>
    </row>
    <row r="65" spans="1:13" ht="34.5" customHeight="1" x14ac:dyDescent="0.3">
      <c r="A65" s="115"/>
      <c r="B65" s="408"/>
      <c r="C65" s="409"/>
      <c r="D65" s="62" t="s">
        <v>245</v>
      </c>
      <c r="E65" s="128"/>
      <c r="F65" s="193"/>
      <c r="G65" s="195"/>
      <c r="H65" s="423"/>
      <c r="I65" s="421"/>
      <c r="J65" s="416"/>
      <c r="K65" s="73"/>
      <c r="L65"/>
    </row>
    <row r="66" spans="1:13" ht="24.75" customHeight="1" x14ac:dyDescent="0.3">
      <c r="A66" s="115"/>
      <c r="B66" s="415" t="s">
        <v>197</v>
      </c>
      <c r="C66" s="415"/>
      <c r="D66" s="415"/>
      <c r="E66" s="63">
        <f>SUM(E62:E65)/4*60%</f>
        <v>0</v>
      </c>
      <c r="F66" s="63"/>
      <c r="G66" s="63"/>
      <c r="H66" s="423"/>
      <c r="I66" s="422"/>
      <c r="J66" s="416"/>
      <c r="K66" s="73"/>
      <c r="L66"/>
    </row>
    <row r="67" spans="1:13" ht="14.4" x14ac:dyDescent="0.3">
      <c r="A67" s="115"/>
      <c r="B67" s="415" t="s">
        <v>278</v>
      </c>
      <c r="C67" s="415"/>
      <c r="D67" s="415"/>
      <c r="E67" s="150">
        <f>AVERAGE(E66,E61,E53,E48,E41,E35,E30,E24,E18)</f>
        <v>0</v>
      </c>
      <c r="F67" s="150">
        <f>AVERAGE(F66,F61,F53,F48,F41,F35,F30,F24,F18)</f>
        <v>0</v>
      </c>
      <c r="G67" s="150">
        <f>AVERAGE(G66,G61,G53,G48,G41,G35,G30,G24,G18)</f>
        <v>0</v>
      </c>
      <c r="H67" s="73"/>
      <c r="I67" s="73"/>
      <c r="J67" s="73"/>
      <c r="K67" s="73"/>
      <c r="L67"/>
    </row>
    <row r="68" spans="1:13" ht="15" thickBot="1" x14ac:dyDescent="0.35">
      <c r="A68" s="115"/>
      <c r="B68" s="73"/>
      <c r="C68" s="73"/>
      <c r="D68" s="74"/>
      <c r="E68" s="149"/>
      <c r="F68" s="149"/>
      <c r="G68" s="149"/>
      <c r="H68" s="73"/>
      <c r="I68" s="73"/>
      <c r="J68" s="73"/>
      <c r="K68" s="73"/>
      <c r="L68"/>
    </row>
    <row r="69" spans="1:13" ht="18.75" customHeight="1" thickBot="1" x14ac:dyDescent="0.35">
      <c r="A69" s="115"/>
      <c r="B69" s="75"/>
      <c r="C69" s="75"/>
      <c r="D69" s="75"/>
      <c r="E69" s="426" t="s">
        <v>246</v>
      </c>
      <c r="F69" s="427"/>
      <c r="G69" s="428"/>
      <c r="H69" s="66"/>
      <c r="I69" s="67">
        <f>AVERAGE(I14:I66)</f>
        <v>0</v>
      </c>
      <c r="J69" s="68">
        <f>I69/5*100%</f>
        <v>0</v>
      </c>
      <c r="K69" s="73"/>
      <c r="L69"/>
    </row>
    <row r="70" spans="1:13" ht="52.5" customHeight="1" x14ac:dyDescent="0.3">
      <c r="A70" s="115"/>
      <c r="B70" s="115"/>
      <c r="C70" s="115"/>
      <c r="D70" s="127"/>
      <c r="E70" s="115"/>
      <c r="F70" s="115"/>
      <c r="G70" s="115"/>
      <c r="H70" s="115"/>
      <c r="I70" s="115"/>
      <c r="J70" s="115"/>
      <c r="K70" s="73"/>
      <c r="L70"/>
      <c r="M70"/>
    </row>
    <row r="71" spans="1:13" ht="26.25" customHeight="1" x14ac:dyDescent="0.3">
      <c r="A71" s="115"/>
      <c r="B71" s="115"/>
      <c r="C71" s="146" t="s">
        <v>119</v>
      </c>
      <c r="D71" s="155"/>
      <c r="E71" s="115"/>
      <c r="F71" s="115"/>
      <c r="G71" s="115"/>
      <c r="H71" s="424"/>
      <c r="I71" s="424"/>
      <c r="J71" s="157"/>
      <c r="K71" s="73"/>
      <c r="L71"/>
      <c r="M71"/>
    </row>
    <row r="72" spans="1:13" ht="18.75" customHeight="1" x14ac:dyDescent="0.3">
      <c r="A72" s="115"/>
      <c r="B72" s="115"/>
      <c r="C72" s="146" t="s">
        <v>120</v>
      </c>
      <c r="D72" s="155"/>
      <c r="E72" s="115"/>
      <c r="F72" s="115"/>
      <c r="G72" s="115"/>
      <c r="H72" s="425" t="s">
        <v>284</v>
      </c>
      <c r="I72" s="425"/>
      <c r="J72" s="156" t="s">
        <v>281</v>
      </c>
      <c r="K72" s="73"/>
      <c r="L72"/>
      <c r="M72"/>
    </row>
    <row r="73" spans="1:13" ht="14.4" x14ac:dyDescent="0.3">
      <c r="A73" s="115"/>
      <c r="B73" s="115"/>
      <c r="C73" s="115"/>
      <c r="D73" s="115"/>
      <c r="E73" s="115"/>
      <c r="F73" s="115"/>
      <c r="G73" s="115"/>
      <c r="H73" s="115"/>
      <c r="I73" s="115"/>
      <c r="J73" s="115"/>
      <c r="K73" s="115"/>
      <c r="L73"/>
      <c r="M73"/>
    </row>
    <row r="74" spans="1:13" ht="14.4" x14ac:dyDescent="0.3">
      <c r="A74"/>
      <c r="K74"/>
      <c r="L74"/>
    </row>
    <row r="75" spans="1:13" ht="14.4" x14ac:dyDescent="0.3">
      <c r="A75"/>
      <c r="K75"/>
      <c r="L75"/>
    </row>
    <row r="76" spans="1:13" ht="14.4" x14ac:dyDescent="0.3">
      <c r="A76"/>
      <c r="K76"/>
      <c r="L76"/>
    </row>
    <row r="77" spans="1:13" ht="14.4" x14ac:dyDescent="0.3">
      <c r="A77"/>
      <c r="K77"/>
      <c r="L77"/>
    </row>
    <row r="78" spans="1:13" ht="14.4" x14ac:dyDescent="0.3">
      <c r="A78"/>
      <c r="K78"/>
      <c r="L78"/>
    </row>
    <row r="79" spans="1:13" ht="14.4" x14ac:dyDescent="0.3">
      <c r="A79"/>
      <c r="K79"/>
      <c r="L79"/>
    </row>
    <row r="80" spans="1:13" ht="14.4" x14ac:dyDescent="0.3">
      <c r="A80"/>
      <c r="K80"/>
      <c r="L80"/>
    </row>
    <row r="81" spans="1:12" ht="14.4" x14ac:dyDescent="0.3">
      <c r="A81"/>
      <c r="K81"/>
      <c r="L81"/>
    </row>
    <row r="82" spans="1:12" ht="14.4" x14ac:dyDescent="0.3">
      <c r="A82"/>
      <c r="K82"/>
      <c r="L82"/>
    </row>
    <row r="83" spans="1:12" ht="14.4" x14ac:dyDescent="0.3">
      <c r="A83"/>
      <c r="K83"/>
      <c r="L83"/>
    </row>
    <row r="84" spans="1:12" ht="14.4" x14ac:dyDescent="0.3">
      <c r="A84"/>
      <c r="K84"/>
      <c r="L84"/>
    </row>
    <row r="85" spans="1:12" ht="14.4" x14ac:dyDescent="0.3">
      <c r="A85"/>
      <c r="K85"/>
      <c r="L85"/>
    </row>
    <row r="86" spans="1:12" ht="14.4" x14ac:dyDescent="0.3">
      <c r="A86"/>
      <c r="K86"/>
      <c r="L86"/>
    </row>
    <row r="87" spans="1:12" ht="14.4" x14ac:dyDescent="0.3">
      <c r="A87"/>
      <c r="K87"/>
      <c r="L87"/>
    </row>
    <row r="88" spans="1:12" ht="14.4" x14ac:dyDescent="0.3">
      <c r="A88"/>
      <c r="K88"/>
      <c r="L88"/>
    </row>
    <row r="89" spans="1:12" ht="14.4" x14ac:dyDescent="0.3">
      <c r="A89"/>
      <c r="K89"/>
      <c r="L89"/>
    </row>
    <row r="90" spans="1:12" ht="14.4" x14ac:dyDescent="0.3">
      <c r="A90"/>
      <c r="K90"/>
      <c r="L90"/>
    </row>
    <row r="91" spans="1:12" ht="14.4" x14ac:dyDescent="0.3">
      <c r="A91"/>
      <c r="K91"/>
      <c r="L91"/>
    </row>
    <row r="92" spans="1:12" ht="14.4" x14ac:dyDescent="0.3">
      <c r="A92"/>
      <c r="K92"/>
      <c r="L92"/>
    </row>
    <row r="93" spans="1:12" ht="14.4" x14ac:dyDescent="0.3">
      <c r="A93"/>
      <c r="K93"/>
      <c r="L93"/>
    </row>
    <row r="94" spans="1:12" ht="14.4" x14ac:dyDescent="0.3">
      <c r="A94"/>
      <c r="K94"/>
      <c r="L94"/>
    </row>
    <row r="95" spans="1:12" ht="14.4" x14ac:dyDescent="0.3">
      <c r="A95"/>
      <c r="K95"/>
      <c r="L95"/>
    </row>
    <row r="96" spans="1:12" ht="14.4" x14ac:dyDescent="0.3">
      <c r="A96"/>
      <c r="K96"/>
      <c r="L96"/>
    </row>
    <row r="97" spans="1:12" ht="14.4" x14ac:dyDescent="0.3">
      <c r="A97"/>
      <c r="K97"/>
      <c r="L97"/>
    </row>
    <row r="98" spans="1:12" ht="14.4" x14ac:dyDescent="0.3">
      <c r="A98"/>
      <c r="K98"/>
      <c r="L98"/>
    </row>
    <row r="99" spans="1:12" ht="14.4" x14ac:dyDescent="0.3">
      <c r="A99"/>
      <c r="K99"/>
      <c r="L99"/>
    </row>
    <row r="100" spans="1:12" ht="14.4" x14ac:dyDescent="0.3">
      <c r="A100"/>
      <c r="K100"/>
      <c r="L100"/>
    </row>
    <row r="101" spans="1:12" ht="14.4" x14ac:dyDescent="0.3">
      <c r="A101"/>
      <c r="K101"/>
      <c r="L101"/>
    </row>
    <row r="102" spans="1:12" ht="14.4" x14ac:dyDescent="0.3">
      <c r="A102"/>
      <c r="K102"/>
      <c r="L102"/>
    </row>
    <row r="103" spans="1:12" ht="14.4" x14ac:dyDescent="0.3">
      <c r="A103"/>
      <c r="K103"/>
      <c r="L103"/>
    </row>
    <row r="104" spans="1:12" ht="14.4" x14ac:dyDescent="0.3">
      <c r="A104"/>
      <c r="K104"/>
      <c r="L104"/>
    </row>
    <row r="105" spans="1:12" ht="14.4" x14ac:dyDescent="0.3">
      <c r="A105"/>
      <c r="K105"/>
      <c r="L105"/>
    </row>
    <row r="106" spans="1:12" ht="14.4" x14ac:dyDescent="0.3">
      <c r="A106"/>
      <c r="K106"/>
      <c r="L106"/>
    </row>
    <row r="107" spans="1:12" ht="14.4" x14ac:dyDescent="0.3">
      <c r="A107"/>
      <c r="K107"/>
      <c r="L107"/>
    </row>
    <row r="108" spans="1:12" ht="14.4" x14ac:dyDescent="0.3">
      <c r="A108"/>
      <c r="K108"/>
      <c r="L108"/>
    </row>
    <row r="109" spans="1:12" ht="14.4" x14ac:dyDescent="0.3">
      <c r="A109"/>
      <c r="K109"/>
      <c r="L109"/>
    </row>
    <row r="110" spans="1:12" ht="14.4" x14ac:dyDescent="0.3">
      <c r="A110"/>
      <c r="K110"/>
      <c r="L110"/>
    </row>
    <row r="111" spans="1:12" ht="14.4" x14ac:dyDescent="0.3">
      <c r="A111"/>
      <c r="K111"/>
      <c r="L111"/>
    </row>
    <row r="112" spans="1:12" ht="14.4" x14ac:dyDescent="0.3">
      <c r="A112"/>
      <c r="K112"/>
      <c r="L112"/>
    </row>
    <row r="113" spans="1:12" ht="14.4" x14ac:dyDescent="0.3">
      <c r="A113"/>
      <c r="K113"/>
      <c r="L113"/>
    </row>
    <row r="114" spans="1:12" ht="14.4" x14ac:dyDescent="0.3">
      <c r="A114"/>
      <c r="K114"/>
      <c r="L114"/>
    </row>
    <row r="115" spans="1:12" ht="14.4" x14ac:dyDescent="0.3">
      <c r="A115"/>
      <c r="K115"/>
      <c r="L115"/>
    </row>
    <row r="116" spans="1:12" ht="14.4" x14ac:dyDescent="0.3">
      <c r="A116"/>
      <c r="K116"/>
      <c r="L116"/>
    </row>
    <row r="117" spans="1:12" ht="14.4" x14ac:dyDescent="0.3">
      <c r="A117"/>
      <c r="K117"/>
      <c r="L117"/>
    </row>
    <row r="118" spans="1:12" ht="14.4" x14ac:dyDescent="0.3">
      <c r="A118"/>
      <c r="K118"/>
      <c r="L118"/>
    </row>
    <row r="119" spans="1:12" ht="14.4" x14ac:dyDescent="0.3">
      <c r="A119"/>
      <c r="K119"/>
      <c r="L119"/>
    </row>
    <row r="120" spans="1:12" ht="14.4" x14ac:dyDescent="0.3">
      <c r="A120"/>
      <c r="K120"/>
      <c r="L120"/>
    </row>
    <row r="121" spans="1:12" ht="14.4" x14ac:dyDescent="0.3">
      <c r="A121"/>
      <c r="K121"/>
      <c r="L121"/>
    </row>
    <row r="122" spans="1:12" ht="14.4" x14ac:dyDescent="0.3">
      <c r="A122"/>
      <c r="K122"/>
      <c r="L122"/>
    </row>
    <row r="123" spans="1:12" ht="14.4" x14ac:dyDescent="0.3">
      <c r="A123"/>
      <c r="K123"/>
      <c r="L123"/>
    </row>
    <row r="124" spans="1:12" ht="14.4" x14ac:dyDescent="0.3">
      <c r="A124"/>
      <c r="K124"/>
      <c r="L124"/>
    </row>
    <row r="125" spans="1:12" ht="14.4" x14ac:dyDescent="0.3">
      <c r="A125"/>
      <c r="K125"/>
      <c r="L125"/>
    </row>
    <row r="126" spans="1:12" ht="14.4" x14ac:dyDescent="0.3">
      <c r="A126"/>
      <c r="K126"/>
      <c r="L126"/>
    </row>
    <row r="127" spans="1:12" ht="14.4" x14ac:dyDescent="0.3">
      <c r="A127"/>
      <c r="K127"/>
      <c r="L127"/>
    </row>
    <row r="128" spans="1:12" ht="14.4" x14ac:dyDescent="0.3">
      <c r="A128"/>
      <c r="K128"/>
      <c r="L128"/>
    </row>
    <row r="129" spans="1:12" ht="14.4" x14ac:dyDescent="0.3">
      <c r="A129"/>
      <c r="K129"/>
      <c r="L129"/>
    </row>
    <row r="130" spans="1:12" ht="14.4" x14ac:dyDescent="0.3">
      <c r="A130"/>
      <c r="K130"/>
      <c r="L130"/>
    </row>
    <row r="131" spans="1:12" ht="14.4" x14ac:dyDescent="0.3">
      <c r="A131"/>
      <c r="K131"/>
      <c r="L131"/>
    </row>
    <row r="132" spans="1:12" ht="14.4" x14ac:dyDescent="0.3">
      <c r="A132"/>
      <c r="K132"/>
      <c r="L132"/>
    </row>
    <row r="133" spans="1:12" ht="14.4" x14ac:dyDescent="0.3">
      <c r="A133"/>
      <c r="K133"/>
      <c r="L133"/>
    </row>
    <row r="134" spans="1:12" ht="14.4" x14ac:dyDescent="0.3">
      <c r="A134"/>
      <c r="K134"/>
      <c r="L134"/>
    </row>
    <row r="135" spans="1:12" ht="14.4" x14ac:dyDescent="0.3">
      <c r="A135"/>
      <c r="K135"/>
      <c r="L135"/>
    </row>
    <row r="136" spans="1:12" ht="14.4" x14ac:dyDescent="0.3">
      <c r="A136"/>
      <c r="K136"/>
      <c r="L136"/>
    </row>
    <row r="137" spans="1:12" ht="14.4" x14ac:dyDescent="0.3">
      <c r="A137"/>
      <c r="K137"/>
      <c r="L137"/>
    </row>
    <row r="138" spans="1:12" ht="14.4" x14ac:dyDescent="0.3">
      <c r="A138"/>
      <c r="K138"/>
      <c r="L138"/>
    </row>
    <row r="139" spans="1:12" ht="14.4" x14ac:dyDescent="0.3">
      <c r="A139"/>
      <c r="K139"/>
      <c r="L139"/>
    </row>
    <row r="140" spans="1:12" ht="14.4" x14ac:dyDescent="0.3">
      <c r="A140"/>
      <c r="K140"/>
      <c r="L140"/>
    </row>
    <row r="141" spans="1:12" ht="14.4" x14ac:dyDescent="0.3">
      <c r="A141"/>
      <c r="K141"/>
      <c r="L141"/>
    </row>
    <row r="142" spans="1:12" ht="14.4" x14ac:dyDescent="0.3">
      <c r="A142"/>
      <c r="K142"/>
      <c r="L142"/>
    </row>
    <row r="143" spans="1:12" ht="14.4" x14ac:dyDescent="0.3">
      <c r="K143"/>
      <c r="L143"/>
    </row>
    <row r="144" spans="1:12" ht="14.4" x14ac:dyDescent="0.3">
      <c r="K144"/>
      <c r="L144"/>
    </row>
    <row r="145" spans="11:12" ht="14.4" x14ac:dyDescent="0.3">
      <c r="K145"/>
      <c r="L145"/>
    </row>
    <row r="146" spans="11:12" ht="14.4" x14ac:dyDescent="0.3">
      <c r="K146"/>
      <c r="L146"/>
    </row>
    <row r="147" spans="11:12" ht="14.4" x14ac:dyDescent="0.3">
      <c r="K147"/>
      <c r="L147"/>
    </row>
    <row r="148" spans="11:12" ht="14.4" x14ac:dyDescent="0.3">
      <c r="K148"/>
      <c r="L148"/>
    </row>
    <row r="149" spans="11:12" ht="14.4" x14ac:dyDescent="0.3">
      <c r="K149"/>
      <c r="L149"/>
    </row>
    <row r="150" spans="11:12" ht="14.4" x14ac:dyDescent="0.3">
      <c r="K150"/>
      <c r="L150"/>
    </row>
    <row r="151" spans="11:12" ht="14.4" x14ac:dyDescent="0.3">
      <c r="K151"/>
      <c r="L151"/>
    </row>
    <row r="152" spans="11:12" ht="14.4" x14ac:dyDescent="0.3">
      <c r="K152"/>
      <c r="L152"/>
    </row>
    <row r="153" spans="11:12" ht="14.4" x14ac:dyDescent="0.3">
      <c r="K153"/>
      <c r="L153"/>
    </row>
    <row r="154" spans="11:12" ht="14.4" x14ac:dyDescent="0.3">
      <c r="K154"/>
      <c r="L154"/>
    </row>
    <row r="155" spans="11:12" ht="14.4" x14ac:dyDescent="0.3">
      <c r="K155"/>
      <c r="L155"/>
    </row>
    <row r="156" spans="11:12" ht="14.4" x14ac:dyDescent="0.3">
      <c r="K156"/>
      <c r="L156"/>
    </row>
    <row r="157" spans="11:12" ht="14.4" x14ac:dyDescent="0.3">
      <c r="K157"/>
      <c r="L157"/>
    </row>
    <row r="158" spans="11:12" ht="14.4" x14ac:dyDescent="0.3">
      <c r="K158"/>
      <c r="L158"/>
    </row>
    <row r="159" spans="11:12" ht="14.4" x14ac:dyDescent="0.3">
      <c r="K159"/>
      <c r="L159"/>
    </row>
    <row r="160" spans="11:12" ht="14.4" x14ac:dyDescent="0.3">
      <c r="K160"/>
      <c r="L160"/>
    </row>
    <row r="161" spans="11:12" ht="14.4" x14ac:dyDescent="0.3">
      <c r="K161"/>
      <c r="L161"/>
    </row>
    <row r="162" spans="11:12" ht="14.4" x14ac:dyDescent="0.3">
      <c r="K162"/>
      <c r="L162"/>
    </row>
    <row r="163" spans="11:12" ht="14.4" x14ac:dyDescent="0.3">
      <c r="K163"/>
      <c r="L163"/>
    </row>
    <row r="164" spans="11:12" ht="14.4" x14ac:dyDescent="0.3">
      <c r="K164"/>
      <c r="L164"/>
    </row>
    <row r="165" spans="11:12" ht="14.4" x14ac:dyDescent="0.3">
      <c r="K165"/>
      <c r="L165"/>
    </row>
    <row r="166" spans="11:12" ht="14.4" x14ac:dyDescent="0.3">
      <c r="K166"/>
      <c r="L166"/>
    </row>
    <row r="167" spans="11:12" ht="14.4" x14ac:dyDescent="0.3">
      <c r="K167"/>
      <c r="L167"/>
    </row>
    <row r="168" spans="11:12" ht="14.4" x14ac:dyDescent="0.3">
      <c r="K168"/>
      <c r="L168"/>
    </row>
    <row r="169" spans="11:12" ht="14.4" x14ac:dyDescent="0.3">
      <c r="K169"/>
      <c r="L169"/>
    </row>
    <row r="170" spans="11:12" ht="14.4" x14ac:dyDescent="0.3">
      <c r="K170"/>
      <c r="L170"/>
    </row>
    <row r="171" spans="11:12" ht="14.4" x14ac:dyDescent="0.3">
      <c r="K171"/>
      <c r="L171"/>
    </row>
    <row r="172" spans="11:12" ht="14.4" x14ac:dyDescent="0.3">
      <c r="K172"/>
      <c r="L172"/>
    </row>
    <row r="173" spans="11:12" ht="14.4" x14ac:dyDescent="0.3">
      <c r="K173"/>
      <c r="L173"/>
    </row>
    <row r="174" spans="11:12" ht="14.4" x14ac:dyDescent="0.3">
      <c r="K174"/>
      <c r="L174"/>
    </row>
    <row r="175" spans="11:12" ht="14.4" x14ac:dyDescent="0.3">
      <c r="K175"/>
      <c r="L175"/>
    </row>
    <row r="176" spans="11:12" ht="14.4" x14ac:dyDescent="0.3">
      <c r="K176"/>
      <c r="L176"/>
    </row>
    <row r="177" spans="11:12" ht="14.4" x14ac:dyDescent="0.3">
      <c r="K177"/>
      <c r="L177"/>
    </row>
    <row r="178" spans="11:12" ht="14.4" x14ac:dyDescent="0.3">
      <c r="K178"/>
      <c r="L178"/>
    </row>
    <row r="179" spans="11:12" ht="14.4" x14ac:dyDescent="0.3">
      <c r="K179"/>
      <c r="L179"/>
    </row>
    <row r="180" spans="11:12" ht="14.4" x14ac:dyDescent="0.3">
      <c r="K180"/>
      <c r="L180"/>
    </row>
    <row r="181" spans="11:12" ht="14.4" x14ac:dyDescent="0.3">
      <c r="K181"/>
      <c r="L181"/>
    </row>
    <row r="182" spans="11:12" ht="14.4" x14ac:dyDescent="0.3">
      <c r="K182"/>
      <c r="L182"/>
    </row>
    <row r="183" spans="11:12" ht="14.4" x14ac:dyDescent="0.3">
      <c r="K183"/>
      <c r="L183"/>
    </row>
    <row r="184" spans="11:12" ht="14.4" x14ac:dyDescent="0.3">
      <c r="K184"/>
      <c r="L184"/>
    </row>
    <row r="185" spans="11:12" ht="14.4" x14ac:dyDescent="0.3">
      <c r="K185"/>
      <c r="L185"/>
    </row>
    <row r="186" spans="11:12" ht="14.4" x14ac:dyDescent="0.3">
      <c r="K186"/>
      <c r="L186"/>
    </row>
    <row r="187" spans="11:12" ht="14.4" x14ac:dyDescent="0.3">
      <c r="K187"/>
      <c r="L187"/>
    </row>
    <row r="188" spans="11:12" ht="14.4" x14ac:dyDescent="0.3">
      <c r="K188"/>
      <c r="L188"/>
    </row>
    <row r="189" spans="11:12" ht="14.4" x14ac:dyDescent="0.3">
      <c r="K189"/>
      <c r="L189"/>
    </row>
    <row r="190" spans="11:12" ht="14.4" x14ac:dyDescent="0.3">
      <c r="K190"/>
      <c r="L190"/>
    </row>
    <row r="191" spans="11:12" ht="14.4" x14ac:dyDescent="0.3">
      <c r="K191"/>
      <c r="L191"/>
    </row>
    <row r="192" spans="11:12" ht="14.4" x14ac:dyDescent="0.3">
      <c r="K192"/>
      <c r="L192"/>
    </row>
    <row r="193" spans="11:12" ht="14.4" x14ac:dyDescent="0.3">
      <c r="K193"/>
      <c r="L193"/>
    </row>
    <row r="194" spans="11:12" ht="14.4" x14ac:dyDescent="0.3">
      <c r="K194"/>
      <c r="L194"/>
    </row>
    <row r="195" spans="11:12" ht="14.4" x14ac:dyDescent="0.3">
      <c r="K195"/>
      <c r="L195"/>
    </row>
    <row r="196" spans="11:12" ht="14.4" x14ac:dyDescent="0.3">
      <c r="K196"/>
      <c r="L196"/>
    </row>
    <row r="197" spans="11:12" ht="14.4" x14ac:dyDescent="0.3">
      <c r="K197"/>
      <c r="L197"/>
    </row>
    <row r="198" spans="11:12" ht="14.4" x14ac:dyDescent="0.3">
      <c r="K198"/>
      <c r="L198"/>
    </row>
    <row r="199" spans="11:12" ht="14.4" x14ac:dyDescent="0.3">
      <c r="K199"/>
      <c r="L199"/>
    </row>
    <row r="200" spans="11:12" ht="14.4" x14ac:dyDescent="0.3">
      <c r="K200"/>
      <c r="L200"/>
    </row>
    <row r="201" spans="11:12" ht="14.4" x14ac:dyDescent="0.3">
      <c r="K201"/>
      <c r="L201"/>
    </row>
    <row r="202" spans="11:12" ht="14.4" x14ac:dyDescent="0.3">
      <c r="K202"/>
      <c r="L202"/>
    </row>
    <row r="203" spans="11:12" ht="14.4" x14ac:dyDescent="0.3">
      <c r="K203"/>
      <c r="L203"/>
    </row>
    <row r="204" spans="11:12" ht="14.4" x14ac:dyDescent="0.3">
      <c r="K204"/>
      <c r="L204"/>
    </row>
    <row r="205" spans="11:12" ht="14.4" x14ac:dyDescent="0.3">
      <c r="K205"/>
      <c r="L205"/>
    </row>
    <row r="206" spans="11:12" ht="14.4" x14ac:dyDescent="0.3">
      <c r="K206"/>
      <c r="L206"/>
    </row>
    <row r="207" spans="11:12" ht="14.4" x14ac:dyDescent="0.3">
      <c r="K207"/>
      <c r="L207"/>
    </row>
    <row r="208" spans="11:12" ht="14.4" x14ac:dyDescent="0.3">
      <c r="K208"/>
      <c r="L208"/>
    </row>
    <row r="209" spans="11:12" ht="14.4" x14ac:dyDescent="0.3">
      <c r="K209"/>
      <c r="L209"/>
    </row>
    <row r="210" spans="11:12" ht="14.4" x14ac:dyDescent="0.3">
      <c r="K210"/>
      <c r="L210"/>
    </row>
    <row r="211" spans="11:12" ht="14.4" x14ac:dyDescent="0.3">
      <c r="K211"/>
      <c r="L211"/>
    </row>
    <row r="212" spans="11:12" ht="14.4" x14ac:dyDescent="0.3">
      <c r="K212"/>
      <c r="L212"/>
    </row>
    <row r="213" spans="11:12" ht="14.4" x14ac:dyDescent="0.3">
      <c r="K213"/>
      <c r="L213"/>
    </row>
    <row r="214" spans="11:12" ht="14.4" x14ac:dyDescent="0.3">
      <c r="K214"/>
      <c r="L214"/>
    </row>
    <row r="215" spans="11:12" ht="14.4" x14ac:dyDescent="0.3">
      <c r="K215"/>
      <c r="L215"/>
    </row>
    <row r="216" spans="11:12" ht="14.4" x14ac:dyDescent="0.3">
      <c r="K216"/>
      <c r="L216"/>
    </row>
    <row r="217" spans="11:12" ht="14.4" x14ac:dyDescent="0.3">
      <c r="K217"/>
      <c r="L217"/>
    </row>
    <row r="218" spans="11:12" ht="14.4" x14ac:dyDescent="0.3">
      <c r="K218"/>
      <c r="L218"/>
    </row>
    <row r="219" spans="11:12" ht="14.4" x14ac:dyDescent="0.3">
      <c r="K219"/>
      <c r="L219"/>
    </row>
    <row r="220" spans="11:12" ht="14.4" x14ac:dyDescent="0.3">
      <c r="K220"/>
      <c r="L220"/>
    </row>
    <row r="221" spans="11:12" ht="14.4" x14ac:dyDescent="0.3">
      <c r="K221"/>
      <c r="L221"/>
    </row>
    <row r="222" spans="11:12" ht="14.4" x14ac:dyDescent="0.3">
      <c r="K222"/>
      <c r="L222"/>
    </row>
    <row r="223" spans="11:12" ht="14.4" x14ac:dyDescent="0.3">
      <c r="K223"/>
      <c r="L223"/>
    </row>
    <row r="224" spans="11:12" ht="14.4" x14ac:dyDescent="0.3">
      <c r="K224"/>
      <c r="L224"/>
    </row>
    <row r="225" spans="11:12" ht="14.4" x14ac:dyDescent="0.3">
      <c r="K225"/>
      <c r="L225"/>
    </row>
    <row r="226" spans="11:12" ht="14.4" x14ac:dyDescent="0.3">
      <c r="K226"/>
      <c r="L226"/>
    </row>
    <row r="227" spans="11:12" ht="14.4" x14ac:dyDescent="0.3">
      <c r="K227"/>
      <c r="L227"/>
    </row>
    <row r="228" spans="11:12" ht="14.4" x14ac:dyDescent="0.3">
      <c r="K228"/>
      <c r="L228"/>
    </row>
    <row r="229" spans="11:12" ht="14.4" x14ac:dyDescent="0.3">
      <c r="K229"/>
      <c r="L229"/>
    </row>
    <row r="230" spans="11:12" ht="14.4" x14ac:dyDescent="0.3">
      <c r="K230"/>
      <c r="L230"/>
    </row>
    <row r="231" spans="11:12" ht="14.4" x14ac:dyDescent="0.3">
      <c r="K231"/>
      <c r="L231"/>
    </row>
    <row r="232" spans="11:12" ht="14.4" x14ac:dyDescent="0.3">
      <c r="K232"/>
      <c r="L232"/>
    </row>
    <row r="233" spans="11:12" ht="14.4" x14ac:dyDescent="0.3">
      <c r="K233"/>
      <c r="L233"/>
    </row>
    <row r="234" spans="11:12" ht="14.4" x14ac:dyDescent="0.3">
      <c r="K234"/>
      <c r="L234"/>
    </row>
    <row r="235" spans="11:12" ht="14.4" x14ac:dyDescent="0.3">
      <c r="K235"/>
      <c r="L235"/>
    </row>
    <row r="236" spans="11:12" ht="14.4" x14ac:dyDescent="0.3">
      <c r="K236"/>
      <c r="L236"/>
    </row>
    <row r="237" spans="11:12" ht="14.4" x14ac:dyDescent="0.3">
      <c r="K237"/>
      <c r="L237"/>
    </row>
    <row r="238" spans="11:12" ht="14.4" x14ac:dyDescent="0.3">
      <c r="K238"/>
      <c r="L238"/>
    </row>
    <row r="239" spans="11:12" ht="14.4" x14ac:dyDescent="0.3">
      <c r="K239"/>
      <c r="L239"/>
    </row>
    <row r="240" spans="11:12" ht="14.4" x14ac:dyDescent="0.3">
      <c r="K240"/>
      <c r="L240"/>
    </row>
    <row r="241" spans="11:12" ht="14.4" x14ac:dyDescent="0.3">
      <c r="K241"/>
      <c r="L241"/>
    </row>
    <row r="242" spans="11:12" ht="14.4" x14ac:dyDescent="0.3">
      <c r="K242"/>
      <c r="L242"/>
    </row>
    <row r="243" spans="11:12" ht="14.4" x14ac:dyDescent="0.3">
      <c r="K243"/>
      <c r="L243"/>
    </row>
    <row r="244" spans="11:12" ht="14.4" x14ac:dyDescent="0.3">
      <c r="K244"/>
      <c r="L244"/>
    </row>
    <row r="245" spans="11:12" ht="14.4" x14ac:dyDescent="0.3">
      <c r="K245"/>
      <c r="L245"/>
    </row>
    <row r="246" spans="11:12" ht="14.4" x14ac:dyDescent="0.3">
      <c r="K246"/>
      <c r="L246"/>
    </row>
    <row r="247" spans="11:12" ht="14.4" x14ac:dyDescent="0.3">
      <c r="K247"/>
      <c r="L247"/>
    </row>
    <row r="248" spans="11:12" ht="14.4" x14ac:dyDescent="0.3">
      <c r="K248"/>
      <c r="L248"/>
    </row>
    <row r="249" spans="11:12" ht="14.4" x14ac:dyDescent="0.3">
      <c r="K249"/>
      <c r="L249"/>
    </row>
    <row r="250" spans="11:12" ht="14.4" x14ac:dyDescent="0.3">
      <c r="K250"/>
      <c r="L250"/>
    </row>
    <row r="251" spans="11:12" ht="14.4" x14ac:dyDescent="0.3">
      <c r="K251"/>
      <c r="L251"/>
    </row>
    <row r="252" spans="11:12" ht="14.4" x14ac:dyDescent="0.3">
      <c r="K252"/>
      <c r="L252"/>
    </row>
    <row r="253" spans="11:12" ht="14.4" x14ac:dyDescent="0.3">
      <c r="K253"/>
      <c r="L253"/>
    </row>
    <row r="254" spans="11:12" ht="14.4" x14ac:dyDescent="0.3">
      <c r="K254"/>
      <c r="L254"/>
    </row>
    <row r="255" spans="11:12" ht="14.4" x14ac:dyDescent="0.3">
      <c r="K255"/>
      <c r="L255"/>
    </row>
  </sheetData>
  <mergeCells count="71">
    <mergeCell ref="B67:D67"/>
    <mergeCell ref="H71:I71"/>
    <mergeCell ref="H72:I72"/>
    <mergeCell ref="E69:G69"/>
    <mergeCell ref="H31:H35"/>
    <mergeCell ref="I31:I35"/>
    <mergeCell ref="I62:I66"/>
    <mergeCell ref="B66:D66"/>
    <mergeCell ref="B42:B47"/>
    <mergeCell ref="C42:C47"/>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H42:H48"/>
    <mergeCell ref="I42:I48"/>
    <mergeCell ref="J31:J35"/>
    <mergeCell ref="B35:D35"/>
    <mergeCell ref="B25:B29"/>
    <mergeCell ref="C25:C29"/>
    <mergeCell ref="H25:H30"/>
    <mergeCell ref="I25:I30"/>
    <mergeCell ref="J25:J30"/>
    <mergeCell ref="B30:D30"/>
    <mergeCell ref="B31:B34"/>
    <mergeCell ref="C31:C34"/>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disablePrompts="1" count="2">
    <dataValidation type="whole" showInputMessage="1" showErrorMessage="1" sqref="E36:G40 E31:G34 E25:G29 E19:G23 E14:G17 E42:G47 E49:E52 E62:G65 E54:G60">
      <formula1>1</formula1>
      <formula2>5</formula2>
    </dataValidation>
    <dataValidation type="whole" allowBlank="1" showInputMessage="1" showErrorMessage="1" sqref="F49:G52">
      <formula1>1</formula1>
      <formula2>5</formula2>
    </dataValidation>
  </dataValidations>
  <pageMargins left="0.51181102362204722" right="0.51181102362204722" top="0.74803149606299213" bottom="0.74803149606299213" header="0.31496062992125984" footer="0.31496062992125984"/>
  <pageSetup paperSize="9" scale="53" fitToHeight="0" orientation="portrait" horizontalDpi="4294967294" verticalDpi="4294967294" r:id="rId1"/>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1'!Títulos_a_imprimir</vt:lpstr>
      <vt:lpstr>'ANEXO 2'!Títulos_a_imprimir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Hewlett-Packard Company</cp:lastModifiedBy>
  <cp:revision/>
  <cp:lastPrinted>2020-07-16T18:25:06Z</cp:lastPrinted>
  <dcterms:created xsi:type="dcterms:W3CDTF">2014-03-17T17:12:16Z</dcterms:created>
  <dcterms:modified xsi:type="dcterms:W3CDTF">2020-07-16T18:27:42Z</dcterms:modified>
</cp:coreProperties>
</file>