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20610" windowHeight="11640" tabRatio="733"/>
  </bookViews>
  <sheets>
    <sheet name="INVERSIÓN BMT" sheetId="42" r:id="rId1"/>
    <sheet name="POAI 2013" sheetId="43" state="hidden" r:id="rId2"/>
    <sheet name="TABLAS" sheetId="54" state="hidden" r:id="rId3"/>
    <sheet name="Resumen para SDH V4" sheetId="41" state="hidden" r:id="rId4"/>
  </sheets>
  <externalReferences>
    <externalReference r:id="rId5"/>
    <externalReference r:id="rId6"/>
    <externalReference r:id="rId7"/>
  </externalReferences>
  <definedNames>
    <definedName name="_xlnm._FilterDatabase" localSheetId="0" hidden="1">'INVERSIÓN BMT'!$A$25:$O$195</definedName>
    <definedName name="_xlnm._FilterDatabase" localSheetId="1" hidden="1">'POAI 2013'!$A$1:$G$16</definedName>
    <definedName name="a">#REF!</definedName>
    <definedName name="aa">#REF!</definedName>
    <definedName name="_xlnm.Print_Area" localSheetId="0">'INVERSIÓN BMT'!$B$1:$L$205</definedName>
    <definedName name="B">#REF!</definedName>
    <definedName name="dd">#REF!</definedName>
    <definedName name="g">#REF!</definedName>
    <definedName name="gdsa">#REF!</definedName>
    <definedName name="gg">#REF!</definedName>
    <definedName name="graficos">#REF!</definedName>
    <definedName name="graficos2">#REF!</definedName>
    <definedName name="PLAN">#REF!</definedName>
    <definedName name="PROYECCION">#REF!</definedName>
    <definedName name="sadsa">#REF!</definedName>
    <definedName name="_xlnm.Print_Titles" localSheetId="0">'INVERSIÓN BMT'!$25:$25</definedName>
    <definedName name="_xlnm.Print_Titles" localSheetId="3">'Resumen para SDH V4'!$1:$1</definedName>
  </definedNames>
  <calcPr calcId="144525"/>
</workbook>
</file>

<file path=xl/calcChain.xml><?xml version="1.0" encoding="utf-8"?>
<calcChain xmlns="http://schemas.openxmlformats.org/spreadsheetml/2006/main">
  <c r="I182" i="42" l="1"/>
  <c r="I183" i="42"/>
  <c r="I184" i="42"/>
  <c r="I185" i="42"/>
  <c r="I186" i="42"/>
  <c r="I187" i="42"/>
  <c r="I188" i="42"/>
  <c r="I189" i="42"/>
  <c r="I190" i="42"/>
  <c r="I191" i="42"/>
  <c r="I192" i="42"/>
  <c r="I193" i="42"/>
  <c r="I195" i="42"/>
  <c r="H194" i="42"/>
  <c r="I194" i="42" s="1"/>
  <c r="I157" i="42"/>
  <c r="I158" i="42"/>
  <c r="I159" i="42"/>
  <c r="I160" i="42"/>
  <c r="I161" i="42"/>
  <c r="I162" i="42"/>
  <c r="I163" i="42"/>
  <c r="I164" i="42"/>
  <c r="I165" i="42"/>
  <c r="I166" i="42"/>
  <c r="I167" i="42"/>
  <c r="I168" i="42"/>
  <c r="I169" i="42"/>
  <c r="I170" i="42"/>
  <c r="I171" i="42"/>
  <c r="I172" i="42"/>
  <c r="I173" i="42"/>
  <c r="I174" i="42"/>
  <c r="I175" i="42"/>
  <c r="I176" i="42"/>
  <c r="I177" i="42"/>
  <c r="I178" i="42"/>
  <c r="I179" i="42"/>
  <c r="I180" i="42"/>
  <c r="I181" i="42"/>
  <c r="I72" i="42"/>
  <c r="I73" i="42"/>
  <c r="I74" i="42"/>
  <c r="I75" i="42"/>
  <c r="I76" i="42"/>
  <c r="I77" i="42"/>
  <c r="I78" i="42"/>
  <c r="I79" i="42"/>
  <c r="I80" i="42"/>
  <c r="I81" i="42"/>
  <c r="I82" i="42"/>
  <c r="I83" i="42"/>
  <c r="I84" i="42"/>
  <c r="I85" i="42"/>
  <c r="I88" i="42"/>
  <c r="I89" i="42"/>
  <c r="I91" i="42"/>
  <c r="I92" i="42"/>
  <c r="I95" i="42"/>
  <c r="I97" i="42"/>
  <c r="I98" i="42"/>
  <c r="I99" i="42"/>
  <c r="I100" i="42"/>
  <c r="I103" i="42"/>
  <c r="I104" i="42"/>
  <c r="I105" i="42"/>
  <c r="I106" i="42"/>
  <c r="I107" i="42"/>
  <c r="I108" i="42"/>
  <c r="I109" i="42"/>
  <c r="I110" i="42"/>
  <c r="I111" i="42"/>
  <c r="I112" i="42"/>
  <c r="I113" i="42"/>
  <c r="I114" i="42"/>
  <c r="I115" i="42"/>
  <c r="I116" i="42"/>
  <c r="I117" i="42"/>
  <c r="I118" i="42"/>
  <c r="I120" i="42"/>
  <c r="I122" i="42"/>
  <c r="I123" i="42"/>
  <c r="I124" i="42"/>
  <c r="I125" i="42"/>
  <c r="I126" i="42"/>
  <c r="I127" i="42"/>
  <c r="I130" i="42"/>
  <c r="I131" i="42"/>
  <c r="I132" i="42"/>
  <c r="I134" i="42"/>
  <c r="I136" i="42"/>
  <c r="I137" i="42"/>
  <c r="I138" i="42"/>
  <c r="I139" i="42"/>
  <c r="I140" i="42"/>
  <c r="I141" i="42"/>
  <c r="I142" i="42"/>
  <c r="I143" i="42"/>
  <c r="I144" i="42"/>
  <c r="I145" i="42"/>
  <c r="I147" i="42"/>
  <c r="I149" i="42"/>
  <c r="I150" i="42"/>
  <c r="I151" i="42"/>
  <c r="I152" i="42"/>
  <c r="I153" i="42"/>
  <c r="I154" i="42"/>
  <c r="I155" i="42"/>
  <c r="I156" i="42"/>
  <c r="H148" i="42"/>
  <c r="I148" i="42" s="1"/>
  <c r="H146" i="42"/>
  <c r="I146" i="42" s="1"/>
  <c r="H135" i="42"/>
  <c r="I135" i="42" s="1"/>
  <c r="H133" i="42"/>
  <c r="I133" i="42" s="1"/>
  <c r="H129" i="42"/>
  <c r="I129" i="42" s="1"/>
  <c r="H128" i="42"/>
  <c r="I128" i="42" s="1"/>
  <c r="H121" i="42"/>
  <c r="I121" i="42" s="1"/>
  <c r="H119" i="42"/>
  <c r="I119" i="42" s="1"/>
  <c r="H102" i="42"/>
  <c r="I102" i="42" s="1"/>
  <c r="H101" i="42"/>
  <c r="I101" i="42" s="1"/>
  <c r="H96" i="42"/>
  <c r="I96" i="42" s="1"/>
  <c r="H94" i="42"/>
  <c r="I94" i="42" s="1"/>
  <c r="H93" i="42"/>
  <c r="I93" i="42" s="1"/>
  <c r="H90" i="42"/>
  <c r="I90" i="42" s="1"/>
  <c r="H87" i="42"/>
  <c r="I87" i="42" s="1"/>
  <c r="H86" i="42"/>
  <c r="I86" i="42" s="1"/>
  <c r="I71" i="42"/>
  <c r="I70" i="42"/>
  <c r="I69" i="42"/>
  <c r="I68" i="42"/>
  <c r="I67" i="42"/>
  <c r="I66" i="42"/>
  <c r="I65" i="42"/>
  <c r="I64" i="42"/>
  <c r="I63" i="42"/>
  <c r="I62" i="42"/>
  <c r="I61" i="42"/>
  <c r="I60" i="42"/>
  <c r="I59" i="42"/>
  <c r="I58" i="42"/>
  <c r="I57" i="42"/>
  <c r="I56" i="42"/>
  <c r="H55" i="42"/>
  <c r="I55" i="42" s="1"/>
  <c r="I54" i="42"/>
  <c r="I53" i="42"/>
  <c r="H52" i="42"/>
  <c r="I52" i="42" s="1"/>
  <c r="I51" i="42"/>
  <c r="I50" i="42"/>
  <c r="I49" i="42"/>
  <c r="I48" i="42"/>
  <c r="I47" i="42"/>
  <c r="H46" i="42"/>
  <c r="I46" i="42" s="1"/>
  <c r="H45" i="42"/>
  <c r="I45" i="42" s="1"/>
  <c r="I44" i="42"/>
  <c r="I43" i="42"/>
  <c r="I42" i="42"/>
  <c r="I41" i="42"/>
  <c r="I40" i="42"/>
  <c r="I39" i="42"/>
  <c r="I38" i="42"/>
  <c r="I37" i="42"/>
  <c r="I36" i="42"/>
  <c r="I35" i="42"/>
  <c r="I34" i="42"/>
  <c r="I33" i="42"/>
  <c r="I32" i="42"/>
  <c r="I31" i="42"/>
  <c r="I30" i="42"/>
  <c r="I29" i="42"/>
  <c r="I28" i="42"/>
  <c r="I27" i="42"/>
  <c r="I26" i="42"/>
  <c r="G16" i="43" l="1"/>
  <c r="I107" i="41"/>
</calcChain>
</file>

<file path=xl/comments1.xml><?xml version="1.0" encoding="utf-8"?>
<comments xmlns="http://schemas.openxmlformats.org/spreadsheetml/2006/main">
  <authors>
    <author>Jorge Andrés Arámbula Currea</author>
  </authors>
  <commentList>
    <comment ref="F104" authorId="0">
      <text>
        <r>
          <rPr>
            <b/>
            <sz val="9"/>
            <color indexed="81"/>
            <rFont val="Tahoma"/>
            <family val="2"/>
          </rPr>
          <t>Jorge Andrés Arámbula Currea:</t>
        </r>
        <r>
          <rPr>
            <sz val="9"/>
            <color indexed="81"/>
            <rFont val="Tahoma"/>
            <family val="2"/>
          </rPr>
          <t xml:space="preserve">
Sugiero que se realice por licitación pública e incluya fuera de la ciudad</t>
        </r>
      </text>
    </comment>
  </commentList>
</comments>
</file>

<file path=xl/sharedStrings.xml><?xml version="1.0" encoding="utf-8"?>
<sst xmlns="http://schemas.openxmlformats.org/spreadsheetml/2006/main" count="1437" uniqueCount="547">
  <si>
    <t>Meta Proyecto de Inversión</t>
  </si>
  <si>
    <t>Dependencia</t>
  </si>
  <si>
    <t>Clasificación de recurrencia</t>
  </si>
  <si>
    <t>Concepto del Gasto (SDH)</t>
  </si>
  <si>
    <t>Subdirección de Gestión Corporativa</t>
  </si>
  <si>
    <t>0082 Infraestructura para la modernización y el fortalecimiento de la UAECOB</t>
  </si>
  <si>
    <t>0083 Mejoramiento y Mantenimiento de la Infraestructura de las Estaciones de Bomberos</t>
  </si>
  <si>
    <t>0077-Dotación de máquinas y equipos para los Cuerpos de Bomberos Oficiales</t>
  </si>
  <si>
    <t>0500-Servicios de Conectividad, VOZ, Datos,  Vídeo y Hosting para la UAECOB.</t>
  </si>
  <si>
    <t>0502-Actualización, soporte y adquisición de licenciamiento del software e implementación Sistemas Integrados de la UAECOB</t>
  </si>
  <si>
    <t>0056-Mantenimiento de Máquinas, Vehículos, Equipos y Bienes Muebles de la UAECOB</t>
  </si>
  <si>
    <t>0180-Suministro de combustibles para Máquinas y Equipos Especializados de la UAECOB</t>
  </si>
  <si>
    <t>0050-Capacitación a la comunidad sobre atención de emergencias</t>
  </si>
  <si>
    <t>0006-Capacitación del personal de Bomberos</t>
  </si>
  <si>
    <t>0067-Gestión Integral del Riesgo contra incendio y demás emergencias que atiende la UAECOB.</t>
  </si>
  <si>
    <t>Acciones de apoyo a la gestión integral del riesgo y atención de emergencias</t>
  </si>
  <si>
    <t>Mantenimiento preventivo y correctivo de vehículos</t>
  </si>
  <si>
    <t>Gasto no recurrente</t>
  </si>
  <si>
    <t>Gasto recurrente existente</t>
  </si>
  <si>
    <t>Gasto recurrente nuevo</t>
  </si>
  <si>
    <t>Combustible para vehículos</t>
  </si>
  <si>
    <t>Adquirir elementos de bioseguridad y suministro de insumos para maletines de trauma</t>
  </si>
  <si>
    <t>Contratar el suministro alimentación  para el programa canino de la UAECOB</t>
  </si>
  <si>
    <t>Contratar el servicio integral de servicio médico veterinario para el programa canino de la UAECOB</t>
  </si>
  <si>
    <t>Contratar los servicios de canales de datos dedicados para la infraestructura LAN y de Internet para la UAECOB</t>
  </si>
  <si>
    <t>0702-Dotación de instalaciones de la UAECOB - Bomberos</t>
  </si>
  <si>
    <t>Movilizaciones de grupos especiales en emergencias. Imprevistos en el desarrollo de las actividades de atención de emergencias</t>
  </si>
  <si>
    <t>Total general</t>
  </si>
  <si>
    <t>Adquisición de implementos, enseres, electrodomésticos y muebles para las estaciones y demás implementos para el bienestar (se divide según necesidades)</t>
  </si>
  <si>
    <t xml:space="preserve">Intervenciones físicas en las estaciones </t>
  </si>
  <si>
    <t xml:space="preserve">Contratar los servicios integrales de mantenimiento preventivo y correctivo de los equipos de respiración autónoma, incluido el suministro de repuestos, insumos y mano de obra especializada.  </t>
  </si>
  <si>
    <t>Contratar el suministro de elementos de ferretería, para el soporte de las operaciones de la Unidad Administrativa Especial Cuerpo Oficial de Bomberos</t>
  </si>
  <si>
    <t>Poda y jardinería en las Estaciones.</t>
  </si>
  <si>
    <t>Medición de Contaminantes en Calderas.</t>
  </si>
  <si>
    <t>Prestar el servicio de comunicaciones voz a voz y datos por bolsa de segundos a consumo a consumo, sobre equipos y tecnología trunking digital IDEN  con equipos entregados en calidad de comodato para la UAECOB</t>
  </si>
  <si>
    <t>TELMEX se obliga a prestar al arrendatario UAECOB, por sus propios medios o con los de terceros, con plena autonomía técnica, financiera, administrativa y directiva, el "ARRENDAMIENTO DE SOLUCION INTEGRAL TECNOLÓGICA - HOSTING",  lo cual incluye espacio físico, equipos, licenciamiento y servicios de instalación, configuración, soporte, mantenimiento, backup, restauración, monitoreo, administración de la solución tecnológica y alta disponibilidad de la misma, según las especificaciones del anexo técnico.</t>
  </si>
  <si>
    <t xml:space="preserve">Contratar los servicios de Internet Móvil 3.5 o 4G, con paquete de datos ilimitado mensual y con conexión de modens tipo USB. </t>
  </si>
  <si>
    <t>Contratar el suministro e instalacion de llantas para los vehiculos asignados a la unidad administrativa especial cuerpo oficial de bomberos</t>
  </si>
  <si>
    <t xml:space="preserve">Contratar el servicio de alimentos e hidratación Componente sólido para soporte en emergencias y eventos institucionales </t>
  </si>
  <si>
    <t>Contratar el servicio de mantenimiento trajes de línea de fuego</t>
  </si>
  <si>
    <t>Adquirir elementos necesarios para la impresión de piezas que utilizará la UAECOBB dentro de su estrategia de Comunicaciones internas y externas, así como en el trabajo de prevención hacia la comunidad</t>
  </si>
  <si>
    <t>Contratar los servicios de monitoreo de medios de información para estimar el impacto de las noticias publicadas y la gestión de comunicación pública de la Unidad</t>
  </si>
  <si>
    <t>Prestar los servicios de mantenimiento preventivo y correctivo con suministro de repuestos e insumos para los equipos menores de la UAECOB</t>
  </si>
  <si>
    <t>Suministro de materiales para la realización de procesos de entrenamiento a personal operativo</t>
  </si>
  <si>
    <t>certificacion calidad</t>
  </si>
  <si>
    <t xml:space="preserve">mantenimiento y adecuacion sistema electrónico  de seguridad monitoreado, </t>
  </si>
  <si>
    <t>Adquirir botas y medias para el traje de diario del personal uniformado de la Unidad.</t>
  </si>
  <si>
    <t>seguridad electronica</t>
  </si>
  <si>
    <t>vehiculo comando</t>
  </si>
  <si>
    <t>Sistemas de Impresión en la UAECOB</t>
  </si>
  <si>
    <t>Mantenimiento Correctivo, mantenimiento Preventivo con bolsa de repuestos para los equipos y la infraestructura de Radiocomunicaciones del Sistema Troncalizado</t>
  </si>
  <si>
    <t>mantenimiento de extintores</t>
  </si>
  <si>
    <t xml:space="preserve">Contratar el suministro de espuma (película acuosa) al 1%, al 3% y al 6% para la extinción de incendios estructurales </t>
  </si>
  <si>
    <t>Raciones de campaña</t>
  </si>
  <si>
    <t>Entrenamiento en puesto de trabajo para el personal operativo</t>
  </si>
  <si>
    <t>Inscripción a procesos de capacitación</t>
  </si>
  <si>
    <t>Viáticos suministrados a los funcionarios de la UAECOBB que se desplacen a tomar capacitaciones en otras ciudades o países para cubrir gastos de hospedaje y alimentación</t>
  </si>
  <si>
    <t>Suministro de pasajes aéreos para los desplazamientos de los diferentes funcionarios, así mismo para el desplazamiento de instructores o conferencistas de otras ciudades o países cuando la entidad lo requiera para la capacitación de sus funcionarios</t>
  </si>
  <si>
    <t>Contratar los servicios permanentes e integrales en comunicación consistente en el diseño y producción de herramientas y piezas de comunicación masiva y directa para informar a la ciudadanía acerca de las estrategias misionales de la entidad</t>
  </si>
  <si>
    <t>adquisición de equipos de corte para USAR</t>
  </si>
  <si>
    <t>adquisición de UN SET para cargas pesadas</t>
  </si>
  <si>
    <t>adquisición de maquinas especializadas</t>
  </si>
  <si>
    <t>fortalecimiento primera respuesta incendios forestales</t>
  </si>
  <si>
    <t>fortalecimiento primera respuesta incendios edificios altos</t>
  </si>
  <si>
    <t>fortalecimiento respuesta para rescate diferentes modalidades</t>
  </si>
  <si>
    <t xml:space="preserve">fortalecimiento tecnologico para la respuesta de las operaciones </t>
  </si>
  <si>
    <t>adquisición cascos para rescates e incendios forestales</t>
  </si>
  <si>
    <t xml:space="preserve">Adquirir equipos de producción y postproducción en video profesional.  </t>
  </si>
  <si>
    <t>Adecuacion bodegas logistica</t>
  </si>
  <si>
    <t>Equipo de campamento, que incluye carpa térmica, baños, ducha, cocina, lavamanos, catres  y mesas de comedor</t>
  </si>
  <si>
    <t>Un montacargas manual con capacidad de carga mínimo 1 tonelada y altura de 4 mts</t>
  </si>
  <si>
    <t>Una camión grúa telescópica  con capacidad de 20 toneladas</t>
  </si>
  <si>
    <t>Carpas inflables</t>
  </si>
  <si>
    <t>Tanques móviles para cargue de combustible y espuma mínimo de 500 gls</t>
  </si>
  <si>
    <t>estandarización  certificacion</t>
  </si>
  <si>
    <t>semana de la prevencion</t>
  </si>
  <si>
    <t>semana del tendero </t>
  </si>
  <si>
    <t>administracion data center</t>
  </si>
  <si>
    <t>Sistema de control de presencia de personal</t>
  </si>
  <si>
    <t>Análisis, diseño e implementación del proceso de Revisiones Técnicas virtual</t>
  </si>
  <si>
    <t>Sistema de administración de Gestión Documental</t>
  </si>
  <si>
    <t>Actualizacion de plataforma tecnológica</t>
  </si>
  <si>
    <t>Línea de investigación aplicada para la Gestión del  Riesgo</t>
  </si>
  <si>
    <t>Estandarización de módulos o procesos educativos, técnicas y procedimientos bomberiles</t>
  </si>
  <si>
    <t>Diseño e implementación del modelo curricular pedagógico e investigativo en Gestión del Riesgo y bomberil</t>
  </si>
  <si>
    <t>PIGA-Mantenimiento piscina a razon de $ 2.200.000 por mes</t>
  </si>
  <si>
    <t>PIGA-MANTENIMIENTO CALDERA Y SUPERVISION (pisicina kennedy)</t>
  </si>
  <si>
    <t>PIGA-ADMINISTRACION TEMA DE PISCINA a razon de $ 3.000.000 por mes</t>
  </si>
  <si>
    <t>PIGA-Mantenimiento programa de GIRS (70 unid. De Contenedores pequeños para residuos sólidos $ 40.000 c/u   - 90 Contenedores grandes para residuos sólidos $ 100.000 c/u)</t>
  </si>
  <si>
    <t>PIGA-Incentivos y reconocimientos,</t>
  </si>
  <si>
    <t>PIGA-Ecolavado de máquinas</t>
  </si>
  <si>
    <t>Estación Central-Adecuacion y reforzamiento estructural. Ya hay lilcencia</t>
  </si>
  <si>
    <t>Interventoría-Central</t>
  </si>
  <si>
    <t>Estación Bosa-Adecuacion y reforzamiento estructural. Ya hay lilcencia</t>
  </si>
  <si>
    <t>Interventoría-Bosa</t>
  </si>
  <si>
    <t>Estación Bellavista-Actualizacion de Estudios y diseños existentes a norma vigente. Hay que ajustar los que existen</t>
  </si>
  <si>
    <t>Interventoria E y D-Bellavista</t>
  </si>
  <si>
    <t xml:space="preserve">Estación Fontibón- Actualizacion de Estudios y diseños existentes a norma vigente. Hay que ajustar los que existen </t>
  </si>
  <si>
    <t>Interventoria E y D-Fontibón</t>
  </si>
  <si>
    <t>Comando- OBRA NUEVA CERRAMIENTO-OBRAS DE URBANISMO. Pedir concepto a seguridad, antibandalico</t>
  </si>
  <si>
    <t>Comando-1 Planta electrica. Ya esta en los diseños aprobada</t>
  </si>
  <si>
    <t>Comando-Insonorizacion plantas electricas</t>
  </si>
  <si>
    <t>Comando-alumbrado de emergencia. Diseñor lo entrega RAM</t>
  </si>
  <si>
    <t>Comando- DISPOSITIVO DE PROTECCION CONTRA SOBRETENSIONES DPS (¡REGULADOR DE CORRIENTE). DISEÑOS LOS ENTREGA RAM</t>
  </si>
  <si>
    <t>Comando-Diseño de tanques de ACPM para las plantas electricas. Hoy no hay. Debe dar concepto Gestion del Riesgo y Ambiental</t>
  </si>
  <si>
    <t>Comando- Tanques de ACPM de 6000 galones para suplencia de 6 dias. Pueden ser dos tanques por seguridad y por que van a ser dos entidades las que van a operar alli. El tanque solo vale 15 millones, pero las valbulas y aditamientos valen mucho mas</t>
  </si>
  <si>
    <t>Construcción Centro Academico y entrenamiento
Legalizacion del predio (escrituras)</t>
  </si>
  <si>
    <t>Construcción Centro Academico y entrenamiento
estudios y diseños</t>
  </si>
  <si>
    <t>Construcción Centro Academico y entrenamiento
Interventoría estudios y diseños</t>
  </si>
  <si>
    <t>Estación Kennedy-Diseño y obra de traslado de la Cladera</t>
  </si>
  <si>
    <t>PIGA-Cuartos de acopio temporal de residuos sólidos</t>
  </si>
  <si>
    <t>PIGA-Tecnologías de eficiencia en uso de recursos (agua y energía eléctrica).</t>
  </si>
  <si>
    <t>PIGA-Preauditoría de certificación ISO 14000</t>
  </si>
  <si>
    <t>PIGA-Auditoría de certificación ISO 14000</t>
  </si>
  <si>
    <t>PIGA-Formación continuada -Capacitaciones y socializaciones</t>
  </si>
  <si>
    <t>Olimpiadas bomberiles</t>
  </si>
  <si>
    <t>Actividades y recursos para el montaje de los gestores locales</t>
  </si>
  <si>
    <t xml:space="preserve">Contratar suministro de la logistica y apoyo para los eventos que requiera llevar a cabo la UAECOB. </t>
  </si>
  <si>
    <t xml:space="preserve">Contratar la ejecución de un plan de medios de conformidad a los requerimientos de la UAECOB, en medios tradionales, alternativos y comunitarios.  </t>
  </si>
  <si>
    <t>0142 – Personal especializado para las actividades propias de los procesos de mejoramiento de gestión de la entidad</t>
  </si>
  <si>
    <t>908 - Fortalecimiento del Sistema Integrado de Gestión de la UAECOB</t>
  </si>
  <si>
    <t>412 - Modernización del Cuerpo Oficial de Bomberos</t>
  </si>
  <si>
    <t>Fortalecimiento primera respuesta
(Equipos para la atención de incendios estructurales, pitones, mandarrias, etc.)</t>
  </si>
  <si>
    <t>Adquisición de Elementos de Protección Personal, equipos e insumos para la atención de emergencias con materiales peligrosos</t>
  </si>
  <si>
    <t>Reposición y stock equipo menor
(Elementos para el programa canino
Equipos de autocontenido
Elementos y accesorios para intervenciones que generen rescate por extensión
Elementos y accesorios para intervenciones que generen rescate para animales, domésticos, de granja entre otros
Elementos y accesorios para la calibración de monitores atmosféricos
Equipos de corte
Equipos de rescate vehicular pesado
Medidores laser de distancia para realizar investigación de Incendios
Cámaras fotográficas profesionales para realizar investigación de incendios
Microscopio digital para realizar investigación de incendios
Tienda neumática de campaña para rehabilitación del bombero en emergencias)</t>
  </si>
  <si>
    <t>capacitacion externa a la comunidad sobre atención de emergencias (incluye insumos para realizar procesos de divulgación)</t>
  </si>
  <si>
    <t>Insumos para realizar procesos de capacitación y entrenamiento (fotocopias material de entrenamiento y capacitación misional)</t>
  </si>
  <si>
    <t>Desarrollar 1 programa que garantice el 100% del mantenimiento de la infraestructura física de las 17 Estaciones de Bomberos y el Comando</t>
  </si>
  <si>
    <t>Dotar 100 por ciento del equipamiento de bienes programados para el Cuerpo Oficial de Bomberos</t>
  </si>
  <si>
    <t>Implementar 1 Plan Institucional de Capacitación (PIC) para el Cuerpo Oficial de Bomberos</t>
  </si>
  <si>
    <t>Implementar y mantener el 100 por ciento del Sistema Integrado de Gestión de la UAECOB, de acuerdo a las actividades programadas</t>
  </si>
  <si>
    <t>Implementar 1 programa para el fortalecimiento de la gestión del riesgo contra incendio, preparativos, atención de incidentes con materiales peligrosos y rescates</t>
  </si>
  <si>
    <t>0143-Mantenimiento y sostenibilidad del proceso de recertificación al sistema integrado de gestión.</t>
  </si>
  <si>
    <t>Contratar el mantenimiento integral con suministro de repuestos y mano de obra especializada para los equipos de rescate vehicular liviano y pesado de la UAECOB.</t>
  </si>
  <si>
    <t>0767-Dotación tecnológica de las estaciones y el comando</t>
  </si>
  <si>
    <t>Construir 3 unidades de Bomberos divididas en 2 Estaciones y 1 Academia</t>
  </si>
  <si>
    <t>Adecuar 3 Estaciones de Bomberos</t>
  </si>
  <si>
    <t>Eje</t>
  </si>
  <si>
    <t>Programa</t>
  </si>
  <si>
    <t>Proyecto Prioritario</t>
  </si>
  <si>
    <t>02 - Un territorio que enfrenta el cambio climático y se ordena alrededor del agua</t>
  </si>
  <si>
    <t>20 - Gestión integral de riesgos</t>
  </si>
  <si>
    <t xml:space="preserve">201 - Fortalecimiento del Sistema Distrital de gestión del riesgo </t>
  </si>
  <si>
    <t>370 - 100% de las personas afectadas por incidentes emergencias y desastres con respuesta integral y coordinada del SDGR</t>
  </si>
  <si>
    <t>03 - Una Bogotá que defiende y fortalece lo público</t>
  </si>
  <si>
    <t>31 - Fortalecimiento de la función administrativa y desarrollo institucional</t>
  </si>
  <si>
    <t>235 - Sistemas de mejoramiento de la gestión y de la capacidad operativa de las entidades</t>
  </si>
  <si>
    <t xml:space="preserve">457 - Implementar en el 100% de las entidades del distrito el Sistema Integrado de Gestión </t>
  </si>
  <si>
    <t>Meta Plan de Desarrollo</t>
  </si>
  <si>
    <t>Proyecto de Inversión</t>
  </si>
  <si>
    <t>Necesidad</t>
  </si>
  <si>
    <t>Valor Necesidad</t>
  </si>
  <si>
    <t>Proceso</t>
  </si>
  <si>
    <t>Valor Total</t>
  </si>
  <si>
    <t>Tipo de Gasto Predis</t>
  </si>
  <si>
    <t>Componente</t>
  </si>
  <si>
    <t>Intensidad</t>
  </si>
  <si>
    <t>Cantidad (bienes a contratar)</t>
  </si>
  <si>
    <t>01 Infraestructura</t>
  </si>
  <si>
    <t>01  Construcción, adecuación y ampliación de infraestructura propia del sector</t>
  </si>
  <si>
    <t>03 Mejoramiento y mantenimiento de infraestructura propia del sector</t>
  </si>
  <si>
    <t>02 Dotación</t>
  </si>
  <si>
    <t>01 Adquisición y/o producción de equipos, materiales, suministros y servicios propios del sector</t>
  </si>
  <si>
    <t>0767-Dotación tecnológica De las estaciones y el comando</t>
  </si>
  <si>
    <t>02 Mantenimiento de equipos, materiales, suministros y servicios propios del sector</t>
  </si>
  <si>
    <t>03 Recurso Humano</t>
  </si>
  <si>
    <t>01 Divulgación, asistencia técnica y capacitación de la población</t>
  </si>
  <si>
    <t>05 Administración Institucional</t>
  </si>
  <si>
    <t>02 Administración, control y organización institucional para apoyo a la gestión del distrito</t>
  </si>
  <si>
    <t>0141-Otros gastos administración, control y organización institucional para apoyo o gestión del Estado</t>
  </si>
  <si>
    <t>06 Gastos Operativos</t>
  </si>
  <si>
    <t>01 Investigación básica aplicada y estudios propios del sector</t>
  </si>
  <si>
    <t>Subdirección de Gestión Humana</t>
  </si>
  <si>
    <t>N/A</t>
  </si>
  <si>
    <t>Suministro</t>
  </si>
  <si>
    <t>Oficina Asesora de Planeación</t>
  </si>
  <si>
    <t>Prestación de Servicios</t>
  </si>
  <si>
    <t>Contratación Directa</t>
  </si>
  <si>
    <t>Subdirección de Logística</t>
  </si>
  <si>
    <t>Mínima cuantía</t>
  </si>
  <si>
    <t>Subdirección de Gestión del Riesgo</t>
  </si>
  <si>
    <t>Compraventa</t>
  </si>
  <si>
    <t>Subdirección Operativa</t>
  </si>
  <si>
    <t>Arrendamiento</t>
  </si>
  <si>
    <t>Oficina Asesora Jurídica</t>
  </si>
  <si>
    <t>Nombre Proyecto de Inversión</t>
  </si>
  <si>
    <t>Licitación Pública</t>
  </si>
  <si>
    <t>Vigencia Futura</t>
  </si>
  <si>
    <t>NO</t>
  </si>
  <si>
    <t>PSP</t>
  </si>
  <si>
    <t>Dirección - Despacho</t>
  </si>
  <si>
    <t>Dirección -  Comunicaciones y Prensa</t>
  </si>
  <si>
    <t>Tipo de Contratación</t>
  </si>
  <si>
    <t>Consultoría</t>
  </si>
  <si>
    <t>Convenios</t>
  </si>
  <si>
    <t>Diseño</t>
  </si>
  <si>
    <t>Interventoría</t>
  </si>
  <si>
    <t>Obra</t>
  </si>
  <si>
    <t>OPERATIVOS GENERALES</t>
  </si>
  <si>
    <t>COMUNICACIONES EN EMERGENCIA</t>
  </si>
  <si>
    <t>ATENCIÓN DE INCENDIOS</t>
  </si>
  <si>
    <t>USAR. BÚSQUEDA Y RESCATE URBANO
(URBAN SEARCH AND RESCUE)</t>
  </si>
  <si>
    <t>BÚSQUEDA Y RESCATE</t>
  </si>
  <si>
    <t>BÚSQUEDA Y RESCATE DE ANIMALES EN EMERGENCIA (BRAE)</t>
  </si>
  <si>
    <t>RESPUESTA A INCIDENTES CON MATERIALES PELIGROSOS Y EMERGENCIAS QUÍMICAS - MATPEL</t>
  </si>
  <si>
    <t>CONOCIMIENTO DEL RIESGO</t>
  </si>
  <si>
    <t>REDUCCIÓN DEL RIESGO</t>
  </si>
  <si>
    <t>INVESTIGACIÓN DE SERVICIOS DE EMERGENCIA</t>
  </si>
  <si>
    <t>PLANEACIÓN Y GESTIÓN ESTRATÉGICA</t>
  </si>
  <si>
    <t>GESTIÓN DE COMUNICACIONES</t>
  </si>
  <si>
    <t>MEJORA CONTINUA</t>
  </si>
  <si>
    <t>EVALUACIÓN INDEPENDIENTE</t>
  </si>
  <si>
    <t>GESTIÓN DEL TALENTO HUMANO</t>
  </si>
  <si>
    <t xml:space="preserve">CONTROL DISCIPLINARIO </t>
  </si>
  <si>
    <t>ADMINISTRACIÓN DE RECURSOS FÍSICOS</t>
  </si>
  <si>
    <t>GESTIÓN DOCUMENTAL</t>
  </si>
  <si>
    <t>GESTIÓN FINANCIERA</t>
  </si>
  <si>
    <t>SERVICIO DE ATENCIÓN AL CIUDADANO</t>
  </si>
  <si>
    <t>GESTIÓN DE RECURSOS TECNOLÓGICOS</t>
  </si>
  <si>
    <t>GESTIÓN JURÍDICA</t>
  </si>
  <si>
    <t>CONTRATACION</t>
  </si>
  <si>
    <t>LOGISTICA PARA EMERGENCIAS Y SUMINISTROS</t>
  </si>
  <si>
    <t>PARQUE AUTOMOTOR</t>
  </si>
  <si>
    <t>EQUIPO MENOR</t>
  </si>
  <si>
    <t>GESTIÓN AMBIENTAL</t>
  </si>
  <si>
    <t>SI</t>
  </si>
  <si>
    <t>Modalidad de Contratación</t>
  </si>
  <si>
    <t>Concurso de Méritos</t>
  </si>
  <si>
    <t>Subasta a la inversa</t>
  </si>
  <si>
    <t>Selección Abreviada de menor cuantía</t>
  </si>
  <si>
    <t>Modernización Cuerpo Oficial de Bomberos</t>
  </si>
  <si>
    <t>Fortalecimiento del Sistema Integrado de Gestión de la UAECOB</t>
  </si>
  <si>
    <t>Construir tres (3) unidades de bomberos divididas en dos (2) estaciones y una (1) academia</t>
  </si>
  <si>
    <t>Desarrollar un programa que garantice el 100% del mantenimiento de la infraestructura fisica de las 17 estaciones de bomberos y el comando</t>
  </si>
  <si>
    <t>Implementar un (1) Plan Institucional de Capacitación (PIC) para el Cuerpo Oficial de Bomberos</t>
  </si>
  <si>
    <t>Oficina Control Interno</t>
  </si>
  <si>
    <t>Adecuar tres (3) estaciones de bomberos</t>
  </si>
  <si>
    <t>.</t>
  </si>
  <si>
    <t>Meta Proyecto de Inversión 412</t>
  </si>
  <si>
    <t>Meta Proyecto de Inversión 908</t>
  </si>
  <si>
    <t>Adición</t>
  </si>
  <si>
    <t>Descripción</t>
  </si>
  <si>
    <t>Fecha estimada de inicio de proceso de selección</t>
  </si>
  <si>
    <t>Duración estimada del contrato</t>
  </si>
  <si>
    <t xml:space="preserve">Modalidad de selección </t>
  </si>
  <si>
    <t>Valor total estimado</t>
  </si>
  <si>
    <t>¿Se requieren vigencias futuras?</t>
  </si>
  <si>
    <t>Valor estimado en la vigencia actual</t>
  </si>
  <si>
    <t>Estado de solicitud de vigencias futuras</t>
  </si>
  <si>
    <t>Datos de contacto del responsable</t>
  </si>
  <si>
    <t>Declaración sobre la naturaleza del Plan
Anual de Adquisiciones:</t>
  </si>
  <si>
    <t>A. INFORMACIÓN GENERAL DE LA ENTIDAD</t>
  </si>
  <si>
    <t>Nombre</t>
  </si>
  <si>
    <t>Dirección</t>
  </si>
  <si>
    <t>Teléfono</t>
  </si>
  <si>
    <t>Página web</t>
  </si>
  <si>
    <t>Perspectiva estratégica</t>
  </si>
  <si>
    <t>Información de contacto</t>
  </si>
  <si>
    <t>Valor total del PAA</t>
  </si>
  <si>
    <t>Límite de contratación menor cuantía</t>
  </si>
  <si>
    <t>Límite de contratación mínima cuantía</t>
  </si>
  <si>
    <t>Fecha de última actualización del PAA</t>
  </si>
  <si>
    <t>Visión</t>
  </si>
  <si>
    <t>Misión</t>
  </si>
  <si>
    <t>UNIDAD ADMINISTRATIVA ESPECIAL CUERPO OFICIAL DE BOMBEROS</t>
  </si>
  <si>
    <t>CALLE 20 68 A 06</t>
  </si>
  <si>
    <t>www.bomberosbogota.gov.co/‎</t>
  </si>
  <si>
    <t>Proteger la vida, el ambiente y el patrimonio de la población de Bogotá D.C., mediante la atención y gestión del riesgo en incendios, rescates, incidentes con materiales peligrosos y otras emergencias, de manera segura, eficiente, con sentido de responsabilidad social, fundamentadas en la excelencia institucional del talento humano.</t>
  </si>
  <si>
    <t>Ser para el 2020 el Cuerpo Oficial de Bomberos referente para América, tanto en el sector público como el privado por su servicio, su excelencia institucional y el cumplimiento de estándares de clase mundial.</t>
  </si>
  <si>
    <t xml:space="preserve">El Plan Anual de Adquisiciones (PAA) es un documento de naturaleza informativa y las adquisiciones
incluidas en el mismo pueden ser canceladas, revisadas o modificadas.
</t>
  </si>
  <si>
    <t>Esta información no representa compromiso u obligación alguna por parte de esta entidad ni la compromete a
adquirir los bienes, obras y servicios en él señalados.</t>
  </si>
  <si>
    <t>B. ADQUISICIONES PLANEADAS</t>
  </si>
  <si>
    <t>Códigos UNSPSC</t>
  </si>
  <si>
    <t>Fuente de los recursos</t>
  </si>
  <si>
    <t>Recursos propios</t>
  </si>
  <si>
    <t>Posibles códigos UNSPSC</t>
  </si>
  <si>
    <t>C. NECESIDADES ADICIONALES</t>
  </si>
  <si>
    <t>Selección Abreviada por Subasta Inversa</t>
  </si>
  <si>
    <t>OBJETIVOS ESTRATÉGICOS:
Preparar la respuesta y responder de manera efectiva y segura ante incendios, incidentes con materiales peligrosos y casos que requieran operaciones de rescate, así como en las demás situaciones de emergencia que se presenten en Bogotá D.C., además de dar apoyo en los ámbitos regional, nacional e internacional. Generar corresponsabilidad del riesgo mediante la prevención, mitigación, transferencia y preparación con la comunidad ante el riesgo de incendios, incidentes con materiales peligrosos y rescates en general. Consolidar la Gestión del Conocimiento a través del modelo de Gestión del Riesgo y sus líneas de acción. Fortalecer la capacidad de gestión y desarrollo institucional e interinstitucional, para consolidar la modernización de la UAECOB y llevarla a la excelencia.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 ealizar compras coor dinadas.</t>
  </si>
  <si>
    <t>Suministro  de materiales,  equipos y  herramientas  para el  mejoramiento integral de las instalaciones de la  UAE Cuerpo Oficial  de Bomberos</t>
  </si>
  <si>
    <t>Acciones de apoyo al mejoramiento y mantenimiento de la infraestructura de las Estaciones de Bomberos</t>
  </si>
  <si>
    <t>Jorge Alberto Pardo Torres
Subdirector de Gestión del Riesgo
Correo jpardo@bomberosbogota.gov.co  
Telefono 3822500 ext 20000</t>
  </si>
  <si>
    <t>Mínima Cuantía</t>
  </si>
  <si>
    <t>Selección Abreviada de Menor Cuantía</t>
  </si>
  <si>
    <t>Acuerdo Marco de Precios</t>
  </si>
  <si>
    <t>Mantenimiento licenciamiento herramienta de colaboración y plataforma de correo</t>
  </si>
  <si>
    <t>Contratar los servicios de canales de datos dedicados para la infraestructura LAN de Internet para la UAE Cuerpo Oficial de Bomberos.</t>
  </si>
  <si>
    <t>Adquisición de Trajes para incendios estructurales</t>
  </si>
  <si>
    <t>Adquisición de Trajes para Materiales Peligrosos - MATPEL</t>
  </si>
  <si>
    <t xml:space="preserve">Combustibles para vehículos, máquinas y equipos especializados </t>
  </si>
  <si>
    <t>Inscripción a procesos de entrenamiento y reentrenamiento del personal operativo</t>
  </si>
  <si>
    <t>Materiales para cursos y talleres del área de capacitación y entrenamiento</t>
  </si>
  <si>
    <t>72121000
95121700</t>
  </si>
  <si>
    <t>39121700      30102300       30102400        30103100       30103600       30111500        30131500        30131600        30151600       30151700       30241500        30241600             30171500          30181500</t>
  </si>
  <si>
    <t>53102700
53111601
53111602</t>
  </si>
  <si>
    <t>Prestar los servicios de mantenimiento, soporte técnico, mejoras y actualizaciones del aplicativo INFODOC SOFTWARE utilizado por la Unidad.</t>
  </si>
  <si>
    <t xml:space="preserve">Prestar el servicio  de mantenimiento  preventivo y  correctivo,  con  suministro de repuestos y  soporte para las UPS con las que cuenta la  UAE Cuerpo  Oficial  de  Bomberos  </t>
  </si>
  <si>
    <t>Prestar el  servicio de Mantenimiento  correctivo y  preventivo de aires acondicionados con bolsa de repuestos.</t>
  </si>
  <si>
    <t>Mantenimiento y Soporte Software  productos ESRI (ArcVieW, Arceditor, 3D)</t>
  </si>
  <si>
    <t>Suministro  de insumos para computador e impresoras   para  las dependencias de la UAE Cuerpo  Oficial de Bomberos.</t>
  </si>
  <si>
    <t>Mantenimiento Planta Telefonica IP Avaya</t>
  </si>
  <si>
    <t>Contratar la renovación del licenciamiento de Antivirus.</t>
  </si>
  <si>
    <t xml:space="preserve">44121600
44121700
44121800
44121900
44122000
14111500
44122100                       </t>
  </si>
  <si>
    <t>Suministro  de implementos  de  papelería y oficina   para las dependencias de la UAE Cuerpo  Oficial de Bomberos.</t>
  </si>
  <si>
    <t>Sumnistro de insumos para lavadoras</t>
  </si>
  <si>
    <t>47121500          
47121600        
47121700          
47121800           
47121900           
47121500                  
47131600          
47131700              
47131800           
47131900          
47132100</t>
  </si>
  <si>
    <t>Prestación  del  servicio  de  televisión  por  cable  para las estaciones de Bomberos.</t>
  </si>
  <si>
    <t>Contratar bajo  la  modalidad de  Outsourcing los  servicios  de  recolección  distribución  y  entrega  de  documentos  oficiales  por intermedio del  servicio de mensajería motorizada en  forma  personalizada y/o  inmediata dentro  del  perímetro  urbano.</t>
  </si>
  <si>
    <t>Contratar la prestación del servicio de Comunicación Satelital para los teléfonos Iridium y unidades Bgan.</t>
  </si>
  <si>
    <t>Servicio  de  suministro  e  instalacion  de  vidrios  para  las   instalaciones  de  la  Entidad.</t>
  </si>
  <si>
    <t>Contratar el servicio de poda y jardinería para las áreas verdes en las instalaciones de la unidad</t>
  </si>
  <si>
    <t>Prestar el servicio de vigilancia y seguridad privada en la modalidad de vigilancia fija, según especificaciones técnicas, en las instalaciones donde la UAE  Especial Cuerpo Oficial de  Bomberos requiera</t>
  </si>
  <si>
    <t>Realizar el mantenimiento a las lavadoras y secadoras  industriales de la UAE Cuerpo Oficial de  Bomberos.</t>
  </si>
  <si>
    <t>72154010 
72101506</t>
  </si>
  <si>
    <t xml:space="preserve">Mantenimiento correctivo  y  preventivo  con  suministro  de    repuestos  para los  Ascensores Edificio  comando </t>
  </si>
  <si>
    <t>Mantenimiento  planta eléctrica del Edificio Comando</t>
  </si>
  <si>
    <t>Mantenimiento  Ascensor   Nueva   Estación  de Bomberos  de   Fontibón</t>
  </si>
  <si>
    <t xml:space="preserve">Realizar el mantenimiento preventivo, correctivo y  suministro de repuestos para los  Gasodomésticos de  las diferentes estaciones de la UAE Cuerpo  Oficiales de Bomberos </t>
  </si>
  <si>
    <t>Realizar el mantenimiento preventivo, correctivo y  suministro de repuestos para los equipos de gimnasio instalados en las diferentes estaciones de la UAE  Cuerpo  Oficiales de Bomberos.</t>
  </si>
  <si>
    <t>Realizar el mantenimiento preventivo, correctivo y suministro de repuestos para los muebles y enseres de las estaciones de la UAE  Cuerpo  Oficiales de Bomberos.</t>
  </si>
  <si>
    <t xml:space="preserve">72152100
73161500                    </t>
  </si>
  <si>
    <t>Realizar el mantenimiento correctivo y preventivo y suministro de repuestos para los electrodomésticos de las diferentes estaciones de la UAE Cuerpo  Oficiales de Bomberos.</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</si>
  <si>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</si>
  <si>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 xml:space="preserve">84131600
84131500 
84131600                            </t>
  </si>
  <si>
    <t>Paquete integral de seguros</t>
  </si>
  <si>
    <t>Programa de inducción y reinducción</t>
  </si>
  <si>
    <t>Actividades Bienestar</t>
  </si>
  <si>
    <t>Adquirir Elementos para fortalcer la práctica de acondicionamiento físico</t>
  </si>
  <si>
    <t xml:space="preserve">Adquirir elementos de prevención en higiene industrial </t>
  </si>
  <si>
    <t>Adquirir los elementos de aseo y desinfección</t>
  </si>
  <si>
    <t>Realizar los exámenes Médicos Ocupacionales para el personal de la UAECOB</t>
  </si>
  <si>
    <t>Realizar la vacunación para el personal de la UAE Cuerpo Oficial de Bomberos</t>
  </si>
  <si>
    <t>Contratar las actividades de intervención para el Programa de riesgo psicosocial</t>
  </si>
  <si>
    <t>Contratar el saneamiento ambiental para las estaciones y sedes de la UAE Cuerpo Oficial de Bomberos</t>
  </si>
  <si>
    <t>Adquirir elementos para la  brigada de emergencias de la UAECOB</t>
  </si>
  <si>
    <t>Revisiones técnico mecánicas</t>
  </si>
  <si>
    <t>Adquisición de aceites lubricantes, hidráulicos y líquidos refrigerantes.</t>
  </si>
  <si>
    <t>81112101
81161801</t>
  </si>
  <si>
    <t>72151700
46191500
81101700
72151600
46151600
46171600
92121700
46191500</t>
  </si>
  <si>
    <t>Soporte a la implementación de la infraestructura tecnológica y los sistemas de información de la UAE Cuerpo Oficial de Bomberos</t>
  </si>
  <si>
    <t>91111602
47101568
47121815</t>
  </si>
  <si>
    <t xml:space="preserve">Combustibles para vehículos, máquinas y equipos especializados fuera de la ciudad de Bogotá. </t>
  </si>
  <si>
    <t>Contratar la  prestación  del  servicio  de  aseo  y  cafetería ,  incluido  insumos para  la  UAE Cuerpo  Oficial  de  Bomberos.</t>
  </si>
  <si>
    <t>Interventoría para los Estudios, diseños y demás trámites para la obtención de la licencia de construcción de la Estación de Bomberos de Bellavista y Complementación y ajuste para la obtención de la licencia de construcción Estación Bomberos Marichuela</t>
  </si>
  <si>
    <t>Adecuación área de la Piscina de la estación de Bomberos de Kennedy.</t>
  </si>
  <si>
    <t xml:space="preserve">Adquisición de elementos de identificación institucional para el personal de la UAE Cuerpo Oficial de Bomberos de Bogotá D.C. </t>
  </si>
  <si>
    <t>Mantenimiento y Adecuación de las redes de gas natural de las Estaciones de Bomberos con Suministro de Gasodomésticos</t>
  </si>
  <si>
    <t>Helmut Eduardo Ali Cuadros
Subdirector de Gestión Corporativa. 
Correo hali@bomberosbogota.gov.co  
Telefono 3822500 ext 40000</t>
  </si>
  <si>
    <t>Lorely Ariza Novoa
Subdirectora de Gestión Humana
Correo lariza@bomberosbogota.gov.co  
Telefono 3822500 ext 50000</t>
  </si>
  <si>
    <t>Pedro Andrés Manosalva Rincón
Director
Correo pmanosalva@bomberosbogota.gov.co  
Telefono 3822500 ext 10000</t>
  </si>
  <si>
    <t>Gonzalo Carlos Sierra Vergara
Oficina Asesora de Planeación
Correo gsierra@bomberosbogota.gov.co  
Telefono 3822500 ext 40500</t>
  </si>
  <si>
    <t>Carlos Augusto Torres Mejía
Subdirector Logístico
Correo catorres@bomberosbogota.gov.co  
Telefono 3822500 ext 60000</t>
  </si>
  <si>
    <t>72151000
40102000
41102400</t>
  </si>
  <si>
    <t>Yoana Inés Trujillo Agudelo
Oficina de Comunicaciones y Prensa
Correo ytrujillo@bomberosbogota.gov.co  
Telefono 3822500 ext 13000</t>
  </si>
  <si>
    <r>
      <t>Gonzalo Carlos Sierra Vergara
Jefe Oficina Asesora de Planeación
Correo gsierra</t>
    </r>
    <r>
      <rPr>
        <u/>
        <sz val="9"/>
        <rFont val="Tahoma"/>
        <family val="2"/>
      </rPr>
      <t xml:space="preserve">@bomberosbogota.gov.co
</t>
    </r>
    <r>
      <rPr>
        <sz val="9"/>
        <rFont val="Tahoma"/>
        <family val="2"/>
      </rPr>
      <t>Telefono 3822500 ext 14000</t>
    </r>
  </si>
  <si>
    <t>Construcción cerramiento perimetral estaciones de Bomberos</t>
  </si>
  <si>
    <t>Adquisición de máquinas extintoras para la UAE Cuerpo Oficial de Bomberos de Bogotá</t>
  </si>
  <si>
    <t>Sandra Janneth Romero Pardo
Subdirectora Operativa (E)
Correo sromero@bomberosbogota.gov.co  
Telefono 3822500 ext 30000</t>
  </si>
  <si>
    <t>Aunar esfuerzos para garantizar la orientación y/o información y/o prestación  de servicios y/o realización de trámites que ofrece la Unidad Administrativa Especial Cuerpo Oficial de Bomberos de Bogotá, en forma oportuna, eficiente y eficaz a la ciudadanía que acudan a los Puntos de Atención de la RED CADE administrados por la Secretaría General de la Alcaldía Mayor de Bogotá D.C. a través de la Dirección Distrital de Servicio al Ciudadano.</t>
  </si>
  <si>
    <t>Compra de seis (6) cuatrimotos para la atención de emergencias</t>
  </si>
  <si>
    <t>Personal de planta que labora en la entidad: 675 (Corte 31 dic)</t>
  </si>
  <si>
    <t>Proyecto de Inversión 1133: Fortalecimiento Cuerpo Oficial de Bomberos: $32.493.547.000</t>
  </si>
  <si>
    <t>Proyecto de Inversión 1135: Fortalecimiento de la infraestructura de tecnología informática y de comunicaciones de la Unidad Administrativa Especial Cuerpo Oficial de Bomberos -UAECOB: $5.063.300.000</t>
  </si>
  <si>
    <t>Proyecto de Inversión 908: Fortalecimiento del Sistema Integrado de Gestión de la UAE Cuerpo Oficial de Bomberos: $4.437.000.000</t>
  </si>
  <si>
    <t>Presupuesto Total 2017 UAE Cuerpo Oficial de Bomberos: 101.534.086.000</t>
  </si>
  <si>
    <t>Adquisición de uniformes</t>
  </si>
  <si>
    <t>Helmut Eduardo Ali  Cuadros
Subdirector de Gestión Corporativa. 
Correo hali@bomberosbogota.gov.co  
Telefono 3822500 ext 40000</t>
  </si>
  <si>
    <t xml:space="preserve">Contratacion Directa </t>
  </si>
  <si>
    <t>Selección Abreviada de Menor Cuantia</t>
  </si>
  <si>
    <t>Minima Cuantia</t>
  </si>
  <si>
    <t>Adquisición, soporte, administración y proceso de actualización de los módulos de la herramienta de gestión Aranda Software</t>
  </si>
  <si>
    <t xml:space="preserve">contratacion Directa </t>
  </si>
  <si>
    <t>81111800
81112300</t>
  </si>
  <si>
    <t xml:space="preserve">Instrumento de Agregacion de Demanda - Colombia Compra Eficiente </t>
  </si>
  <si>
    <t>Arrendamiento de instalaciones estación Ferias</t>
  </si>
  <si>
    <t>Contratacion Directa</t>
  </si>
  <si>
    <t>Mantenimiento preventivo de los subsistemas CCTV, Control de Acceso , detección de Incendios, video conferencia, voceo, rutilantes y Alerta Bomberil para las estaciones Kennedy (B5) y Bicentenario (B14).</t>
  </si>
  <si>
    <t>selección abreviada de Menor Cuantia</t>
  </si>
  <si>
    <t>SELECCIÓN ABREVIADA MENOR CUANTÍA</t>
  </si>
  <si>
    <t>80111500
 80141600 
90101600
 90111600
 90141700
 90151700
 93141700
 94121800</t>
  </si>
  <si>
    <t>selección abreviada mínima cuantía</t>
  </si>
  <si>
    <t>selección abreviada menor cuantía</t>
  </si>
  <si>
    <t xml:space="preserve">72151000
72101500
26111600
73161500
72154100
</t>
  </si>
  <si>
    <t>mantenimiento  preventivo  y  correctivo  de Calderines ,  rejas ,  puertas ,  calentadores solares,  sistemas de bombas,  plantas electricas y  demás equipos electricos  que garantizan  el  funcionamiento  de  las  edificaciones  de  la  UAECOB.</t>
  </si>
  <si>
    <t>46191600
46191612</t>
  </si>
  <si>
    <t>86101610 
86101603 
86101709
86101710
86101711
86101802
86101806
86101807 
86101808</t>
  </si>
  <si>
    <t>55111500
55111600</t>
  </si>
  <si>
    <t>53121600
53103000
53102500
49221500
49181500</t>
  </si>
  <si>
    <t>72151800
81112300</t>
  </si>
  <si>
    <t>82101600       82101900</t>
  </si>
  <si>
    <t>46181500
46181700</t>
  </si>
  <si>
    <t>78181500
25172001
25172002
25172100
25172200</t>
  </si>
  <si>
    <t>27111500
23241500
23241600
40151510
40151511
40151517
40151531
40151547
26101109
26101112
26101115
26101110
26111600
25175000
26101400</t>
  </si>
  <si>
    <t>72154101
72154106
72154501</t>
  </si>
  <si>
    <t>10111301
10111302
10111303
10111304
10111305
10111306
10121801
10121802</t>
  </si>
  <si>
    <t>72101509
72101516</t>
  </si>
  <si>
    <t>11121610
11121604
11122001
11122005
39121700
41111900
41112200
41113600
41116300
30191502
30191603 
30191604 
30191800</t>
  </si>
  <si>
    <t>90111500
90101501</t>
  </si>
  <si>
    <t>78111803
78111502</t>
  </si>
  <si>
    <t>86101700
80111500</t>
  </si>
  <si>
    <t xml:space="preserve">42301501
42301502
42301503
42301504
42301507 </t>
  </si>
  <si>
    <t>49161702 
49161703
49161706 
49161707
49161608
49171602
49171603
49201512
49201514 
49201515
49201601
49201609
49201610</t>
  </si>
  <si>
    <t>90101604
90101801 
90101802</t>
  </si>
  <si>
    <t>81101500
95121705
72151000
72151200</t>
  </si>
  <si>
    <t>95101800
72121400</t>
  </si>
  <si>
    <t>52141600
52141500
47111500</t>
  </si>
  <si>
    <t>80141607                80141902</t>
  </si>
  <si>
    <t>39121000
39122100</t>
  </si>
  <si>
    <t>44111500              44122003</t>
  </si>
  <si>
    <t>41114100
25191700</t>
  </si>
  <si>
    <t>25101501
25101502
25101505
25101902
25101701</t>
  </si>
  <si>
    <t>Adquisición de Cascos Incendios estructurales para la UAE Cuerpo Oficial de Bomberos</t>
  </si>
  <si>
    <t>Adquisición de elementos para rescate vertical (cuerdas y equipo metálico)  para la UAE Cuerpo Oficial de Bomberos</t>
  </si>
  <si>
    <t>Adquisición de Kits para el control de incendios forestales (Bombas ministriker, Bombas Mark III)  para la UAE Cuerpo Oficial de Bomberos</t>
  </si>
  <si>
    <t>Adquisición de Trípodes de rescate BRAE  para la UAE Cuerpo Oficial de Bomberos</t>
  </si>
  <si>
    <t>Adquisición de Binoculares  para la UAE Cuerpo Oficial de Bomberos</t>
  </si>
  <si>
    <t>Adquisición de Sistema de Montacargas Manual USAR  para la UAE Cuerpo Oficial de Bomberos</t>
  </si>
  <si>
    <t>Adquisición de Sistema de carpas  para la UAE Cuerpo Oficial de Bomberos</t>
  </si>
  <si>
    <t>Adquisición de Señalización base de operaciones  para la UAE Cuerpo Oficial de Bomberos</t>
  </si>
  <si>
    <t>Adquisición de Cajas de embalaje metalicas  para la UAE Cuerpo Oficial de Bomberos</t>
  </si>
  <si>
    <t>Adquisición de Equipos de protección personal USAR  para la UAE Cuerpo Oficial de Bomberos</t>
  </si>
  <si>
    <t>Adquisición de Equipos de materiales peligrosos para primera respuesta  para la UAE Cuerpo Oficial de Bomberos</t>
  </si>
  <si>
    <t>Procesos de capacitacion especificos  USAR</t>
  </si>
  <si>
    <t>Equipamiento para proceso busqueda y rescate acuatico  para la UAE Cuerpo Oficial de Bomberos</t>
  </si>
  <si>
    <t xml:space="preserve">Apoyo logístico e integral para la realizaciòn del Match Nacional Bomberil </t>
  </si>
  <si>
    <t xml:space="preserve">Contratar el servicio de transporte de personas para las actividades misionales propias de la Subdirección de Gestión de Riesgo. </t>
  </si>
  <si>
    <t>Compra de licencias y biblioteca virtual de normas y estandares para la puesta en marcha del reservorio documental virtual</t>
  </si>
  <si>
    <t>Recursos logísticos para la realización de las diferentes actividades de capacitación externa que desarrolla  el área de Reducción del Riesgo</t>
  </si>
  <si>
    <t>Contratar los servicios logisticos integrales para el desarrollo de las actividades misionales en temas de procedimiento Sensibilización en prevención de incendios y emergencias conexas con niños y adolescentes</t>
  </si>
  <si>
    <t>Adquirir un stand multitemario tipo de exposiciones y ferias para la participación de la UAE Cuerpo Oficial de Bomberos en las actividades que  desarrolla en cumplimiento de su misión</t>
  </si>
  <si>
    <t>Adquisición de elementos de identificación institucional, para las actividades desarrolladas en el marco del procedimiento Sensibilización y Educación en Prevención de Incendios y Emergencias Conexas - Club Bomberitos  de la Subdirección de Gestión del Riesgo</t>
  </si>
  <si>
    <t>Contratar los materiales e insumos para diagramación e impresión de los materiales  usados como herramientas o instrumentos para la Gestion del Riesgo</t>
  </si>
  <si>
    <t>Mantenimiento de los equipos utilizados en las actividades enmarcadas en el procedimientos de capacitacion externa y  Sensibilización y Educación en Prevención de Incendios y Emergencias Conexas - Club Bomberitos de la Subdirección de Gestión del Riesgo</t>
  </si>
  <si>
    <t>Contratar la producción de piezas comunicacionales de carácter masivo, alternativo o comunitario para promover la prevención, mediante el desarrollo de campañas de sensibilización.</t>
  </si>
  <si>
    <t>Selección abreviada de menor cuantía</t>
  </si>
  <si>
    <t>Curso NFPA 1041 Proboard
Diplomados, congresos y seminarios en temas de gestión del Riesgo.</t>
  </si>
  <si>
    <t xml:space="preserve">Adquisición de elementos de protección personal indispensables para el desarrollo óptimo del proceso de capacitación a brigadas para los tres tipos de brigadas contra incendios. </t>
  </si>
  <si>
    <t>Adquisición de elementos y material didactico para el desarrollo óptimo del proceso de capacitación a brigadas para los tres tipos de brigadas contra incendios en el marco de la resolución 256/2014</t>
  </si>
  <si>
    <t>Apoyo logistico en la participacion de exposiciones y ferias donde participa la UAE Cuerpo Oficial de Bomberos, en el marco de las actividades y programas de prevención</t>
  </si>
  <si>
    <t>Adquisición de uniformes tipo linea de fuego (overoles) para niño, para las  para las actividades desarrolladas en el marco del procedimiento "Sensibilización y Educación en Prevención de Incendios y Emergencias Conexas - Club Bomberitos"  de la Subdirección de Gestión del Riesgo</t>
  </si>
  <si>
    <t>Mantenimiento Preventivo y Correctivo del Parque Automotor con suministro de repuestos e insumos incluye Lavado, engrase, despinche,  montaje, desmontaje y revisiones Tecno mecánicas</t>
  </si>
  <si>
    <t>Suministro e instalación de llantas para los vehículos incluye alineación y balanceo.</t>
  </si>
  <si>
    <t>Compra de Equipo Menor para la Atención de Emergencias</t>
  </si>
  <si>
    <t>Mantenimiento Correctivo y Preventivo de los Equipos Menores con suministro, repuestos, accesorios e insumos</t>
  </si>
  <si>
    <t>Mantenimiento y Suministro de repuestos, accesorios e insumos de Equipos de Rescate Vehicular Liviano y Pesado</t>
  </si>
  <si>
    <t>Suministro de elementos y accesorios para la protección personal y de uso especializado en emergencias  de la UAE Cuerpo Oficial de Bomberos.</t>
  </si>
  <si>
    <t>Suministro de elementos de bioseguridad, trauma kit e insumos médicos básicos para la atención de emergencias</t>
  </si>
  <si>
    <t>Mantenimiento preventivo y correctivo de compresores de aire respirable de etapas y portátiles</t>
  </si>
  <si>
    <t>Mantenimiento, suministro de repuestos e insumos para los equipos de aire autocontenido y del Posicheck 3</t>
  </si>
  <si>
    <t>Insumos y medicamentos veterinarios e intervenciones clínicas para el grupo BRAE</t>
  </si>
  <si>
    <t>Alimentación, Hidratación y raciones de campaña para la atención de emergencias incluye entrenamiento</t>
  </si>
  <si>
    <t>Recarga de extintores, mantenimiento y suministro de repuestos de maquinas para líquidos inflamables</t>
  </si>
  <si>
    <t xml:space="preserve">Elementos de ferretería para la atención de las emergencias y soporte logístico </t>
  </si>
  <si>
    <t>Suministro de alimentación y accesorios de soporte operacional para los caninos del grupo BRAE de la UAE Cuerpo Oficial de Bomberos</t>
  </si>
  <si>
    <t>Mantenimiento y suministro de insumos para Trajes Especiales (Línea de fuego, rescate, forestal, captura para abejas, entre otros)</t>
  </si>
  <si>
    <t>Gastos de Movilizaciones en emergencias. Imprevistos en el desarrollo de las actividades de atención de emergencias</t>
  </si>
  <si>
    <t xml:space="preserve">Los Viáticos Para Los Funcionarios De La Uaecob Que Se Desplacen A Recibir Capacitaciones Fuera Y Al Interior Del País </t>
  </si>
  <si>
    <t>Suministro de Pasajes Aéreos para los desplazamientos requeridos en la capacitación y entrenamiento misional</t>
  </si>
  <si>
    <t>Realizar la medición del clima organizacional de la UAE Cuerpo Oficial de Bomberos y diseñar una propuesta de intervención con base en los resultados del estudio para la mejora de la cultura organizacional.</t>
  </si>
  <si>
    <t>Adquirir materiales para realizar prácticas de primeros auxilios</t>
  </si>
  <si>
    <t xml:space="preserve">Adquirir elementos para acondicionamiento físico </t>
  </si>
  <si>
    <t>Refrigerios para instructores y participantes en las actividades de entrenamiento misional</t>
  </si>
  <si>
    <t>Implementacion, Adeacuación  e Implantacion de la Academia Bomberil</t>
  </si>
  <si>
    <t xml:space="preserve">Implementacion ,  centro de apoyo   operativo y  logístico   para incendios  forestales </t>
  </si>
  <si>
    <t xml:space="preserve">Compra de equipos de gimnasio para las estaciones de  bomberos,  Academia  y  Edificio  comando </t>
  </si>
  <si>
    <t xml:space="preserve">Compra muebles,  enseres y  otros  elementos para las estaciones de  bomberos,  Edificio  comando  y  el  Centro Academico </t>
  </si>
  <si>
    <t>Realización videos formato cine para campañas en temas prevención</t>
  </si>
  <si>
    <t>Adquirir los servicios de producción de eventos para promover temáticas que fortalezcan la imagen de la UAE Cuerpo Oficial de Bomberos</t>
  </si>
  <si>
    <t>Subdirección de Gestión del Riesgo - Acciones de apoyo a la gestión integral del riesgo y atención de emergencias</t>
  </si>
  <si>
    <t>Desde enero de 2017</t>
  </si>
  <si>
    <t>Subdirección Logística - Acciones de apoyo a la gestión integral del riesgo y atención de emergencias</t>
  </si>
  <si>
    <t>Subdirección Operativa - Acciones de apoyo a la gestión integral del riesgo y atención de emergencias</t>
  </si>
  <si>
    <t>Adquisición de Predio para Construcción de Estación</t>
  </si>
  <si>
    <t>Concurso  de  Meritos</t>
  </si>
  <si>
    <t>Adquisición e instalación y puesta en funcionamiento de la planta eléctrica para la estación de bomberos BOSA.</t>
  </si>
  <si>
    <t>Contratar el suministro e instalación de redes y equipos para aumentar la potencia para los equipos de protección contra incendios en la estación de Bosa</t>
  </si>
  <si>
    <t xml:space="preserve">Contratar la adquisición de materiales  P.O.P para difundir campañas de prevención </t>
  </si>
  <si>
    <t xml:space="preserve">Contratar la emisión de cuñas radiales referentes a las campañas de prevención </t>
  </si>
  <si>
    <t>Adquisición de un Simulador de Entrenamiento para Bomberos</t>
  </si>
  <si>
    <t>Adquisición de un Vehículo para Investigación de Incendios</t>
  </si>
  <si>
    <t>Interventoria  para la  Adecuación área de la Piscina de la estación de Bomberos de Kennedy.</t>
  </si>
  <si>
    <t xml:space="preserve">Implementacion y  puesta en  funcionamiento  nuevo  almacen  General de la UAECOB </t>
  </si>
  <si>
    <t xml:space="preserve">Implementacion y  puesta en  funcionamiento Instalaciones Grupo  BRAE Estación Caobos Salazar </t>
  </si>
  <si>
    <t>Programa Brigadas Comunitarias Localidad de Sumapaz</t>
  </si>
  <si>
    <t>43233501
81112102</t>
  </si>
  <si>
    <t>81111803
81111804</t>
  </si>
  <si>
    <t>81112220
81112305
81112304
81111803
81111804</t>
  </si>
  <si>
    <t>46171600
46171610</t>
  </si>
  <si>
    <t>46171600
46171619</t>
  </si>
  <si>
    <t xml:space="preserve">43211508
43211507                                                                                                                            </t>
  </si>
  <si>
    <t>Realizar el proceso de desarrollo en el sistema misional y la ventanila única que permita la consolidación del esquema de pagos de trámites y procedimientos administrativos de la UAE Cuerpo Oficial de Bomberos</t>
  </si>
  <si>
    <t>Adquision de instrumentos para la evaluación optima de proyectos, inspecciones tecnicas  y verifiacion de condiciones de las aglomeraciones de públic.o</t>
  </si>
  <si>
    <t>Implementación del sistema de gestión documental de la UAE Cuerpo Oficial de Bomberos.</t>
  </si>
  <si>
    <t xml:space="preserve">Implementacion  del  sistema  de  identificacion  de bienes  RFID para la  UAECOB </t>
  </si>
  <si>
    <t>Migracion procesos virtualizados plataforma OVM</t>
  </si>
  <si>
    <t>Renovacion del servicio de soporte y actualizacion del lincenciamiento Oracle existente</t>
  </si>
  <si>
    <t>Renovacion soporte y mantenimiento firewall nsa 5600 HA</t>
  </si>
  <si>
    <t>Adqusicion de la Implementacion, configuracion y afinamiento de una herramienta de auditoria para el directorio Activo de la entidad.</t>
  </si>
  <si>
    <t>Consolidación del visor geográfico de la entidad a partir de la información georreferenciada capturada en el Sistema Misional</t>
  </si>
  <si>
    <t>Renovacion contrato soporte y mantenimiento equipos activos cisco</t>
  </si>
  <si>
    <t>Contratar los servicios de canales dedicados para la infraestructura LAN de Internet para la UAE Cuerpo Oficial de Bomberos</t>
  </si>
  <si>
    <t>Contar con los servicios de mantenimiento preventivo, correctivo y una bolsa de repuestos para los servidores y dispositivos activos que se encuentran por fuera de Garantia.</t>
  </si>
  <si>
    <t>Soporte especializado para la infraestructura de virtualizacion y base de datos. Servicios ACS de oracle</t>
  </si>
  <si>
    <t>Contratación de un plan de datos que apoye la transferencia de información capturada en los dispositivos móviles de la entidad con el Sistema Misional</t>
  </si>
  <si>
    <t>Contratar el soporte y mantenimiento correctivo y preventivo de todo el esquema de infraestructura tecnlógica de las 17 estaciones de la UAE Cuerpo Oficial de Bomberos</t>
  </si>
  <si>
    <t>Implementacion del esquema de CCTV para la UAE Cuerpo Oficial de Bomberos</t>
  </si>
  <si>
    <t>Contratar un sistema de control de acceso centralizado para las 17 estaciones de la UAE Cuerpo Oficial de Bomberos</t>
  </si>
  <si>
    <t>Adquisición de Computadores personales y portátiles para renovar el parque tecnologico de la UAE Cuerpo Oficial de Bomberos</t>
  </si>
  <si>
    <t>Adquirir un servidor y un area de almacenamiento en red para el sistema de respaldo de la entidad</t>
  </si>
  <si>
    <t>Adquisición e implementación de la solución tecnológica de la Estación de Bosa</t>
  </si>
  <si>
    <t>Adquisicion de Licencias Windows Server para los servidores de la UAE Cuerpo Oficial de Bomberos</t>
  </si>
  <si>
    <t>Adquisición y programación de Tarjetas de aproximación utilizadas para el acceso al Edificio Comando</t>
  </si>
  <si>
    <t>Implementación del módulo contable de Sicapital para la entidad.</t>
  </si>
  <si>
    <t>Adquisición e implmentación del Sistema de Video Conferecia para las estaciones y para el Edificio Comando.</t>
  </si>
  <si>
    <t>80111500
80141600 
90101600
90111600
90141700
90151700
93141700
94121800</t>
  </si>
  <si>
    <t>55121700
24121807
24112206
24112207
24111808
24101907
24111812</t>
  </si>
  <si>
    <t xml:space="preserve">Desarrollo de las actividades propias del mantenimiento y sostenibilidad del SIG y sus subsistemas. </t>
  </si>
  <si>
    <t>Adquisición de un módulo de servicios para la transcición de la norma ISO 9001:2008 a ISO 9001:2015 denominado "Programa Lead Gold".</t>
  </si>
  <si>
    <t>Implementación de la transición de la norma ISO 9001:2008 a ISO 9001:2015 a través del fortalecimiento en gestion de riesgo y calidad.</t>
  </si>
  <si>
    <t>Auditorías de certificación de las normas ISO 9001:2015, ISO 14001:2004, OHSAS 18001:2007,  NTCGP 1000:2009.</t>
  </si>
  <si>
    <t>Adquisición de recipientes para la separación de residuos en las sedes de la UAE Cuerpo Oficial de Bomberos.</t>
  </si>
  <si>
    <t>Transporte y disposición final de RESPEL.</t>
  </si>
  <si>
    <t>Prestación de servicios profesionales y/o de apoyo a la gestion para las actividades propias de los procesos de mejoramiento de gestión de la Dirección - Despacho</t>
  </si>
  <si>
    <t>Prestación de servicios profesionales y/o de apoyo a la gestion para las actividades propias de los procesos de mejoramiento de gestión de la Dirección - Comunicaciones y Prensa</t>
  </si>
  <si>
    <t>Prestación de servicios profesionales y/o de apoyo a la gestion para las actividades propias de los procesos de mejoramiento de gestión de la Oficina Asesora de Planeación.</t>
  </si>
  <si>
    <t>Prestación de servicios profesionales y/o de apoyo a la gestion para las actividades propias de los procesos de mejoramiento de gestión de la Oficina Asesora Jurídica.</t>
  </si>
  <si>
    <t>Prestación de servicios profesionales y/o de apoyo a la gestion para las actividades propias de los procesos de mejoramiento de gestión de la Oficina de Control Interno.</t>
  </si>
  <si>
    <t>Prestación de servicios profesionales y/o de apoyo a la gestion para las actividades propias de los procesos de mejoramiento de gestión de la Subdirección de Gestión Corporativa.</t>
  </si>
  <si>
    <t>Prestación de servicios profesionales y/o de apoyo a la gestion para las actividades propias de los procesos de mejoramiento de gestión de la Subdirección de Gestión Humana.</t>
  </si>
  <si>
    <t>Giohana Catarine Gonzalez Turizo
Oficina Asesora Jurídica
Correo ggonzalez@bomberosbogota.gov.co  
Telefono 3822500 ext 12100</t>
  </si>
  <si>
    <t>Aurora Gómez Torres
Oficina de Control Interno
Correo agomez@bomberosbogota.gov.co  
Telefono 3822500 ext 11100</t>
  </si>
  <si>
    <t>Contratar el desarrollo, composición y producción de las piezas musicales del curso bomberitos Nicolas Quevedo Rizo.</t>
  </si>
  <si>
    <t>Adquisición de Equipamiento del "Rincón de la prevención" en el marco del procedimiento "Sensibilización y Educación en Prevención de Incendios y Emergencias Conexas - Club Bomberitos"  de la Subdirección de Gestión del Riesgo</t>
  </si>
  <si>
    <t>44111900
56121300</t>
  </si>
  <si>
    <t>Adquirir equipos y materiales para entrenamientos en rescate</t>
  </si>
  <si>
    <t>46191500
46191600</t>
  </si>
  <si>
    <t>Adquirir materiales para entrenamientos en combate de incendios</t>
  </si>
  <si>
    <t>46191500
46191600
60106100</t>
  </si>
  <si>
    <t>Adquirir los bienes y servicios para la activación del sistema interno de televisión de la Entidad</t>
  </si>
  <si>
    <t>Desarrollo y diseño para mejoramiento del aplicativo SIM,que permita  la gestión de cada una de las solcitudes que llegan a la entidad, donde se incluyan procedimientos tales como: capacitación externa y ejercicios de entrenamiento (Simulaciones y Simulacros).</t>
  </si>
  <si>
    <t>46191600
46181500</t>
  </si>
  <si>
    <t>60121811             60121812
60121813
60121814
82121903
31211707
13111034</t>
  </si>
  <si>
    <t>86111600
86101700</t>
  </si>
  <si>
    <t>46191600
24141700</t>
  </si>
  <si>
    <t>46181500
46181600
46181700
46181800
46181900
46182000
46182300
46182400</t>
  </si>
  <si>
    <t>42141501
42141502
42141503
42142101
42142103
42142105
42142108
42172010
42172013
42172016
42172201
42281502
42291902</t>
  </si>
  <si>
    <t>PLAN ANUAL DE ADQUISICIONES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</si>
</sst>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 _€_-;\-* #,##0.00\ _€_-;_-* &quot;-&quot;??\ _€_-;_-@_-"/>
    <numFmt numFmtId="165" formatCode="_(&quot;$&quot;\ * #,##0.00_);_(&quot;$&quot;\ * \(#,##0.00\);_(&quot;$&quot;\ * &quot;-&quot;??_);_(@_)"/>
    <numFmt numFmtId="166" formatCode="_(* #,##0.00_);_(* \(#,##0.00\);_(* &quot;-&quot;??_);_(@_)"/>
    <numFmt numFmtId="167" formatCode="_ &quot;$&quot;\ * #,##0.00_ ;_ &quot;$&quot;\ * \-#,##0.00_ ;_ &quot;$&quot;\ * &quot;-&quot;??_ ;_ @_ "/>
    <numFmt numFmtId="168" formatCode="_(* #,##0_);_(* \(#,##0\);_(* &quot;-&quot;??_);_(@_)"/>
    <numFmt numFmtId="169" formatCode="_-* #,##0\ _P_t_s_-;\-* #,##0\ _P_t_s_-;_-* &quot;-&quot;??\ _P_t_s_-;_-@_-"/>
    <numFmt numFmtId="170" formatCode="_-* #,##0.00\ _P_t_s_-;\-* #,##0.00\ _P_t_s_-;_-* &quot;-&quot;??\ _P_t_s_-;_-@_-"/>
    <numFmt numFmtId="171" formatCode="d/mm/yyyy;@"/>
    <numFmt numFmtId="172" formatCode="0_);\(0\)"/>
    <numFmt numFmtId="173" formatCode="dd/mm/yyyy;@"/>
    <numFmt numFmtId="174" formatCode="_(&quot;$&quot;\ * #,##0_);_(&quot;$&quot;\ * \(#,##0\);_(&quot;$&quot;\ * &quot;-&quot;??_);_(@_)"/>
    <numFmt numFmtId="175" formatCode="[$-240A]General"/>
    <numFmt numFmtId="176" formatCode="&quot; &quot;#,##0.00&quot; &quot;;&quot; (&quot;#,##0.00&quot;)&quot;;&quot; -&quot;#&quot; &quot;;&quot; &quot;@&quot; &quot;"/>
    <numFmt numFmtId="177" formatCode="#,##0.0_);\(#,##0.0\)"/>
    <numFmt numFmtId="178" formatCode="[$-C0A]d\ &quot;de&quot;\ mmmm\ &quot;de&quot;\ yyyy;@"/>
    <numFmt numFmtId="179" formatCode="[$-C0A]d\ &quot;de&quot;\ mmmm\ &quot;de&quot;\ yyyy"/>
  </numFmts>
  <fonts count="24" x14ac:knownFonts="1">
    <font>
      <sz val="11"/>
      <color theme="1"/>
      <name val="Calibri"/>
      <family val="2"/>
      <scheme val="minor"/>
    </font>
    <font>
      <sz val="10"/>
      <name val="Arial"/>
      <family val="2"/>
    </font>
    <font>
      <sz val="10"/>
      <name val="Arial"/>
      <family val="2"/>
    </font>
    <font>
      <sz val="9"/>
      <name val="Tahoma"/>
      <family val="2"/>
    </font>
    <font>
      <b/>
      <sz val="9"/>
      <name val="Tahoma"/>
      <family val="2"/>
    </font>
    <font>
      <sz val="11"/>
      <color theme="1"/>
      <name val="Calibri"/>
      <family val="2"/>
      <scheme val="minor"/>
    </font>
    <font>
      <sz val="8"/>
      <color theme="1"/>
      <name val="Tahoma"/>
      <family val="2"/>
    </font>
    <font>
      <b/>
      <sz val="8"/>
      <color theme="1"/>
      <name val="Tahoma"/>
      <family val="2"/>
    </font>
    <font>
      <b/>
      <sz val="11"/>
      <color theme="1"/>
      <name val="Calibri"/>
      <family val="2"/>
      <scheme val="minor"/>
    </font>
    <font>
      <sz val="8"/>
      <name val="Tahoma"/>
      <family val="2"/>
    </font>
    <font>
      <b/>
      <sz val="8"/>
      <name val="Tahoma"/>
      <family val="2"/>
    </font>
    <font>
      <b/>
      <sz val="7"/>
      <name val="Arial"/>
      <family val="2"/>
    </font>
    <font>
      <u/>
      <sz val="12.65"/>
      <color theme="10"/>
      <name val="Calibri"/>
      <family val="2"/>
    </font>
    <font>
      <u/>
      <sz val="9"/>
      <name val="Tahoma"/>
      <family val="2"/>
    </font>
    <font>
      <b/>
      <sz val="12"/>
      <name val="Tahoma"/>
      <family val="2"/>
    </font>
    <font>
      <sz val="12"/>
      <name val="Tahoma"/>
      <family val="2"/>
    </font>
    <font>
      <sz val="9"/>
      <color theme="1"/>
      <name val="Tahoma"/>
      <family val="2"/>
    </font>
    <font>
      <sz val="9"/>
      <color theme="1"/>
      <name val="Calibri"/>
      <family val="2"/>
      <scheme val="minor"/>
    </font>
    <font>
      <sz val="11"/>
      <color rgb="FF000000"/>
      <name val="Calibri"/>
      <family val="2"/>
    </font>
    <font>
      <sz val="9"/>
      <color rgb="FF000000"/>
      <name val="Tahoma"/>
      <family val="2"/>
    </font>
    <font>
      <sz val="10"/>
      <name val="Tahoma"/>
      <family val="2"/>
    </font>
    <font>
      <b/>
      <sz val="9"/>
      <color indexed="81"/>
      <name val="Tahoma"/>
      <family val="2"/>
    </font>
    <font>
      <sz val="9"/>
      <color indexed="81"/>
      <name val="Tahoma"/>
      <family val="2"/>
    </font>
    <font>
      <sz val="8"/>
      <color rgb="FF000000"/>
      <name val="Tahoma"/>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rgb="FF92D050"/>
        <bgColor indexed="64"/>
      </patternFill>
    </fill>
    <fill>
      <patternFill patternType="solid">
        <fgColor rgb="FF66CCFF"/>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rgb="FF00FFFF"/>
        <bgColor indexed="64"/>
      </patternFill>
    </fill>
    <fill>
      <patternFill patternType="solid">
        <fgColor theme="0"/>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s>
  <cellStyleXfs count="1403">
    <xf numFmtId="0" fontId="0" fillId="0" borderId="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applyFill="0" applyBorder="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5" fillId="0" borderId="0" applyFont="0" applyFill="0" applyBorder="0" applyAlignment="0" applyProtection="0"/>
    <xf numFmtId="0" fontId="12" fillId="0" borderId="0" applyNumberFormat="0" applyFill="0" applyBorder="0" applyAlignment="0" applyProtection="0">
      <alignment vertical="top"/>
      <protection locked="0"/>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5" fontId="18" fillId="0" borderId="0"/>
    <xf numFmtId="176" fontId="18"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0"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63">
    <xf numFmtId="0" fontId="0" fillId="0" borderId="0" xfId="0"/>
    <xf numFmtId="0" fontId="3" fillId="0" borderId="0" xfId="0" applyFont="1" applyFill="1" applyBorder="1" applyAlignment="1">
      <alignment vertical="center" wrapText="1"/>
    </xf>
    <xf numFmtId="37" fontId="3" fillId="0" borderId="0" xfId="0" applyNumberFormat="1" applyFont="1" applyFill="1" applyBorder="1" applyAlignment="1">
      <alignment vertical="center" wrapText="1"/>
    </xf>
    <xf numFmtId="0" fontId="6" fillId="0" borderId="0" xfId="0" applyFont="1" applyAlignment="1">
      <alignment horizontal="center" vertical="center" wrapText="1"/>
    </xf>
    <xf numFmtId="3" fontId="3" fillId="0" borderId="1" xfId="0" applyNumberFormat="1" applyFont="1" applyFill="1" applyBorder="1" applyAlignment="1">
      <alignment vertical="center" wrapText="1"/>
    </xf>
    <xf numFmtId="3" fontId="6"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6" fillId="0" borderId="1" xfId="0" applyFont="1" applyBorder="1" applyAlignment="1">
      <alignment vertical="center" wrapText="1"/>
    </xf>
    <xf numFmtId="3"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3" fontId="7" fillId="2" borderId="1" xfId="0" applyNumberFormat="1" applyFont="1" applyFill="1" applyBorder="1" applyAlignment="1">
      <alignment vertical="center" wrapText="1"/>
    </xf>
    <xf numFmtId="0" fontId="4" fillId="4" borderId="1" xfId="0" applyFont="1" applyFill="1" applyBorder="1" applyAlignment="1">
      <alignment horizontal="center" vertical="center" wrapText="1"/>
    </xf>
    <xf numFmtId="168" fontId="4" fillId="4" borderId="1" xfId="1"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3" fillId="0" borderId="1" xfId="14" applyFont="1" applyFill="1" applyBorder="1" applyAlignment="1">
      <alignment vertical="center" wrapText="1"/>
    </xf>
    <xf numFmtId="3" fontId="3" fillId="0" borderId="1" xfId="0" applyNumberFormat="1" applyFont="1" applyFill="1" applyBorder="1" applyAlignment="1">
      <alignment horizontal="center" vertical="center" wrapText="1"/>
    </xf>
    <xf numFmtId="0" fontId="3" fillId="0" borderId="1" xfId="6" applyFont="1" applyFill="1" applyBorder="1" applyAlignment="1">
      <alignment vertical="center" wrapText="1"/>
    </xf>
    <xf numFmtId="0" fontId="0" fillId="0" borderId="0" xfId="0" applyAlignment="1">
      <alignment vertical="center"/>
    </xf>
    <xf numFmtId="0" fontId="0" fillId="0" borderId="0" xfId="0" applyAlignment="1">
      <alignment horizontal="center" vertical="center"/>
    </xf>
    <xf numFmtId="3" fontId="8" fillId="5" borderId="0" xfId="0" applyNumberFormat="1" applyFont="1" applyFill="1" applyAlignment="1">
      <alignment vertical="center"/>
    </xf>
    <xf numFmtId="0" fontId="0" fillId="0" borderId="1" xfId="0"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1" fillId="6" borderId="1" xfId="0" applyFont="1" applyFill="1" applyBorder="1" applyAlignment="1">
      <alignment horizontal="center" vertical="center" wrapText="1"/>
    </xf>
    <xf numFmtId="0" fontId="10" fillId="6" borderId="1" xfId="0" applyFont="1" applyFill="1" applyBorder="1" applyAlignment="1">
      <alignment vertical="center"/>
    </xf>
    <xf numFmtId="0" fontId="6" fillId="0" borderId="1" xfId="0" applyFont="1" applyBorder="1" applyAlignment="1">
      <alignment vertical="center"/>
    </xf>
    <xf numFmtId="0" fontId="6" fillId="0" borderId="2" xfId="0" applyFont="1" applyFill="1" applyBorder="1" applyAlignment="1">
      <alignment vertical="center"/>
    </xf>
    <xf numFmtId="0" fontId="6" fillId="0" borderId="0" xfId="0" applyFont="1" applyFill="1" applyBorder="1" applyAlignment="1">
      <alignment vertical="center"/>
    </xf>
    <xf numFmtId="0" fontId="4" fillId="8" borderId="1" xfId="1" applyNumberFormat="1" applyFont="1" applyFill="1" applyBorder="1" applyAlignment="1">
      <alignment horizontal="center" vertical="center" wrapText="1"/>
    </xf>
    <xf numFmtId="169" fontId="0" fillId="0" borderId="0" xfId="2" applyNumberFormat="1" applyFont="1" applyFill="1" applyBorder="1" applyAlignment="1">
      <alignment horizontal="left"/>
    </xf>
    <xf numFmtId="4" fontId="3" fillId="0" borderId="0" xfId="0" applyNumberFormat="1" applyFont="1" applyFill="1" applyBorder="1" applyAlignment="1">
      <alignment vertical="center" wrapText="1"/>
    </xf>
    <xf numFmtId="171" fontId="3" fillId="0" borderId="0" xfId="0" applyNumberFormat="1" applyFont="1" applyFill="1" applyBorder="1" applyAlignment="1">
      <alignment horizontal="center" vertical="center" wrapText="1"/>
    </xf>
    <xf numFmtId="3" fontId="9" fillId="0" borderId="0" xfId="0" applyNumberFormat="1" applyFont="1" applyFill="1" applyBorder="1" applyAlignment="1">
      <alignment horizontal="center" vertical="center" wrapText="1"/>
    </xf>
    <xf numFmtId="3" fontId="9" fillId="0" borderId="0" xfId="0" applyNumberFormat="1" applyFont="1" applyFill="1" applyBorder="1" applyAlignment="1">
      <alignment vertical="center" wrapText="1"/>
    </xf>
    <xf numFmtId="0" fontId="3" fillId="7" borderId="0" xfId="0" applyFont="1" applyFill="1" applyBorder="1" applyAlignment="1">
      <alignment vertical="center"/>
    </xf>
    <xf numFmtId="37" fontId="3" fillId="7" borderId="0" xfId="0" applyNumberFormat="1" applyFont="1" applyFill="1" applyBorder="1" applyAlignment="1">
      <alignment vertical="center" wrapText="1"/>
    </xf>
    <xf numFmtId="0" fontId="3" fillId="7" borderId="0" xfId="0" applyFont="1" applyFill="1" applyBorder="1" applyAlignment="1">
      <alignment vertical="center" wrapText="1"/>
    </xf>
    <xf numFmtId="37" fontId="3" fillId="7" borderId="0" xfId="0" applyNumberFormat="1" applyFont="1" applyFill="1" applyBorder="1" applyAlignment="1">
      <alignment vertical="center"/>
    </xf>
    <xf numFmtId="172" fontId="3" fillId="7" borderId="0" xfId="0" applyNumberFormat="1" applyFont="1" applyFill="1" applyBorder="1" applyAlignment="1">
      <alignment horizontal="left" vertical="center"/>
    </xf>
    <xf numFmtId="37" fontId="12" fillId="7" borderId="0" xfId="52" applyNumberFormat="1" applyFill="1" applyBorder="1" applyAlignment="1" applyProtection="1">
      <alignment vertical="center"/>
    </xf>
    <xf numFmtId="0" fontId="8" fillId="7" borderId="0" xfId="0" applyFont="1" applyFill="1" applyAlignment="1"/>
    <xf numFmtId="0" fontId="3" fillId="7" borderId="0" xfId="0" applyFont="1" applyFill="1" applyBorder="1" applyAlignment="1">
      <alignment horizontal="center" vertical="center" wrapText="1"/>
    </xf>
    <xf numFmtId="37" fontId="4" fillId="7" borderId="0" xfId="0" applyNumberFormat="1" applyFont="1" applyFill="1" applyBorder="1" applyAlignment="1">
      <alignment vertical="center" wrapText="1"/>
    </xf>
    <xf numFmtId="165" fontId="3" fillId="7" borderId="0" xfId="51" applyFont="1" applyFill="1" applyBorder="1" applyAlignment="1">
      <alignment horizontal="left" vertical="center"/>
    </xf>
    <xf numFmtId="0" fontId="14" fillId="3" borderId="0" xfId="0" applyFont="1" applyFill="1" applyBorder="1" applyAlignment="1">
      <alignment vertical="center"/>
    </xf>
    <xf numFmtId="37" fontId="3" fillId="3" borderId="0" xfId="0" applyNumberFormat="1" applyFont="1" applyFill="1" applyBorder="1" applyAlignment="1">
      <alignment vertical="center" wrapText="1"/>
    </xf>
    <xf numFmtId="0" fontId="3" fillId="3" borderId="0" xfId="0" applyFont="1" applyFill="1" applyBorder="1" applyAlignment="1">
      <alignment vertical="center" wrapText="1"/>
    </xf>
    <xf numFmtId="0" fontId="3" fillId="3" borderId="0" xfId="0" applyFont="1" applyFill="1" applyBorder="1" applyAlignment="1">
      <alignment horizontal="center" vertical="center" wrapText="1"/>
    </xf>
    <xf numFmtId="0" fontId="15" fillId="3" borderId="0" xfId="0" applyFont="1" applyFill="1" applyBorder="1" applyAlignment="1">
      <alignment vertical="center"/>
    </xf>
    <xf numFmtId="39" fontId="3" fillId="3" borderId="0" xfId="0" applyNumberFormat="1" applyFont="1" applyFill="1" applyBorder="1" applyAlignment="1">
      <alignment vertical="center" wrapText="1"/>
    </xf>
    <xf numFmtId="174" fontId="3" fillId="7" borderId="0" xfId="51" applyNumberFormat="1" applyFont="1" applyFill="1" applyBorder="1" applyAlignment="1">
      <alignment horizontal="left" vertical="center"/>
    </xf>
    <xf numFmtId="0" fontId="3" fillId="7" borderId="0" xfId="0" applyFont="1" applyFill="1" applyBorder="1" applyAlignment="1">
      <alignment horizontal="center" wrapText="1"/>
    </xf>
    <xf numFmtId="37" fontId="3" fillId="7" borderId="0" xfId="0" applyNumberFormat="1" applyFont="1" applyFill="1" applyBorder="1" applyAlignment="1">
      <alignment horizontal="center" wrapText="1"/>
    </xf>
    <xf numFmtId="0" fontId="3" fillId="7" borderId="0" xfId="0" applyFont="1" applyFill="1" applyBorder="1" applyAlignment="1">
      <alignment horizontal="justify" vertical="center" wrapText="1"/>
    </xf>
    <xf numFmtId="37" fontId="3" fillId="7" borderId="0" xfId="0" applyNumberFormat="1" applyFont="1" applyFill="1" applyBorder="1" applyAlignment="1">
      <alignment horizontal="justify" vertical="center" wrapText="1"/>
    </xf>
    <xf numFmtId="173" fontId="3" fillId="7" borderId="0" xfId="0" applyNumberFormat="1" applyFont="1" applyFill="1" applyBorder="1" applyAlignment="1">
      <alignment horizontal="justify" vertical="center"/>
    </xf>
    <xf numFmtId="0" fontId="4" fillId="8" borderId="1" xfId="1" applyNumberFormat="1"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3" borderId="0" xfId="0" applyFont="1" applyFill="1" applyBorder="1" applyAlignment="1">
      <alignment horizontal="justify" vertical="center" wrapText="1"/>
    </xf>
    <xf numFmtId="37" fontId="3" fillId="0" borderId="0" xfId="0" applyNumberFormat="1" applyFont="1" applyFill="1" applyBorder="1" applyAlignment="1">
      <alignment vertical="center" wrapText="1"/>
    </xf>
    <xf numFmtId="166" fontId="3" fillId="7" borderId="0" xfId="1" applyFont="1" applyFill="1" applyBorder="1" applyAlignment="1">
      <alignment vertical="center" wrapText="1"/>
    </xf>
    <xf numFmtId="0" fontId="3" fillId="0" borderId="0" xfId="0" applyFont="1" applyFill="1" applyBorder="1" applyAlignment="1">
      <alignment vertical="center" wrapText="1"/>
    </xf>
    <xf numFmtId="37" fontId="3" fillId="7" borderId="0" xfId="0" applyNumberFormat="1" applyFont="1" applyFill="1" applyBorder="1" applyAlignment="1">
      <alignment vertical="center" wrapText="1"/>
    </xf>
    <xf numFmtId="37" fontId="4" fillId="7" borderId="0" xfId="0" applyNumberFormat="1" applyFont="1" applyFill="1" applyBorder="1" applyAlignment="1">
      <alignment vertical="center" wrapText="1"/>
    </xf>
    <xf numFmtId="0" fontId="3" fillId="0" borderId="0" xfId="69" applyFont="1" applyFill="1" applyBorder="1" applyAlignment="1">
      <alignment horizontal="left" vertical="center" wrapText="1"/>
    </xf>
    <xf numFmtId="0" fontId="3" fillId="7" borderId="1" xfId="6" applyFont="1" applyFill="1" applyBorder="1" applyAlignment="1">
      <alignment horizontal="justify" vertical="center" wrapText="1"/>
    </xf>
    <xf numFmtId="166" fontId="3" fillId="0" borderId="0" xfId="68" applyNumberFormat="1" applyFont="1" applyFill="1" applyBorder="1" applyAlignment="1">
      <alignment vertical="center" wrapText="1"/>
    </xf>
    <xf numFmtId="0" fontId="3" fillId="0" borderId="0" xfId="0" applyFont="1" applyFill="1" applyBorder="1" applyAlignment="1">
      <alignment vertical="center" wrapText="1"/>
    </xf>
    <xf numFmtId="0" fontId="4" fillId="8" borderId="1" xfId="1" applyNumberFormat="1" applyFont="1" applyFill="1" applyBorder="1" applyAlignment="1">
      <alignment horizontal="center" vertical="center" wrapText="1"/>
    </xf>
    <xf numFmtId="0" fontId="3" fillId="7" borderId="0" xfId="0" applyFont="1" applyFill="1" applyBorder="1" applyAlignment="1">
      <alignment vertical="center"/>
    </xf>
    <xf numFmtId="37" fontId="3" fillId="7" borderId="0" xfId="0" applyNumberFormat="1" applyFont="1" applyFill="1" applyBorder="1" applyAlignment="1">
      <alignment vertical="center" wrapText="1"/>
    </xf>
    <xf numFmtId="0" fontId="3" fillId="7" borderId="0" xfId="0" applyFont="1" applyFill="1" applyBorder="1" applyAlignment="1">
      <alignment vertical="center" wrapText="1"/>
    </xf>
    <xf numFmtId="166" fontId="3" fillId="7"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7" borderId="0" xfId="0" applyFont="1" applyFill="1" applyBorder="1" applyAlignment="1">
      <alignment vertical="center"/>
    </xf>
    <xf numFmtId="37" fontId="3" fillId="7" borderId="0" xfId="0" applyNumberFormat="1" applyFont="1" applyFill="1" applyBorder="1" applyAlignment="1">
      <alignment vertical="center" wrapText="1"/>
    </xf>
    <xf numFmtId="0" fontId="3" fillId="7" borderId="0" xfId="0" applyFont="1" applyFill="1" applyBorder="1" applyAlignment="1">
      <alignment vertical="center" wrapText="1"/>
    </xf>
    <xf numFmtId="37" fontId="3" fillId="7" borderId="0" xfId="0" applyNumberFormat="1" applyFont="1" applyFill="1" applyBorder="1" applyAlignment="1">
      <alignment vertical="center"/>
    </xf>
    <xf numFmtId="37" fontId="3" fillId="0" borderId="0" xfId="0" applyNumberFormat="1" applyFont="1" applyFill="1" applyBorder="1" applyAlignment="1">
      <alignment vertical="center"/>
    </xf>
    <xf numFmtId="0" fontId="16" fillId="0" borderId="1" xfId="2" applyNumberFormat="1" applyFont="1" applyFill="1" applyBorder="1" applyAlignment="1">
      <alignment horizontal="left" vertical="center" wrapText="1"/>
    </xf>
    <xf numFmtId="0" fontId="16" fillId="0" borderId="1" xfId="2"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10" fontId="0" fillId="0" borderId="0" xfId="68" applyNumberFormat="1" applyFont="1" applyFill="1" applyBorder="1" applyAlignment="1">
      <alignment horizontal="left"/>
    </xf>
    <xf numFmtId="177" fontId="3" fillId="7" borderId="0" xfId="0" applyNumberFormat="1" applyFont="1" applyFill="1" applyBorder="1" applyAlignment="1">
      <alignment vertical="center" wrapText="1"/>
    </xf>
    <xf numFmtId="10" fontId="3" fillId="7" borderId="0" xfId="68" applyNumberFormat="1" applyFont="1" applyFill="1" applyBorder="1" applyAlignment="1">
      <alignment vertical="center" wrapText="1"/>
    </xf>
    <xf numFmtId="0" fontId="3" fillId="0" borderId="0" xfId="0" applyFont="1" applyFill="1" applyBorder="1" applyAlignment="1">
      <alignment vertical="center" wrapText="1"/>
    </xf>
    <xf numFmtId="3" fontId="3" fillId="0" borderId="1" xfId="0" applyNumberFormat="1" applyFont="1" applyFill="1" applyBorder="1" applyAlignment="1">
      <alignment vertical="center" wrapText="1"/>
    </xf>
    <xf numFmtId="0" fontId="16" fillId="0" borderId="1" xfId="0" applyFont="1" applyFill="1" applyBorder="1" applyAlignment="1">
      <alignment horizontal="center" vertical="center"/>
    </xf>
    <xf numFmtId="164" fontId="3" fillId="0" borderId="0" xfId="0" applyNumberFormat="1" applyFont="1" applyFill="1" applyBorder="1" applyAlignment="1">
      <alignment vertical="center" wrapText="1"/>
    </xf>
    <xf numFmtId="164" fontId="3" fillId="7" borderId="0" xfId="0" applyNumberFormat="1" applyFont="1" applyFill="1" applyBorder="1" applyAlignment="1">
      <alignment vertical="center" wrapText="1"/>
    </xf>
    <xf numFmtId="166" fontId="3" fillId="7" borderId="0" xfId="1" applyFont="1" applyFill="1" applyBorder="1" applyAlignment="1">
      <alignment horizontal="left" vertical="center"/>
    </xf>
    <xf numFmtId="173" fontId="3" fillId="7" borderId="0" xfId="0" applyNumberFormat="1" applyFont="1" applyFill="1" applyBorder="1" applyAlignment="1">
      <alignment vertical="center"/>
    </xf>
    <xf numFmtId="0" fontId="16" fillId="7" borderId="1" xfId="2" applyNumberFormat="1" applyFont="1" applyFill="1" applyBorder="1" applyAlignment="1">
      <alignment horizontal="center" vertical="center" wrapText="1"/>
    </xf>
    <xf numFmtId="0" fontId="3" fillId="7" borderId="1" xfId="1" applyNumberFormat="1" applyFont="1" applyFill="1" applyBorder="1" applyAlignment="1">
      <alignment horizontal="center" vertical="center" wrapText="1"/>
    </xf>
    <xf numFmtId="0" fontId="16" fillId="7" borderId="1" xfId="2" applyNumberFormat="1" applyFont="1" applyFill="1" applyBorder="1" applyAlignment="1">
      <alignment horizontal="left" vertical="center" wrapText="1"/>
    </xf>
    <xf numFmtId="166" fontId="3" fillId="7" borderId="1" xfId="1"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0" fontId="3" fillId="7" borderId="6" xfId="1" applyNumberFormat="1" applyFont="1" applyFill="1" applyBorder="1" applyAlignment="1">
      <alignment horizontal="center" vertical="center" wrapText="1"/>
    </xf>
    <xf numFmtId="0" fontId="16" fillId="7" borderId="6" xfId="2" applyNumberFormat="1" applyFont="1" applyFill="1" applyBorder="1" applyAlignment="1">
      <alignment horizontal="left" vertical="center" wrapText="1"/>
    </xf>
    <xf numFmtId="166" fontId="3" fillId="7" borderId="6" xfId="1" applyNumberFormat="1" applyFont="1" applyFill="1" applyBorder="1" applyAlignment="1">
      <alignment horizontal="center" vertical="center" wrapText="1"/>
    </xf>
    <xf numFmtId="3" fontId="3" fillId="7" borderId="6"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0" fontId="0" fillId="7" borderId="0" xfId="0" applyFont="1" applyFill="1"/>
    <xf numFmtId="0" fontId="0" fillId="7" borderId="1" xfId="0" applyFont="1" applyFill="1" applyBorder="1"/>
    <xf numFmtId="0" fontId="0" fillId="7" borderId="0" xfId="0" applyFont="1" applyFill="1" applyBorder="1"/>
    <xf numFmtId="0" fontId="9" fillId="7" borderId="1" xfId="6" applyFont="1" applyFill="1" applyBorder="1" applyAlignment="1">
      <alignment horizontal="center" vertical="center" wrapText="1"/>
    </xf>
    <xf numFmtId="0" fontId="3" fillId="0" borderId="3" xfId="1"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xf>
    <xf numFmtId="166" fontId="3" fillId="0" borderId="3" xfId="1" applyFont="1" applyFill="1" applyBorder="1" applyAlignment="1">
      <alignment horizontal="center" vertical="center" wrapText="1"/>
    </xf>
    <xf numFmtId="0" fontId="9" fillId="7" borderId="1" xfId="6" applyFont="1" applyFill="1" applyBorder="1" applyAlignment="1">
      <alignment horizontal="justify" vertical="center" wrapText="1"/>
    </xf>
    <xf numFmtId="166" fontId="3" fillId="0" borderId="1" xfId="1" applyFont="1" applyFill="1" applyBorder="1" applyAlignment="1">
      <alignment horizontal="center" vertical="center" wrapText="1"/>
    </xf>
    <xf numFmtId="0" fontId="9" fillId="0" borderId="1" xfId="6" applyFont="1" applyFill="1" applyBorder="1" applyAlignment="1">
      <alignment horizontal="justify" vertical="center" wrapText="1"/>
    </xf>
    <xf numFmtId="0" fontId="3" fillId="7" borderId="1" xfId="0" applyFont="1" applyFill="1" applyBorder="1" applyAlignment="1">
      <alignment horizontal="center" vertical="center" wrapText="1"/>
    </xf>
    <xf numFmtId="178" fontId="16" fillId="7" borderId="1" xfId="0" applyNumberFormat="1" applyFont="1" applyFill="1" applyBorder="1" applyAlignment="1">
      <alignment horizontal="center" vertical="center"/>
    </xf>
    <xf numFmtId="0" fontId="16" fillId="7" borderId="1" xfId="0" applyFont="1" applyFill="1" applyBorder="1" applyAlignment="1">
      <alignment horizontal="center" vertical="center"/>
    </xf>
    <xf numFmtId="166" fontId="3" fillId="7" borderId="3" xfId="1" applyFont="1" applyFill="1" applyBorder="1" applyAlignment="1">
      <alignment horizontal="center" vertical="center" wrapText="1"/>
    </xf>
    <xf numFmtId="3" fontId="3" fillId="7" borderId="1" xfId="0" applyNumberFormat="1" applyFont="1" applyFill="1" applyBorder="1" applyAlignment="1">
      <alignment vertical="center" wrapText="1"/>
    </xf>
    <xf numFmtId="0" fontId="3" fillId="7" borderId="3" xfId="1" applyNumberFormat="1" applyFont="1" applyFill="1" applyBorder="1" applyAlignment="1">
      <alignment horizontal="center" vertical="center" wrapText="1"/>
    </xf>
    <xf numFmtId="166" fontId="3" fillId="7" borderId="1" xfId="1" applyFont="1" applyFill="1" applyBorder="1" applyAlignment="1">
      <alignment horizontal="center" vertical="center" wrapText="1"/>
    </xf>
    <xf numFmtId="0" fontId="6" fillId="7" borderId="1" xfId="0" applyFont="1" applyFill="1" applyBorder="1" applyAlignment="1">
      <alignment horizontal="justify" vertical="center"/>
    </xf>
    <xf numFmtId="0" fontId="6" fillId="7" borderId="1" xfId="0" applyFont="1" applyFill="1" applyBorder="1" applyAlignment="1">
      <alignment vertical="center" wrapText="1"/>
    </xf>
    <xf numFmtId="0" fontId="17" fillId="7" borderId="0" xfId="0" applyFont="1" applyFill="1"/>
    <xf numFmtId="4" fontId="3" fillId="7" borderId="1" xfId="0" applyNumberFormat="1" applyFont="1" applyFill="1" applyBorder="1" applyAlignment="1">
      <alignment vertical="center" wrapText="1"/>
    </xf>
    <xf numFmtId="3" fontId="3" fillId="7" borderId="0" xfId="0" applyNumberFormat="1" applyFont="1" applyFill="1" applyBorder="1" applyAlignment="1">
      <alignment vertical="center" wrapText="1"/>
    </xf>
    <xf numFmtId="0" fontId="3" fillId="7" borderId="1" xfId="1400" applyNumberFormat="1" applyFont="1" applyFill="1" applyBorder="1" applyAlignment="1">
      <alignment horizontal="center" vertical="center" wrapText="1"/>
    </xf>
    <xf numFmtId="0" fontId="16" fillId="7" borderId="1" xfId="26" applyNumberFormat="1" applyFont="1" applyFill="1" applyBorder="1" applyAlignment="1">
      <alignment horizontal="center" vertical="center" wrapText="1"/>
    </xf>
    <xf numFmtId="0" fontId="9" fillId="7" borderId="3" xfId="6" applyFont="1" applyFill="1" applyBorder="1" applyAlignment="1">
      <alignment horizontal="justify" vertical="center" wrapText="1"/>
    </xf>
    <xf numFmtId="178" fontId="16" fillId="7" borderId="3" xfId="0" applyNumberFormat="1" applyFont="1" applyFill="1" applyBorder="1" applyAlignment="1">
      <alignment horizontal="center" vertical="center"/>
    </xf>
    <xf numFmtId="0" fontId="3" fillId="7" borderId="3" xfId="0" applyFont="1" applyFill="1" applyBorder="1" applyAlignment="1">
      <alignment horizontal="center" vertical="center" wrapText="1"/>
    </xf>
    <xf numFmtId="0" fontId="16" fillId="7" borderId="3" xfId="2" applyNumberFormat="1" applyFont="1" applyFill="1" applyBorder="1" applyAlignment="1">
      <alignment horizontal="left" vertical="center" wrapText="1"/>
    </xf>
    <xf numFmtId="4" fontId="3" fillId="7" borderId="3" xfId="0" applyNumberFormat="1" applyFont="1" applyFill="1" applyBorder="1" applyAlignment="1">
      <alignment vertical="center" wrapText="1"/>
    </xf>
    <xf numFmtId="3" fontId="3" fillId="7" borderId="3" xfId="0" applyNumberFormat="1" applyFont="1" applyFill="1" applyBorder="1" applyAlignment="1">
      <alignment vertical="center" wrapText="1"/>
    </xf>
    <xf numFmtId="171" fontId="3" fillId="7" borderId="1" xfId="0" applyNumberFormat="1" applyFont="1" applyFill="1" applyBorder="1" applyAlignment="1">
      <alignment horizontal="center" vertical="center" wrapText="1"/>
    </xf>
    <xf numFmtId="0" fontId="16" fillId="7" borderId="3" xfId="2" applyNumberFormat="1" applyFont="1" applyFill="1" applyBorder="1" applyAlignment="1">
      <alignment horizontal="center" vertical="center" wrapText="1"/>
    </xf>
    <xf numFmtId="0" fontId="23" fillId="7" borderId="4" xfId="0" applyFont="1" applyFill="1" applyBorder="1" applyAlignment="1">
      <alignment horizontal="justify" vertical="center" wrapText="1"/>
    </xf>
    <xf numFmtId="179" fontId="19" fillId="7" borderId="4" xfId="0" applyNumberFormat="1" applyFont="1" applyFill="1" applyBorder="1" applyAlignment="1">
      <alignment horizontal="center" vertical="center" wrapText="1"/>
    </xf>
    <xf numFmtId="0" fontId="19" fillId="7" borderId="4" xfId="0" applyFont="1" applyFill="1" applyBorder="1" applyAlignment="1">
      <alignment horizontal="center" vertical="center" wrapText="1"/>
    </xf>
    <xf numFmtId="0" fontId="23" fillId="7" borderId="0" xfId="0" applyFont="1" applyFill="1" applyAlignment="1">
      <alignment horizontal="justify" vertical="center" wrapText="1"/>
    </xf>
    <xf numFmtId="0" fontId="23" fillId="7" borderId="3" xfId="0" applyFont="1" applyFill="1" applyBorder="1" applyAlignment="1">
      <alignment horizontal="justify" vertical="center" wrapText="1"/>
    </xf>
    <xf numFmtId="3" fontId="3" fillId="7" borderId="3" xfId="0" applyNumberFormat="1" applyFont="1" applyFill="1" applyBorder="1" applyAlignment="1">
      <alignment horizontal="center" vertical="center" wrapText="1"/>
    </xf>
    <xf numFmtId="179" fontId="3" fillId="7" borderId="1" xfId="0" applyNumberFormat="1" applyFont="1" applyFill="1" applyBorder="1" applyAlignment="1">
      <alignment horizontal="center" vertical="center" wrapText="1"/>
    </xf>
    <xf numFmtId="0" fontId="3" fillId="7" borderId="1" xfId="0" applyNumberFormat="1"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1" xfId="0" applyFont="1" applyFill="1" applyBorder="1" applyAlignment="1">
      <alignment horizontal="center" vertical="center" wrapText="1"/>
    </xf>
    <xf numFmtId="17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178" fontId="16" fillId="0" borderId="3" xfId="0" applyNumberFormat="1" applyFont="1" applyFill="1" applyBorder="1" applyAlignment="1">
      <alignment horizontal="center" vertical="center"/>
    </xf>
    <xf numFmtId="0" fontId="9" fillId="7" borderId="1" xfId="0" applyFont="1" applyFill="1" applyBorder="1" applyAlignment="1">
      <alignment horizontal="justify" vertical="center" wrapText="1"/>
    </xf>
    <xf numFmtId="0" fontId="23" fillId="7" borderId="5" xfId="0" applyFont="1" applyFill="1" applyBorder="1" applyAlignment="1">
      <alignment horizontal="justify" vertical="center" wrapText="1"/>
    </xf>
    <xf numFmtId="179" fontId="19" fillId="7" borderId="5" xfId="0" applyNumberFormat="1" applyFont="1" applyFill="1" applyBorder="1" applyAlignment="1">
      <alignment horizontal="center" vertical="center" wrapText="1"/>
    </xf>
    <xf numFmtId="0" fontId="19" fillId="7" borderId="5" xfId="0" applyFont="1" applyFill="1" applyBorder="1" applyAlignment="1">
      <alignment horizontal="center" vertical="center" wrapText="1"/>
    </xf>
    <xf numFmtId="166" fontId="3" fillId="7" borderId="3" xfId="1" applyNumberFormat="1" applyFont="1" applyFill="1" applyBorder="1" applyAlignment="1">
      <alignment horizontal="center" vertical="center" wrapText="1"/>
    </xf>
    <xf numFmtId="0" fontId="23" fillId="7" borderId="2" xfId="0" applyFont="1" applyFill="1" applyBorder="1" applyAlignment="1">
      <alignment horizontal="justify" vertical="center" wrapText="1"/>
    </xf>
    <xf numFmtId="179" fontId="3" fillId="7" borderId="7"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16" fillId="7" borderId="2" xfId="2" applyNumberFormat="1" applyFont="1" applyFill="1" applyBorder="1" applyAlignment="1">
      <alignment horizontal="center" vertical="center" wrapText="1"/>
    </xf>
    <xf numFmtId="166" fontId="3" fillId="7" borderId="2" xfId="1" applyFont="1" applyFill="1" applyBorder="1" applyAlignment="1">
      <alignment horizontal="center" vertical="center" wrapText="1"/>
    </xf>
    <xf numFmtId="3" fontId="3" fillId="7" borderId="2" xfId="0" applyNumberFormat="1" applyFont="1" applyFill="1" applyBorder="1" applyAlignment="1">
      <alignment horizontal="center" vertical="center" wrapText="1"/>
    </xf>
    <xf numFmtId="3" fontId="3" fillId="7" borderId="2" xfId="0" applyNumberFormat="1" applyFont="1" applyFill="1" applyBorder="1" applyAlignment="1">
      <alignment vertical="center" wrapText="1"/>
    </xf>
    <xf numFmtId="168" fontId="3" fillId="7" borderId="0" xfId="1" applyNumberFormat="1" applyFont="1" applyFill="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90" wrapText="1"/>
    </xf>
  </cellXfs>
  <cellStyles count="1403">
    <cellStyle name="Excel Built-in Comma" xfId="57"/>
    <cellStyle name="Excel Built-in Normal" xfId="56"/>
    <cellStyle name="Hipervínculo" xfId="52" builtinId="8"/>
    <cellStyle name="Millares" xfId="1" builtinId="3"/>
    <cellStyle name="Millares 2" xfId="2"/>
    <cellStyle name="Millares 2 2" xfId="26"/>
    <cellStyle name="Millares 2 3" xfId="27"/>
    <cellStyle name="Millares 2 4" xfId="28"/>
    <cellStyle name="Millares 2 5" xfId="29"/>
    <cellStyle name="Millares 2 6" xfId="30"/>
    <cellStyle name="Millares 2 7" xfId="31"/>
    <cellStyle name="Millares 2 8" xfId="1401"/>
    <cellStyle name="Millares 3" xfId="3"/>
    <cellStyle name="Millares 3 2" xfId="32"/>
    <cellStyle name="Millares 3 3" xfId="33"/>
    <cellStyle name="Millares 3 4" xfId="34"/>
    <cellStyle name="Millares 3 5" xfId="35"/>
    <cellStyle name="Millares 3 6" xfId="36"/>
    <cellStyle name="Millares 3 7" xfId="37"/>
    <cellStyle name="Millares 3 8" xfId="1402"/>
    <cellStyle name="Millares 4" xfId="1400"/>
    <cellStyle name="Millares 5" xfId="38"/>
    <cellStyle name="Moneda" xfId="51" builtinId="4"/>
    <cellStyle name="Moneda 10" xfId="168"/>
    <cellStyle name="Moneda 10 2" xfId="504"/>
    <cellStyle name="Moneda 10 2 2" xfId="1176"/>
    <cellStyle name="Moneda 10 3" xfId="840"/>
    <cellStyle name="Moneda 11" xfId="280"/>
    <cellStyle name="Moneda 11 2" xfId="616"/>
    <cellStyle name="Moneda 11 2 2" xfId="1288"/>
    <cellStyle name="Moneda 11 3" xfId="952"/>
    <cellStyle name="Moneda 12" xfId="392"/>
    <cellStyle name="Moneda 12 2" xfId="1064"/>
    <cellStyle name="Moneda 13" xfId="728"/>
    <cellStyle name="Moneda 2" xfId="4"/>
    <cellStyle name="Moneda 2 2" xfId="39"/>
    <cellStyle name="Moneda 2 3" xfId="40"/>
    <cellStyle name="Moneda 2 4" xfId="41"/>
    <cellStyle name="Moneda 2 5" xfId="42"/>
    <cellStyle name="Moneda 2 6" xfId="43"/>
    <cellStyle name="Moneda 2 7" xfId="44"/>
    <cellStyle name="Moneda 3" xfId="53"/>
    <cellStyle name="Moneda 3 10" xfId="281"/>
    <cellStyle name="Moneda 3 10 2" xfId="617"/>
    <cellStyle name="Moneda 3 10 2 2" xfId="1289"/>
    <cellStyle name="Moneda 3 10 3" xfId="953"/>
    <cellStyle name="Moneda 3 11" xfId="393"/>
    <cellStyle name="Moneda 3 11 2" xfId="1065"/>
    <cellStyle name="Moneda 3 12" xfId="729"/>
    <cellStyle name="Moneda 3 2" xfId="55"/>
    <cellStyle name="Moneda 3 2 10" xfId="731"/>
    <cellStyle name="Moneda 3 2 2" xfId="61"/>
    <cellStyle name="Moneda 3 2 2 2" xfId="77"/>
    <cellStyle name="Moneda 3 2 2 2 2" xfId="105"/>
    <cellStyle name="Moneda 3 2 2 2 2 2" xfId="161"/>
    <cellStyle name="Moneda 3 2 2 2 2 2 2" xfId="273"/>
    <cellStyle name="Moneda 3 2 2 2 2 2 2 2" xfId="609"/>
    <cellStyle name="Moneda 3 2 2 2 2 2 2 2 2" xfId="1281"/>
    <cellStyle name="Moneda 3 2 2 2 2 2 2 3" xfId="945"/>
    <cellStyle name="Moneda 3 2 2 2 2 2 3" xfId="385"/>
    <cellStyle name="Moneda 3 2 2 2 2 2 3 2" xfId="721"/>
    <cellStyle name="Moneda 3 2 2 2 2 2 3 2 2" xfId="1393"/>
    <cellStyle name="Moneda 3 2 2 2 2 2 3 3" xfId="1057"/>
    <cellStyle name="Moneda 3 2 2 2 2 2 4" xfId="497"/>
    <cellStyle name="Moneda 3 2 2 2 2 2 4 2" xfId="1169"/>
    <cellStyle name="Moneda 3 2 2 2 2 2 5" xfId="833"/>
    <cellStyle name="Moneda 3 2 2 2 2 3" xfId="217"/>
    <cellStyle name="Moneda 3 2 2 2 2 3 2" xfId="553"/>
    <cellStyle name="Moneda 3 2 2 2 2 3 2 2" xfId="1225"/>
    <cellStyle name="Moneda 3 2 2 2 2 3 3" xfId="889"/>
    <cellStyle name="Moneda 3 2 2 2 2 4" xfId="329"/>
    <cellStyle name="Moneda 3 2 2 2 2 4 2" xfId="665"/>
    <cellStyle name="Moneda 3 2 2 2 2 4 2 2" xfId="1337"/>
    <cellStyle name="Moneda 3 2 2 2 2 4 3" xfId="1001"/>
    <cellStyle name="Moneda 3 2 2 2 2 5" xfId="441"/>
    <cellStyle name="Moneda 3 2 2 2 2 5 2" xfId="1113"/>
    <cellStyle name="Moneda 3 2 2 2 2 6" xfId="777"/>
    <cellStyle name="Moneda 3 2 2 2 3" xfId="133"/>
    <cellStyle name="Moneda 3 2 2 2 3 2" xfId="245"/>
    <cellStyle name="Moneda 3 2 2 2 3 2 2" xfId="581"/>
    <cellStyle name="Moneda 3 2 2 2 3 2 2 2" xfId="1253"/>
    <cellStyle name="Moneda 3 2 2 2 3 2 3" xfId="917"/>
    <cellStyle name="Moneda 3 2 2 2 3 3" xfId="357"/>
    <cellStyle name="Moneda 3 2 2 2 3 3 2" xfId="693"/>
    <cellStyle name="Moneda 3 2 2 2 3 3 2 2" xfId="1365"/>
    <cellStyle name="Moneda 3 2 2 2 3 3 3" xfId="1029"/>
    <cellStyle name="Moneda 3 2 2 2 3 4" xfId="469"/>
    <cellStyle name="Moneda 3 2 2 2 3 4 2" xfId="1141"/>
    <cellStyle name="Moneda 3 2 2 2 3 5" xfId="805"/>
    <cellStyle name="Moneda 3 2 2 2 4" xfId="189"/>
    <cellStyle name="Moneda 3 2 2 2 4 2" xfId="525"/>
    <cellStyle name="Moneda 3 2 2 2 4 2 2" xfId="1197"/>
    <cellStyle name="Moneda 3 2 2 2 4 3" xfId="861"/>
    <cellStyle name="Moneda 3 2 2 2 5" xfId="301"/>
    <cellStyle name="Moneda 3 2 2 2 5 2" xfId="637"/>
    <cellStyle name="Moneda 3 2 2 2 5 2 2" xfId="1309"/>
    <cellStyle name="Moneda 3 2 2 2 5 3" xfId="973"/>
    <cellStyle name="Moneda 3 2 2 2 6" xfId="413"/>
    <cellStyle name="Moneda 3 2 2 2 6 2" xfId="1085"/>
    <cellStyle name="Moneda 3 2 2 2 7" xfId="749"/>
    <cellStyle name="Moneda 3 2 2 3" xfId="91"/>
    <cellStyle name="Moneda 3 2 2 3 2" xfId="147"/>
    <cellStyle name="Moneda 3 2 2 3 2 2" xfId="259"/>
    <cellStyle name="Moneda 3 2 2 3 2 2 2" xfId="595"/>
    <cellStyle name="Moneda 3 2 2 3 2 2 2 2" xfId="1267"/>
    <cellStyle name="Moneda 3 2 2 3 2 2 3" xfId="931"/>
    <cellStyle name="Moneda 3 2 2 3 2 3" xfId="371"/>
    <cellStyle name="Moneda 3 2 2 3 2 3 2" xfId="707"/>
    <cellStyle name="Moneda 3 2 2 3 2 3 2 2" xfId="1379"/>
    <cellStyle name="Moneda 3 2 2 3 2 3 3" xfId="1043"/>
    <cellStyle name="Moneda 3 2 2 3 2 4" xfId="483"/>
    <cellStyle name="Moneda 3 2 2 3 2 4 2" xfId="1155"/>
    <cellStyle name="Moneda 3 2 2 3 2 5" xfId="819"/>
    <cellStyle name="Moneda 3 2 2 3 3" xfId="203"/>
    <cellStyle name="Moneda 3 2 2 3 3 2" xfId="539"/>
    <cellStyle name="Moneda 3 2 2 3 3 2 2" xfId="1211"/>
    <cellStyle name="Moneda 3 2 2 3 3 3" xfId="875"/>
    <cellStyle name="Moneda 3 2 2 3 4" xfId="315"/>
    <cellStyle name="Moneda 3 2 2 3 4 2" xfId="651"/>
    <cellStyle name="Moneda 3 2 2 3 4 2 2" xfId="1323"/>
    <cellStyle name="Moneda 3 2 2 3 4 3" xfId="987"/>
    <cellStyle name="Moneda 3 2 2 3 5" xfId="427"/>
    <cellStyle name="Moneda 3 2 2 3 5 2" xfId="1099"/>
    <cellStyle name="Moneda 3 2 2 3 6" xfId="763"/>
    <cellStyle name="Moneda 3 2 2 4" xfId="119"/>
    <cellStyle name="Moneda 3 2 2 4 2" xfId="231"/>
    <cellStyle name="Moneda 3 2 2 4 2 2" xfId="567"/>
    <cellStyle name="Moneda 3 2 2 4 2 2 2" xfId="1239"/>
    <cellStyle name="Moneda 3 2 2 4 2 3" xfId="903"/>
    <cellStyle name="Moneda 3 2 2 4 3" xfId="343"/>
    <cellStyle name="Moneda 3 2 2 4 3 2" xfId="679"/>
    <cellStyle name="Moneda 3 2 2 4 3 2 2" xfId="1351"/>
    <cellStyle name="Moneda 3 2 2 4 3 3" xfId="1015"/>
    <cellStyle name="Moneda 3 2 2 4 4" xfId="455"/>
    <cellStyle name="Moneda 3 2 2 4 4 2" xfId="1127"/>
    <cellStyle name="Moneda 3 2 2 4 5" xfId="791"/>
    <cellStyle name="Moneda 3 2 2 5" xfId="175"/>
    <cellStyle name="Moneda 3 2 2 5 2" xfId="511"/>
    <cellStyle name="Moneda 3 2 2 5 2 2" xfId="1183"/>
    <cellStyle name="Moneda 3 2 2 5 3" xfId="847"/>
    <cellStyle name="Moneda 3 2 2 6" xfId="287"/>
    <cellStyle name="Moneda 3 2 2 6 2" xfId="623"/>
    <cellStyle name="Moneda 3 2 2 6 2 2" xfId="1295"/>
    <cellStyle name="Moneda 3 2 2 6 3" xfId="959"/>
    <cellStyle name="Moneda 3 2 2 7" xfId="399"/>
    <cellStyle name="Moneda 3 2 2 7 2" xfId="1071"/>
    <cellStyle name="Moneda 3 2 2 8" xfId="735"/>
    <cellStyle name="Moneda 3 2 3" xfId="65"/>
    <cellStyle name="Moneda 3 2 3 2" xfId="81"/>
    <cellStyle name="Moneda 3 2 3 2 2" xfId="109"/>
    <cellStyle name="Moneda 3 2 3 2 2 2" xfId="165"/>
    <cellStyle name="Moneda 3 2 3 2 2 2 2" xfId="277"/>
    <cellStyle name="Moneda 3 2 3 2 2 2 2 2" xfId="613"/>
    <cellStyle name="Moneda 3 2 3 2 2 2 2 2 2" xfId="1285"/>
    <cellStyle name="Moneda 3 2 3 2 2 2 2 3" xfId="949"/>
    <cellStyle name="Moneda 3 2 3 2 2 2 3" xfId="389"/>
    <cellStyle name="Moneda 3 2 3 2 2 2 3 2" xfId="725"/>
    <cellStyle name="Moneda 3 2 3 2 2 2 3 2 2" xfId="1397"/>
    <cellStyle name="Moneda 3 2 3 2 2 2 3 3" xfId="1061"/>
    <cellStyle name="Moneda 3 2 3 2 2 2 4" xfId="501"/>
    <cellStyle name="Moneda 3 2 3 2 2 2 4 2" xfId="1173"/>
    <cellStyle name="Moneda 3 2 3 2 2 2 5" xfId="837"/>
    <cellStyle name="Moneda 3 2 3 2 2 3" xfId="221"/>
    <cellStyle name="Moneda 3 2 3 2 2 3 2" xfId="557"/>
    <cellStyle name="Moneda 3 2 3 2 2 3 2 2" xfId="1229"/>
    <cellStyle name="Moneda 3 2 3 2 2 3 3" xfId="893"/>
    <cellStyle name="Moneda 3 2 3 2 2 4" xfId="333"/>
    <cellStyle name="Moneda 3 2 3 2 2 4 2" xfId="669"/>
    <cellStyle name="Moneda 3 2 3 2 2 4 2 2" xfId="1341"/>
    <cellStyle name="Moneda 3 2 3 2 2 4 3" xfId="1005"/>
    <cellStyle name="Moneda 3 2 3 2 2 5" xfId="445"/>
    <cellStyle name="Moneda 3 2 3 2 2 5 2" xfId="1117"/>
    <cellStyle name="Moneda 3 2 3 2 2 6" xfId="781"/>
    <cellStyle name="Moneda 3 2 3 2 3" xfId="137"/>
    <cellStyle name="Moneda 3 2 3 2 3 2" xfId="249"/>
    <cellStyle name="Moneda 3 2 3 2 3 2 2" xfId="585"/>
    <cellStyle name="Moneda 3 2 3 2 3 2 2 2" xfId="1257"/>
    <cellStyle name="Moneda 3 2 3 2 3 2 3" xfId="921"/>
    <cellStyle name="Moneda 3 2 3 2 3 3" xfId="361"/>
    <cellStyle name="Moneda 3 2 3 2 3 3 2" xfId="697"/>
    <cellStyle name="Moneda 3 2 3 2 3 3 2 2" xfId="1369"/>
    <cellStyle name="Moneda 3 2 3 2 3 3 3" xfId="1033"/>
    <cellStyle name="Moneda 3 2 3 2 3 4" xfId="473"/>
    <cellStyle name="Moneda 3 2 3 2 3 4 2" xfId="1145"/>
    <cellStyle name="Moneda 3 2 3 2 3 5" xfId="809"/>
    <cellStyle name="Moneda 3 2 3 2 4" xfId="193"/>
    <cellStyle name="Moneda 3 2 3 2 4 2" xfId="529"/>
    <cellStyle name="Moneda 3 2 3 2 4 2 2" xfId="1201"/>
    <cellStyle name="Moneda 3 2 3 2 4 3" xfId="865"/>
    <cellStyle name="Moneda 3 2 3 2 5" xfId="305"/>
    <cellStyle name="Moneda 3 2 3 2 5 2" xfId="641"/>
    <cellStyle name="Moneda 3 2 3 2 5 2 2" xfId="1313"/>
    <cellStyle name="Moneda 3 2 3 2 5 3" xfId="977"/>
    <cellStyle name="Moneda 3 2 3 2 6" xfId="417"/>
    <cellStyle name="Moneda 3 2 3 2 6 2" xfId="1089"/>
    <cellStyle name="Moneda 3 2 3 2 7" xfId="753"/>
    <cellStyle name="Moneda 3 2 3 3" xfId="95"/>
    <cellStyle name="Moneda 3 2 3 3 2" xfId="151"/>
    <cellStyle name="Moneda 3 2 3 3 2 2" xfId="263"/>
    <cellStyle name="Moneda 3 2 3 3 2 2 2" xfId="599"/>
    <cellStyle name="Moneda 3 2 3 3 2 2 2 2" xfId="1271"/>
    <cellStyle name="Moneda 3 2 3 3 2 2 3" xfId="935"/>
    <cellStyle name="Moneda 3 2 3 3 2 3" xfId="375"/>
    <cellStyle name="Moneda 3 2 3 3 2 3 2" xfId="711"/>
    <cellStyle name="Moneda 3 2 3 3 2 3 2 2" xfId="1383"/>
    <cellStyle name="Moneda 3 2 3 3 2 3 3" xfId="1047"/>
    <cellStyle name="Moneda 3 2 3 3 2 4" xfId="487"/>
    <cellStyle name="Moneda 3 2 3 3 2 4 2" xfId="1159"/>
    <cellStyle name="Moneda 3 2 3 3 2 5" xfId="823"/>
    <cellStyle name="Moneda 3 2 3 3 3" xfId="207"/>
    <cellStyle name="Moneda 3 2 3 3 3 2" xfId="543"/>
    <cellStyle name="Moneda 3 2 3 3 3 2 2" xfId="1215"/>
    <cellStyle name="Moneda 3 2 3 3 3 3" xfId="879"/>
    <cellStyle name="Moneda 3 2 3 3 4" xfId="319"/>
    <cellStyle name="Moneda 3 2 3 3 4 2" xfId="655"/>
    <cellStyle name="Moneda 3 2 3 3 4 2 2" xfId="1327"/>
    <cellStyle name="Moneda 3 2 3 3 4 3" xfId="991"/>
    <cellStyle name="Moneda 3 2 3 3 5" xfId="431"/>
    <cellStyle name="Moneda 3 2 3 3 5 2" xfId="1103"/>
    <cellStyle name="Moneda 3 2 3 3 6" xfId="767"/>
    <cellStyle name="Moneda 3 2 3 4" xfId="123"/>
    <cellStyle name="Moneda 3 2 3 4 2" xfId="235"/>
    <cellStyle name="Moneda 3 2 3 4 2 2" xfId="571"/>
    <cellStyle name="Moneda 3 2 3 4 2 2 2" xfId="1243"/>
    <cellStyle name="Moneda 3 2 3 4 2 3" xfId="907"/>
    <cellStyle name="Moneda 3 2 3 4 3" xfId="347"/>
    <cellStyle name="Moneda 3 2 3 4 3 2" xfId="683"/>
    <cellStyle name="Moneda 3 2 3 4 3 2 2" xfId="1355"/>
    <cellStyle name="Moneda 3 2 3 4 3 3" xfId="1019"/>
    <cellStyle name="Moneda 3 2 3 4 4" xfId="459"/>
    <cellStyle name="Moneda 3 2 3 4 4 2" xfId="1131"/>
    <cellStyle name="Moneda 3 2 3 4 5" xfId="795"/>
    <cellStyle name="Moneda 3 2 3 5" xfId="179"/>
    <cellStyle name="Moneda 3 2 3 5 2" xfId="515"/>
    <cellStyle name="Moneda 3 2 3 5 2 2" xfId="1187"/>
    <cellStyle name="Moneda 3 2 3 5 3" xfId="851"/>
    <cellStyle name="Moneda 3 2 3 6" xfId="291"/>
    <cellStyle name="Moneda 3 2 3 6 2" xfId="627"/>
    <cellStyle name="Moneda 3 2 3 6 2 2" xfId="1299"/>
    <cellStyle name="Moneda 3 2 3 6 3" xfId="963"/>
    <cellStyle name="Moneda 3 2 3 7" xfId="403"/>
    <cellStyle name="Moneda 3 2 3 7 2" xfId="1075"/>
    <cellStyle name="Moneda 3 2 3 8" xfId="739"/>
    <cellStyle name="Moneda 3 2 4" xfId="73"/>
    <cellStyle name="Moneda 3 2 4 2" xfId="101"/>
    <cellStyle name="Moneda 3 2 4 2 2" xfId="157"/>
    <cellStyle name="Moneda 3 2 4 2 2 2" xfId="269"/>
    <cellStyle name="Moneda 3 2 4 2 2 2 2" xfId="605"/>
    <cellStyle name="Moneda 3 2 4 2 2 2 2 2" xfId="1277"/>
    <cellStyle name="Moneda 3 2 4 2 2 2 3" xfId="941"/>
    <cellStyle name="Moneda 3 2 4 2 2 3" xfId="381"/>
    <cellStyle name="Moneda 3 2 4 2 2 3 2" xfId="717"/>
    <cellStyle name="Moneda 3 2 4 2 2 3 2 2" xfId="1389"/>
    <cellStyle name="Moneda 3 2 4 2 2 3 3" xfId="1053"/>
    <cellStyle name="Moneda 3 2 4 2 2 4" xfId="493"/>
    <cellStyle name="Moneda 3 2 4 2 2 4 2" xfId="1165"/>
    <cellStyle name="Moneda 3 2 4 2 2 5" xfId="829"/>
    <cellStyle name="Moneda 3 2 4 2 3" xfId="213"/>
    <cellStyle name="Moneda 3 2 4 2 3 2" xfId="549"/>
    <cellStyle name="Moneda 3 2 4 2 3 2 2" xfId="1221"/>
    <cellStyle name="Moneda 3 2 4 2 3 3" xfId="885"/>
    <cellStyle name="Moneda 3 2 4 2 4" xfId="325"/>
    <cellStyle name="Moneda 3 2 4 2 4 2" xfId="661"/>
    <cellStyle name="Moneda 3 2 4 2 4 2 2" xfId="1333"/>
    <cellStyle name="Moneda 3 2 4 2 4 3" xfId="997"/>
    <cellStyle name="Moneda 3 2 4 2 5" xfId="437"/>
    <cellStyle name="Moneda 3 2 4 2 5 2" xfId="1109"/>
    <cellStyle name="Moneda 3 2 4 2 6" xfId="773"/>
    <cellStyle name="Moneda 3 2 4 3" xfId="129"/>
    <cellStyle name="Moneda 3 2 4 3 2" xfId="241"/>
    <cellStyle name="Moneda 3 2 4 3 2 2" xfId="577"/>
    <cellStyle name="Moneda 3 2 4 3 2 2 2" xfId="1249"/>
    <cellStyle name="Moneda 3 2 4 3 2 3" xfId="913"/>
    <cellStyle name="Moneda 3 2 4 3 3" xfId="353"/>
    <cellStyle name="Moneda 3 2 4 3 3 2" xfId="689"/>
    <cellStyle name="Moneda 3 2 4 3 3 2 2" xfId="1361"/>
    <cellStyle name="Moneda 3 2 4 3 3 3" xfId="1025"/>
    <cellStyle name="Moneda 3 2 4 3 4" xfId="465"/>
    <cellStyle name="Moneda 3 2 4 3 4 2" xfId="1137"/>
    <cellStyle name="Moneda 3 2 4 3 5" xfId="801"/>
    <cellStyle name="Moneda 3 2 4 4" xfId="185"/>
    <cellStyle name="Moneda 3 2 4 4 2" xfId="521"/>
    <cellStyle name="Moneda 3 2 4 4 2 2" xfId="1193"/>
    <cellStyle name="Moneda 3 2 4 4 3" xfId="857"/>
    <cellStyle name="Moneda 3 2 4 5" xfId="297"/>
    <cellStyle name="Moneda 3 2 4 5 2" xfId="633"/>
    <cellStyle name="Moneda 3 2 4 5 2 2" xfId="1305"/>
    <cellStyle name="Moneda 3 2 4 5 3" xfId="969"/>
    <cellStyle name="Moneda 3 2 4 6" xfId="409"/>
    <cellStyle name="Moneda 3 2 4 6 2" xfId="1081"/>
    <cellStyle name="Moneda 3 2 4 7" xfId="745"/>
    <cellStyle name="Moneda 3 2 5" xfId="87"/>
    <cellStyle name="Moneda 3 2 5 2" xfId="143"/>
    <cellStyle name="Moneda 3 2 5 2 2" xfId="255"/>
    <cellStyle name="Moneda 3 2 5 2 2 2" xfId="591"/>
    <cellStyle name="Moneda 3 2 5 2 2 2 2" xfId="1263"/>
    <cellStyle name="Moneda 3 2 5 2 2 3" xfId="927"/>
    <cellStyle name="Moneda 3 2 5 2 3" xfId="367"/>
    <cellStyle name="Moneda 3 2 5 2 3 2" xfId="703"/>
    <cellStyle name="Moneda 3 2 5 2 3 2 2" xfId="1375"/>
    <cellStyle name="Moneda 3 2 5 2 3 3" xfId="1039"/>
    <cellStyle name="Moneda 3 2 5 2 4" xfId="479"/>
    <cellStyle name="Moneda 3 2 5 2 4 2" xfId="1151"/>
    <cellStyle name="Moneda 3 2 5 2 5" xfId="815"/>
    <cellStyle name="Moneda 3 2 5 3" xfId="199"/>
    <cellStyle name="Moneda 3 2 5 3 2" xfId="535"/>
    <cellStyle name="Moneda 3 2 5 3 2 2" xfId="1207"/>
    <cellStyle name="Moneda 3 2 5 3 3" xfId="871"/>
    <cellStyle name="Moneda 3 2 5 4" xfId="311"/>
    <cellStyle name="Moneda 3 2 5 4 2" xfId="647"/>
    <cellStyle name="Moneda 3 2 5 4 2 2" xfId="1319"/>
    <cellStyle name="Moneda 3 2 5 4 3" xfId="983"/>
    <cellStyle name="Moneda 3 2 5 5" xfId="423"/>
    <cellStyle name="Moneda 3 2 5 5 2" xfId="1095"/>
    <cellStyle name="Moneda 3 2 5 6" xfId="759"/>
    <cellStyle name="Moneda 3 2 6" xfId="115"/>
    <cellStyle name="Moneda 3 2 6 2" xfId="227"/>
    <cellStyle name="Moneda 3 2 6 2 2" xfId="563"/>
    <cellStyle name="Moneda 3 2 6 2 2 2" xfId="1235"/>
    <cellStyle name="Moneda 3 2 6 2 3" xfId="899"/>
    <cellStyle name="Moneda 3 2 6 3" xfId="339"/>
    <cellStyle name="Moneda 3 2 6 3 2" xfId="675"/>
    <cellStyle name="Moneda 3 2 6 3 2 2" xfId="1347"/>
    <cellStyle name="Moneda 3 2 6 3 3" xfId="1011"/>
    <cellStyle name="Moneda 3 2 6 4" xfId="451"/>
    <cellStyle name="Moneda 3 2 6 4 2" xfId="1123"/>
    <cellStyle name="Moneda 3 2 6 5" xfId="787"/>
    <cellStyle name="Moneda 3 2 7" xfId="171"/>
    <cellStyle name="Moneda 3 2 7 2" xfId="507"/>
    <cellStyle name="Moneda 3 2 7 2 2" xfId="1179"/>
    <cellStyle name="Moneda 3 2 7 3" xfId="843"/>
    <cellStyle name="Moneda 3 2 8" xfId="283"/>
    <cellStyle name="Moneda 3 2 8 2" xfId="619"/>
    <cellStyle name="Moneda 3 2 8 2 2" xfId="1291"/>
    <cellStyle name="Moneda 3 2 8 3" xfId="955"/>
    <cellStyle name="Moneda 3 2 9" xfId="395"/>
    <cellStyle name="Moneda 3 2 9 2" xfId="1067"/>
    <cellStyle name="Moneda 3 3" xfId="59"/>
    <cellStyle name="Moneda 3 3 2" xfId="75"/>
    <cellStyle name="Moneda 3 3 2 2" xfId="103"/>
    <cellStyle name="Moneda 3 3 2 2 2" xfId="159"/>
    <cellStyle name="Moneda 3 3 2 2 2 2" xfId="271"/>
    <cellStyle name="Moneda 3 3 2 2 2 2 2" xfId="607"/>
    <cellStyle name="Moneda 3 3 2 2 2 2 2 2" xfId="1279"/>
    <cellStyle name="Moneda 3 3 2 2 2 2 3" xfId="943"/>
    <cellStyle name="Moneda 3 3 2 2 2 3" xfId="383"/>
    <cellStyle name="Moneda 3 3 2 2 2 3 2" xfId="719"/>
    <cellStyle name="Moneda 3 3 2 2 2 3 2 2" xfId="1391"/>
    <cellStyle name="Moneda 3 3 2 2 2 3 3" xfId="1055"/>
    <cellStyle name="Moneda 3 3 2 2 2 4" xfId="495"/>
    <cellStyle name="Moneda 3 3 2 2 2 4 2" xfId="1167"/>
    <cellStyle name="Moneda 3 3 2 2 2 5" xfId="831"/>
    <cellStyle name="Moneda 3 3 2 2 3" xfId="215"/>
    <cellStyle name="Moneda 3 3 2 2 3 2" xfId="551"/>
    <cellStyle name="Moneda 3 3 2 2 3 2 2" xfId="1223"/>
    <cellStyle name="Moneda 3 3 2 2 3 3" xfId="887"/>
    <cellStyle name="Moneda 3 3 2 2 4" xfId="327"/>
    <cellStyle name="Moneda 3 3 2 2 4 2" xfId="663"/>
    <cellStyle name="Moneda 3 3 2 2 4 2 2" xfId="1335"/>
    <cellStyle name="Moneda 3 3 2 2 4 3" xfId="999"/>
    <cellStyle name="Moneda 3 3 2 2 5" xfId="439"/>
    <cellStyle name="Moneda 3 3 2 2 5 2" xfId="1111"/>
    <cellStyle name="Moneda 3 3 2 2 6" xfId="775"/>
    <cellStyle name="Moneda 3 3 2 3" xfId="131"/>
    <cellStyle name="Moneda 3 3 2 3 2" xfId="243"/>
    <cellStyle name="Moneda 3 3 2 3 2 2" xfId="579"/>
    <cellStyle name="Moneda 3 3 2 3 2 2 2" xfId="1251"/>
    <cellStyle name="Moneda 3 3 2 3 2 3" xfId="915"/>
    <cellStyle name="Moneda 3 3 2 3 3" xfId="355"/>
    <cellStyle name="Moneda 3 3 2 3 3 2" xfId="691"/>
    <cellStyle name="Moneda 3 3 2 3 3 2 2" xfId="1363"/>
    <cellStyle name="Moneda 3 3 2 3 3 3" xfId="1027"/>
    <cellStyle name="Moneda 3 3 2 3 4" xfId="467"/>
    <cellStyle name="Moneda 3 3 2 3 4 2" xfId="1139"/>
    <cellStyle name="Moneda 3 3 2 3 5" xfId="803"/>
    <cellStyle name="Moneda 3 3 2 4" xfId="187"/>
    <cellStyle name="Moneda 3 3 2 4 2" xfId="523"/>
    <cellStyle name="Moneda 3 3 2 4 2 2" xfId="1195"/>
    <cellStyle name="Moneda 3 3 2 4 3" xfId="859"/>
    <cellStyle name="Moneda 3 3 2 5" xfId="299"/>
    <cellStyle name="Moneda 3 3 2 5 2" xfId="635"/>
    <cellStyle name="Moneda 3 3 2 5 2 2" xfId="1307"/>
    <cellStyle name="Moneda 3 3 2 5 3" xfId="971"/>
    <cellStyle name="Moneda 3 3 2 6" xfId="411"/>
    <cellStyle name="Moneda 3 3 2 6 2" xfId="1083"/>
    <cellStyle name="Moneda 3 3 2 7" xfId="747"/>
    <cellStyle name="Moneda 3 3 3" xfId="89"/>
    <cellStyle name="Moneda 3 3 3 2" xfId="145"/>
    <cellStyle name="Moneda 3 3 3 2 2" xfId="257"/>
    <cellStyle name="Moneda 3 3 3 2 2 2" xfId="593"/>
    <cellStyle name="Moneda 3 3 3 2 2 2 2" xfId="1265"/>
    <cellStyle name="Moneda 3 3 3 2 2 3" xfId="929"/>
    <cellStyle name="Moneda 3 3 3 2 3" xfId="369"/>
    <cellStyle name="Moneda 3 3 3 2 3 2" xfId="705"/>
    <cellStyle name="Moneda 3 3 3 2 3 2 2" xfId="1377"/>
    <cellStyle name="Moneda 3 3 3 2 3 3" xfId="1041"/>
    <cellStyle name="Moneda 3 3 3 2 4" xfId="481"/>
    <cellStyle name="Moneda 3 3 3 2 4 2" xfId="1153"/>
    <cellStyle name="Moneda 3 3 3 2 5" xfId="817"/>
    <cellStyle name="Moneda 3 3 3 3" xfId="201"/>
    <cellStyle name="Moneda 3 3 3 3 2" xfId="537"/>
    <cellStyle name="Moneda 3 3 3 3 2 2" xfId="1209"/>
    <cellStyle name="Moneda 3 3 3 3 3" xfId="873"/>
    <cellStyle name="Moneda 3 3 3 4" xfId="313"/>
    <cellStyle name="Moneda 3 3 3 4 2" xfId="649"/>
    <cellStyle name="Moneda 3 3 3 4 2 2" xfId="1321"/>
    <cellStyle name="Moneda 3 3 3 4 3" xfId="985"/>
    <cellStyle name="Moneda 3 3 3 5" xfId="425"/>
    <cellStyle name="Moneda 3 3 3 5 2" xfId="1097"/>
    <cellStyle name="Moneda 3 3 3 6" xfId="761"/>
    <cellStyle name="Moneda 3 3 4" xfId="117"/>
    <cellStyle name="Moneda 3 3 4 2" xfId="229"/>
    <cellStyle name="Moneda 3 3 4 2 2" xfId="565"/>
    <cellStyle name="Moneda 3 3 4 2 2 2" xfId="1237"/>
    <cellStyle name="Moneda 3 3 4 2 3" xfId="901"/>
    <cellStyle name="Moneda 3 3 4 3" xfId="341"/>
    <cellStyle name="Moneda 3 3 4 3 2" xfId="677"/>
    <cellStyle name="Moneda 3 3 4 3 2 2" xfId="1349"/>
    <cellStyle name="Moneda 3 3 4 3 3" xfId="1013"/>
    <cellStyle name="Moneda 3 3 4 4" xfId="453"/>
    <cellStyle name="Moneda 3 3 4 4 2" xfId="1125"/>
    <cellStyle name="Moneda 3 3 4 5" xfId="789"/>
    <cellStyle name="Moneda 3 3 5" xfId="173"/>
    <cellStyle name="Moneda 3 3 5 2" xfId="509"/>
    <cellStyle name="Moneda 3 3 5 2 2" xfId="1181"/>
    <cellStyle name="Moneda 3 3 5 3" xfId="845"/>
    <cellStyle name="Moneda 3 3 6" xfId="285"/>
    <cellStyle name="Moneda 3 3 6 2" xfId="621"/>
    <cellStyle name="Moneda 3 3 6 2 2" xfId="1293"/>
    <cellStyle name="Moneda 3 3 6 3" xfId="957"/>
    <cellStyle name="Moneda 3 3 7" xfId="397"/>
    <cellStyle name="Moneda 3 3 7 2" xfId="1069"/>
    <cellStyle name="Moneda 3 3 8" xfId="733"/>
    <cellStyle name="Moneda 3 4" xfId="63"/>
    <cellStyle name="Moneda 3 4 2" xfId="79"/>
    <cellStyle name="Moneda 3 4 2 2" xfId="107"/>
    <cellStyle name="Moneda 3 4 2 2 2" xfId="163"/>
    <cellStyle name="Moneda 3 4 2 2 2 2" xfId="275"/>
    <cellStyle name="Moneda 3 4 2 2 2 2 2" xfId="611"/>
    <cellStyle name="Moneda 3 4 2 2 2 2 2 2" xfId="1283"/>
    <cellStyle name="Moneda 3 4 2 2 2 2 3" xfId="947"/>
    <cellStyle name="Moneda 3 4 2 2 2 3" xfId="387"/>
    <cellStyle name="Moneda 3 4 2 2 2 3 2" xfId="723"/>
    <cellStyle name="Moneda 3 4 2 2 2 3 2 2" xfId="1395"/>
    <cellStyle name="Moneda 3 4 2 2 2 3 3" xfId="1059"/>
    <cellStyle name="Moneda 3 4 2 2 2 4" xfId="499"/>
    <cellStyle name="Moneda 3 4 2 2 2 4 2" xfId="1171"/>
    <cellStyle name="Moneda 3 4 2 2 2 5" xfId="835"/>
    <cellStyle name="Moneda 3 4 2 2 3" xfId="219"/>
    <cellStyle name="Moneda 3 4 2 2 3 2" xfId="555"/>
    <cellStyle name="Moneda 3 4 2 2 3 2 2" xfId="1227"/>
    <cellStyle name="Moneda 3 4 2 2 3 3" xfId="891"/>
    <cellStyle name="Moneda 3 4 2 2 4" xfId="331"/>
    <cellStyle name="Moneda 3 4 2 2 4 2" xfId="667"/>
    <cellStyle name="Moneda 3 4 2 2 4 2 2" xfId="1339"/>
    <cellStyle name="Moneda 3 4 2 2 4 3" xfId="1003"/>
    <cellStyle name="Moneda 3 4 2 2 5" xfId="443"/>
    <cellStyle name="Moneda 3 4 2 2 5 2" xfId="1115"/>
    <cellStyle name="Moneda 3 4 2 2 6" xfId="779"/>
    <cellStyle name="Moneda 3 4 2 3" xfId="135"/>
    <cellStyle name="Moneda 3 4 2 3 2" xfId="247"/>
    <cellStyle name="Moneda 3 4 2 3 2 2" xfId="583"/>
    <cellStyle name="Moneda 3 4 2 3 2 2 2" xfId="1255"/>
    <cellStyle name="Moneda 3 4 2 3 2 3" xfId="919"/>
    <cellStyle name="Moneda 3 4 2 3 3" xfId="359"/>
    <cellStyle name="Moneda 3 4 2 3 3 2" xfId="695"/>
    <cellStyle name="Moneda 3 4 2 3 3 2 2" xfId="1367"/>
    <cellStyle name="Moneda 3 4 2 3 3 3" xfId="1031"/>
    <cellStyle name="Moneda 3 4 2 3 4" xfId="471"/>
    <cellStyle name="Moneda 3 4 2 3 4 2" xfId="1143"/>
    <cellStyle name="Moneda 3 4 2 3 5" xfId="807"/>
    <cellStyle name="Moneda 3 4 2 4" xfId="191"/>
    <cellStyle name="Moneda 3 4 2 4 2" xfId="527"/>
    <cellStyle name="Moneda 3 4 2 4 2 2" xfId="1199"/>
    <cellStyle name="Moneda 3 4 2 4 3" xfId="863"/>
    <cellStyle name="Moneda 3 4 2 5" xfId="303"/>
    <cellStyle name="Moneda 3 4 2 5 2" xfId="639"/>
    <cellStyle name="Moneda 3 4 2 5 2 2" xfId="1311"/>
    <cellStyle name="Moneda 3 4 2 5 3" xfId="975"/>
    <cellStyle name="Moneda 3 4 2 6" xfId="415"/>
    <cellStyle name="Moneda 3 4 2 6 2" xfId="1087"/>
    <cellStyle name="Moneda 3 4 2 7" xfId="751"/>
    <cellStyle name="Moneda 3 4 3" xfId="93"/>
    <cellStyle name="Moneda 3 4 3 2" xfId="149"/>
    <cellStyle name="Moneda 3 4 3 2 2" xfId="261"/>
    <cellStyle name="Moneda 3 4 3 2 2 2" xfId="597"/>
    <cellStyle name="Moneda 3 4 3 2 2 2 2" xfId="1269"/>
    <cellStyle name="Moneda 3 4 3 2 2 3" xfId="933"/>
    <cellStyle name="Moneda 3 4 3 2 3" xfId="373"/>
    <cellStyle name="Moneda 3 4 3 2 3 2" xfId="709"/>
    <cellStyle name="Moneda 3 4 3 2 3 2 2" xfId="1381"/>
    <cellStyle name="Moneda 3 4 3 2 3 3" xfId="1045"/>
    <cellStyle name="Moneda 3 4 3 2 4" xfId="485"/>
    <cellStyle name="Moneda 3 4 3 2 4 2" xfId="1157"/>
    <cellStyle name="Moneda 3 4 3 2 5" xfId="821"/>
    <cellStyle name="Moneda 3 4 3 3" xfId="205"/>
    <cellStyle name="Moneda 3 4 3 3 2" xfId="541"/>
    <cellStyle name="Moneda 3 4 3 3 2 2" xfId="1213"/>
    <cellStyle name="Moneda 3 4 3 3 3" xfId="877"/>
    <cellStyle name="Moneda 3 4 3 4" xfId="317"/>
    <cellStyle name="Moneda 3 4 3 4 2" xfId="653"/>
    <cellStyle name="Moneda 3 4 3 4 2 2" xfId="1325"/>
    <cellStyle name="Moneda 3 4 3 4 3" xfId="989"/>
    <cellStyle name="Moneda 3 4 3 5" xfId="429"/>
    <cellStyle name="Moneda 3 4 3 5 2" xfId="1101"/>
    <cellStyle name="Moneda 3 4 3 6" xfId="765"/>
    <cellStyle name="Moneda 3 4 4" xfId="121"/>
    <cellStyle name="Moneda 3 4 4 2" xfId="233"/>
    <cellStyle name="Moneda 3 4 4 2 2" xfId="569"/>
    <cellStyle name="Moneda 3 4 4 2 2 2" xfId="1241"/>
    <cellStyle name="Moneda 3 4 4 2 3" xfId="905"/>
    <cellStyle name="Moneda 3 4 4 3" xfId="345"/>
    <cellStyle name="Moneda 3 4 4 3 2" xfId="681"/>
    <cellStyle name="Moneda 3 4 4 3 2 2" xfId="1353"/>
    <cellStyle name="Moneda 3 4 4 3 3" xfId="1017"/>
    <cellStyle name="Moneda 3 4 4 4" xfId="457"/>
    <cellStyle name="Moneda 3 4 4 4 2" xfId="1129"/>
    <cellStyle name="Moneda 3 4 4 5" xfId="793"/>
    <cellStyle name="Moneda 3 4 5" xfId="177"/>
    <cellStyle name="Moneda 3 4 5 2" xfId="513"/>
    <cellStyle name="Moneda 3 4 5 2 2" xfId="1185"/>
    <cellStyle name="Moneda 3 4 5 3" xfId="849"/>
    <cellStyle name="Moneda 3 4 6" xfId="289"/>
    <cellStyle name="Moneda 3 4 6 2" xfId="625"/>
    <cellStyle name="Moneda 3 4 6 2 2" xfId="1297"/>
    <cellStyle name="Moneda 3 4 6 3" xfId="961"/>
    <cellStyle name="Moneda 3 4 7" xfId="401"/>
    <cellStyle name="Moneda 3 4 7 2" xfId="1073"/>
    <cellStyle name="Moneda 3 4 8" xfId="737"/>
    <cellStyle name="Moneda 3 5" xfId="67"/>
    <cellStyle name="Moneda 3 5 2" xfId="83"/>
    <cellStyle name="Moneda 3 5 2 2" xfId="111"/>
    <cellStyle name="Moneda 3 5 2 2 2" xfId="167"/>
    <cellStyle name="Moneda 3 5 2 2 2 2" xfId="279"/>
    <cellStyle name="Moneda 3 5 2 2 2 2 2" xfId="615"/>
    <cellStyle name="Moneda 3 5 2 2 2 2 2 2" xfId="1287"/>
    <cellStyle name="Moneda 3 5 2 2 2 2 3" xfId="951"/>
    <cellStyle name="Moneda 3 5 2 2 2 3" xfId="391"/>
    <cellStyle name="Moneda 3 5 2 2 2 3 2" xfId="727"/>
    <cellStyle name="Moneda 3 5 2 2 2 3 2 2" xfId="1399"/>
    <cellStyle name="Moneda 3 5 2 2 2 3 3" xfId="1063"/>
    <cellStyle name="Moneda 3 5 2 2 2 4" xfId="503"/>
    <cellStyle name="Moneda 3 5 2 2 2 4 2" xfId="1175"/>
    <cellStyle name="Moneda 3 5 2 2 2 5" xfId="839"/>
    <cellStyle name="Moneda 3 5 2 2 3" xfId="223"/>
    <cellStyle name="Moneda 3 5 2 2 3 2" xfId="559"/>
    <cellStyle name="Moneda 3 5 2 2 3 2 2" xfId="1231"/>
    <cellStyle name="Moneda 3 5 2 2 3 3" xfId="895"/>
    <cellStyle name="Moneda 3 5 2 2 4" xfId="335"/>
    <cellStyle name="Moneda 3 5 2 2 4 2" xfId="671"/>
    <cellStyle name="Moneda 3 5 2 2 4 2 2" xfId="1343"/>
    <cellStyle name="Moneda 3 5 2 2 4 3" xfId="1007"/>
    <cellStyle name="Moneda 3 5 2 2 5" xfId="447"/>
    <cellStyle name="Moneda 3 5 2 2 5 2" xfId="1119"/>
    <cellStyle name="Moneda 3 5 2 2 6" xfId="783"/>
    <cellStyle name="Moneda 3 5 2 3" xfId="139"/>
    <cellStyle name="Moneda 3 5 2 3 2" xfId="251"/>
    <cellStyle name="Moneda 3 5 2 3 2 2" xfId="587"/>
    <cellStyle name="Moneda 3 5 2 3 2 2 2" xfId="1259"/>
    <cellStyle name="Moneda 3 5 2 3 2 3" xfId="923"/>
    <cellStyle name="Moneda 3 5 2 3 3" xfId="363"/>
    <cellStyle name="Moneda 3 5 2 3 3 2" xfId="699"/>
    <cellStyle name="Moneda 3 5 2 3 3 2 2" xfId="1371"/>
    <cellStyle name="Moneda 3 5 2 3 3 3" xfId="1035"/>
    <cellStyle name="Moneda 3 5 2 3 4" xfId="475"/>
    <cellStyle name="Moneda 3 5 2 3 4 2" xfId="1147"/>
    <cellStyle name="Moneda 3 5 2 3 5" xfId="811"/>
    <cellStyle name="Moneda 3 5 2 4" xfId="195"/>
    <cellStyle name="Moneda 3 5 2 4 2" xfId="531"/>
    <cellStyle name="Moneda 3 5 2 4 2 2" xfId="1203"/>
    <cellStyle name="Moneda 3 5 2 4 3" xfId="867"/>
    <cellStyle name="Moneda 3 5 2 5" xfId="307"/>
    <cellStyle name="Moneda 3 5 2 5 2" xfId="643"/>
    <cellStyle name="Moneda 3 5 2 5 2 2" xfId="1315"/>
    <cellStyle name="Moneda 3 5 2 5 3" xfId="979"/>
    <cellStyle name="Moneda 3 5 2 6" xfId="419"/>
    <cellStyle name="Moneda 3 5 2 6 2" xfId="1091"/>
    <cellStyle name="Moneda 3 5 2 7" xfId="755"/>
    <cellStyle name="Moneda 3 5 3" xfId="97"/>
    <cellStyle name="Moneda 3 5 3 2" xfId="153"/>
    <cellStyle name="Moneda 3 5 3 2 2" xfId="265"/>
    <cellStyle name="Moneda 3 5 3 2 2 2" xfId="601"/>
    <cellStyle name="Moneda 3 5 3 2 2 2 2" xfId="1273"/>
    <cellStyle name="Moneda 3 5 3 2 2 3" xfId="937"/>
    <cellStyle name="Moneda 3 5 3 2 3" xfId="377"/>
    <cellStyle name="Moneda 3 5 3 2 3 2" xfId="713"/>
    <cellStyle name="Moneda 3 5 3 2 3 2 2" xfId="1385"/>
    <cellStyle name="Moneda 3 5 3 2 3 3" xfId="1049"/>
    <cellStyle name="Moneda 3 5 3 2 4" xfId="489"/>
    <cellStyle name="Moneda 3 5 3 2 4 2" xfId="1161"/>
    <cellStyle name="Moneda 3 5 3 2 5" xfId="825"/>
    <cellStyle name="Moneda 3 5 3 3" xfId="209"/>
    <cellStyle name="Moneda 3 5 3 3 2" xfId="545"/>
    <cellStyle name="Moneda 3 5 3 3 2 2" xfId="1217"/>
    <cellStyle name="Moneda 3 5 3 3 3" xfId="881"/>
    <cellStyle name="Moneda 3 5 3 4" xfId="321"/>
    <cellStyle name="Moneda 3 5 3 4 2" xfId="657"/>
    <cellStyle name="Moneda 3 5 3 4 2 2" xfId="1329"/>
    <cellStyle name="Moneda 3 5 3 4 3" xfId="993"/>
    <cellStyle name="Moneda 3 5 3 5" xfId="433"/>
    <cellStyle name="Moneda 3 5 3 5 2" xfId="1105"/>
    <cellStyle name="Moneda 3 5 3 6" xfId="769"/>
    <cellStyle name="Moneda 3 5 4" xfId="125"/>
    <cellStyle name="Moneda 3 5 4 2" xfId="237"/>
    <cellStyle name="Moneda 3 5 4 2 2" xfId="573"/>
    <cellStyle name="Moneda 3 5 4 2 2 2" xfId="1245"/>
    <cellStyle name="Moneda 3 5 4 2 3" xfId="909"/>
    <cellStyle name="Moneda 3 5 4 3" xfId="349"/>
    <cellStyle name="Moneda 3 5 4 3 2" xfId="685"/>
    <cellStyle name="Moneda 3 5 4 3 2 2" xfId="1357"/>
    <cellStyle name="Moneda 3 5 4 3 3" xfId="1021"/>
    <cellStyle name="Moneda 3 5 4 4" xfId="461"/>
    <cellStyle name="Moneda 3 5 4 4 2" xfId="1133"/>
    <cellStyle name="Moneda 3 5 4 5" xfId="797"/>
    <cellStyle name="Moneda 3 5 5" xfId="181"/>
    <cellStyle name="Moneda 3 5 5 2" xfId="517"/>
    <cellStyle name="Moneda 3 5 5 2 2" xfId="1189"/>
    <cellStyle name="Moneda 3 5 5 3" xfId="853"/>
    <cellStyle name="Moneda 3 5 6" xfId="293"/>
    <cellStyle name="Moneda 3 5 6 2" xfId="629"/>
    <cellStyle name="Moneda 3 5 6 2 2" xfId="1301"/>
    <cellStyle name="Moneda 3 5 6 3" xfId="965"/>
    <cellStyle name="Moneda 3 5 7" xfId="405"/>
    <cellStyle name="Moneda 3 5 7 2" xfId="1077"/>
    <cellStyle name="Moneda 3 5 8" xfId="741"/>
    <cellStyle name="Moneda 3 6" xfId="71"/>
    <cellStyle name="Moneda 3 6 2" xfId="99"/>
    <cellStyle name="Moneda 3 6 2 2" xfId="155"/>
    <cellStyle name="Moneda 3 6 2 2 2" xfId="267"/>
    <cellStyle name="Moneda 3 6 2 2 2 2" xfId="603"/>
    <cellStyle name="Moneda 3 6 2 2 2 2 2" xfId="1275"/>
    <cellStyle name="Moneda 3 6 2 2 2 3" xfId="939"/>
    <cellStyle name="Moneda 3 6 2 2 3" xfId="379"/>
    <cellStyle name="Moneda 3 6 2 2 3 2" xfId="715"/>
    <cellStyle name="Moneda 3 6 2 2 3 2 2" xfId="1387"/>
    <cellStyle name="Moneda 3 6 2 2 3 3" xfId="1051"/>
    <cellStyle name="Moneda 3 6 2 2 4" xfId="491"/>
    <cellStyle name="Moneda 3 6 2 2 4 2" xfId="1163"/>
    <cellStyle name="Moneda 3 6 2 2 5" xfId="827"/>
    <cellStyle name="Moneda 3 6 2 3" xfId="211"/>
    <cellStyle name="Moneda 3 6 2 3 2" xfId="547"/>
    <cellStyle name="Moneda 3 6 2 3 2 2" xfId="1219"/>
    <cellStyle name="Moneda 3 6 2 3 3" xfId="883"/>
    <cellStyle name="Moneda 3 6 2 4" xfId="323"/>
    <cellStyle name="Moneda 3 6 2 4 2" xfId="659"/>
    <cellStyle name="Moneda 3 6 2 4 2 2" xfId="1331"/>
    <cellStyle name="Moneda 3 6 2 4 3" xfId="995"/>
    <cellStyle name="Moneda 3 6 2 5" xfId="435"/>
    <cellStyle name="Moneda 3 6 2 5 2" xfId="1107"/>
    <cellStyle name="Moneda 3 6 2 6" xfId="771"/>
    <cellStyle name="Moneda 3 6 3" xfId="127"/>
    <cellStyle name="Moneda 3 6 3 2" xfId="239"/>
    <cellStyle name="Moneda 3 6 3 2 2" xfId="575"/>
    <cellStyle name="Moneda 3 6 3 2 2 2" xfId="1247"/>
    <cellStyle name="Moneda 3 6 3 2 3" xfId="911"/>
    <cellStyle name="Moneda 3 6 3 3" xfId="351"/>
    <cellStyle name="Moneda 3 6 3 3 2" xfId="687"/>
    <cellStyle name="Moneda 3 6 3 3 2 2" xfId="1359"/>
    <cellStyle name="Moneda 3 6 3 3 3" xfId="1023"/>
    <cellStyle name="Moneda 3 6 3 4" xfId="463"/>
    <cellStyle name="Moneda 3 6 3 4 2" xfId="1135"/>
    <cellStyle name="Moneda 3 6 3 5" xfId="799"/>
    <cellStyle name="Moneda 3 6 4" xfId="183"/>
    <cellStyle name="Moneda 3 6 4 2" xfId="519"/>
    <cellStyle name="Moneda 3 6 4 2 2" xfId="1191"/>
    <cellStyle name="Moneda 3 6 4 3" xfId="855"/>
    <cellStyle name="Moneda 3 6 5" xfId="295"/>
    <cellStyle name="Moneda 3 6 5 2" xfId="631"/>
    <cellStyle name="Moneda 3 6 5 2 2" xfId="1303"/>
    <cellStyle name="Moneda 3 6 5 3" xfId="967"/>
    <cellStyle name="Moneda 3 6 6" xfId="407"/>
    <cellStyle name="Moneda 3 6 6 2" xfId="1079"/>
    <cellStyle name="Moneda 3 6 7" xfId="743"/>
    <cellStyle name="Moneda 3 7" xfId="85"/>
    <cellStyle name="Moneda 3 7 2" xfId="141"/>
    <cellStyle name="Moneda 3 7 2 2" xfId="253"/>
    <cellStyle name="Moneda 3 7 2 2 2" xfId="589"/>
    <cellStyle name="Moneda 3 7 2 2 2 2" xfId="1261"/>
    <cellStyle name="Moneda 3 7 2 2 3" xfId="925"/>
    <cellStyle name="Moneda 3 7 2 3" xfId="365"/>
    <cellStyle name="Moneda 3 7 2 3 2" xfId="701"/>
    <cellStyle name="Moneda 3 7 2 3 2 2" xfId="1373"/>
    <cellStyle name="Moneda 3 7 2 3 3" xfId="1037"/>
    <cellStyle name="Moneda 3 7 2 4" xfId="477"/>
    <cellStyle name="Moneda 3 7 2 4 2" xfId="1149"/>
    <cellStyle name="Moneda 3 7 2 5" xfId="813"/>
    <cellStyle name="Moneda 3 7 3" xfId="197"/>
    <cellStyle name="Moneda 3 7 3 2" xfId="533"/>
    <cellStyle name="Moneda 3 7 3 2 2" xfId="1205"/>
    <cellStyle name="Moneda 3 7 3 3" xfId="869"/>
    <cellStyle name="Moneda 3 7 4" xfId="309"/>
    <cellStyle name="Moneda 3 7 4 2" xfId="645"/>
    <cellStyle name="Moneda 3 7 4 2 2" xfId="1317"/>
    <cellStyle name="Moneda 3 7 4 3" xfId="981"/>
    <cellStyle name="Moneda 3 7 5" xfId="421"/>
    <cellStyle name="Moneda 3 7 5 2" xfId="1093"/>
    <cellStyle name="Moneda 3 7 6" xfId="757"/>
    <cellStyle name="Moneda 3 8" xfId="113"/>
    <cellStyle name="Moneda 3 8 2" xfId="225"/>
    <cellStyle name="Moneda 3 8 2 2" xfId="561"/>
    <cellStyle name="Moneda 3 8 2 2 2" xfId="1233"/>
    <cellStyle name="Moneda 3 8 2 3" xfId="897"/>
    <cellStyle name="Moneda 3 8 3" xfId="337"/>
    <cellStyle name="Moneda 3 8 3 2" xfId="673"/>
    <cellStyle name="Moneda 3 8 3 2 2" xfId="1345"/>
    <cellStyle name="Moneda 3 8 3 3" xfId="1009"/>
    <cellStyle name="Moneda 3 8 4" xfId="449"/>
    <cellStyle name="Moneda 3 8 4 2" xfId="1121"/>
    <cellStyle name="Moneda 3 8 5" xfId="785"/>
    <cellStyle name="Moneda 3 9" xfId="169"/>
    <cellStyle name="Moneda 3 9 2" xfId="505"/>
    <cellStyle name="Moneda 3 9 2 2" xfId="1177"/>
    <cellStyle name="Moneda 3 9 3" xfId="841"/>
    <cellStyle name="Moneda 4" xfId="54"/>
    <cellStyle name="Moneda 4 10" xfId="394"/>
    <cellStyle name="Moneda 4 10 2" xfId="1066"/>
    <cellStyle name="Moneda 4 11" xfId="730"/>
    <cellStyle name="Moneda 4 2" xfId="60"/>
    <cellStyle name="Moneda 4 2 2" xfId="76"/>
    <cellStyle name="Moneda 4 2 2 2" xfId="104"/>
    <cellStyle name="Moneda 4 2 2 2 2" xfId="160"/>
    <cellStyle name="Moneda 4 2 2 2 2 2" xfId="272"/>
    <cellStyle name="Moneda 4 2 2 2 2 2 2" xfId="608"/>
    <cellStyle name="Moneda 4 2 2 2 2 2 2 2" xfId="1280"/>
    <cellStyle name="Moneda 4 2 2 2 2 2 3" xfId="944"/>
    <cellStyle name="Moneda 4 2 2 2 2 3" xfId="384"/>
    <cellStyle name="Moneda 4 2 2 2 2 3 2" xfId="720"/>
    <cellStyle name="Moneda 4 2 2 2 2 3 2 2" xfId="1392"/>
    <cellStyle name="Moneda 4 2 2 2 2 3 3" xfId="1056"/>
    <cellStyle name="Moneda 4 2 2 2 2 4" xfId="496"/>
    <cellStyle name="Moneda 4 2 2 2 2 4 2" xfId="1168"/>
    <cellStyle name="Moneda 4 2 2 2 2 5" xfId="832"/>
    <cellStyle name="Moneda 4 2 2 2 3" xfId="216"/>
    <cellStyle name="Moneda 4 2 2 2 3 2" xfId="552"/>
    <cellStyle name="Moneda 4 2 2 2 3 2 2" xfId="1224"/>
    <cellStyle name="Moneda 4 2 2 2 3 3" xfId="888"/>
    <cellStyle name="Moneda 4 2 2 2 4" xfId="328"/>
    <cellStyle name="Moneda 4 2 2 2 4 2" xfId="664"/>
    <cellStyle name="Moneda 4 2 2 2 4 2 2" xfId="1336"/>
    <cellStyle name="Moneda 4 2 2 2 4 3" xfId="1000"/>
    <cellStyle name="Moneda 4 2 2 2 5" xfId="440"/>
    <cellStyle name="Moneda 4 2 2 2 5 2" xfId="1112"/>
    <cellStyle name="Moneda 4 2 2 2 6" xfId="776"/>
    <cellStyle name="Moneda 4 2 2 3" xfId="132"/>
    <cellStyle name="Moneda 4 2 2 3 2" xfId="244"/>
    <cellStyle name="Moneda 4 2 2 3 2 2" xfId="580"/>
    <cellStyle name="Moneda 4 2 2 3 2 2 2" xfId="1252"/>
    <cellStyle name="Moneda 4 2 2 3 2 3" xfId="916"/>
    <cellStyle name="Moneda 4 2 2 3 3" xfId="356"/>
    <cellStyle name="Moneda 4 2 2 3 3 2" xfId="692"/>
    <cellStyle name="Moneda 4 2 2 3 3 2 2" xfId="1364"/>
    <cellStyle name="Moneda 4 2 2 3 3 3" xfId="1028"/>
    <cellStyle name="Moneda 4 2 2 3 4" xfId="468"/>
    <cellStyle name="Moneda 4 2 2 3 4 2" xfId="1140"/>
    <cellStyle name="Moneda 4 2 2 3 5" xfId="804"/>
    <cellStyle name="Moneda 4 2 2 4" xfId="188"/>
    <cellStyle name="Moneda 4 2 2 4 2" xfId="524"/>
    <cellStyle name="Moneda 4 2 2 4 2 2" xfId="1196"/>
    <cellStyle name="Moneda 4 2 2 4 3" xfId="860"/>
    <cellStyle name="Moneda 4 2 2 5" xfId="300"/>
    <cellStyle name="Moneda 4 2 2 5 2" xfId="636"/>
    <cellStyle name="Moneda 4 2 2 5 2 2" xfId="1308"/>
    <cellStyle name="Moneda 4 2 2 5 3" xfId="972"/>
    <cellStyle name="Moneda 4 2 2 6" xfId="412"/>
    <cellStyle name="Moneda 4 2 2 6 2" xfId="1084"/>
    <cellStyle name="Moneda 4 2 2 7" xfId="748"/>
    <cellStyle name="Moneda 4 2 3" xfId="90"/>
    <cellStyle name="Moneda 4 2 3 2" xfId="146"/>
    <cellStyle name="Moneda 4 2 3 2 2" xfId="258"/>
    <cellStyle name="Moneda 4 2 3 2 2 2" xfId="594"/>
    <cellStyle name="Moneda 4 2 3 2 2 2 2" xfId="1266"/>
    <cellStyle name="Moneda 4 2 3 2 2 3" xfId="930"/>
    <cellStyle name="Moneda 4 2 3 2 3" xfId="370"/>
    <cellStyle name="Moneda 4 2 3 2 3 2" xfId="706"/>
    <cellStyle name="Moneda 4 2 3 2 3 2 2" xfId="1378"/>
    <cellStyle name="Moneda 4 2 3 2 3 3" xfId="1042"/>
    <cellStyle name="Moneda 4 2 3 2 4" xfId="482"/>
    <cellStyle name="Moneda 4 2 3 2 4 2" xfId="1154"/>
    <cellStyle name="Moneda 4 2 3 2 5" xfId="818"/>
    <cellStyle name="Moneda 4 2 3 3" xfId="202"/>
    <cellStyle name="Moneda 4 2 3 3 2" xfId="538"/>
    <cellStyle name="Moneda 4 2 3 3 2 2" xfId="1210"/>
    <cellStyle name="Moneda 4 2 3 3 3" xfId="874"/>
    <cellStyle name="Moneda 4 2 3 4" xfId="314"/>
    <cellStyle name="Moneda 4 2 3 4 2" xfId="650"/>
    <cellStyle name="Moneda 4 2 3 4 2 2" xfId="1322"/>
    <cellStyle name="Moneda 4 2 3 4 3" xfId="986"/>
    <cellStyle name="Moneda 4 2 3 5" xfId="426"/>
    <cellStyle name="Moneda 4 2 3 5 2" xfId="1098"/>
    <cellStyle name="Moneda 4 2 3 6" xfId="762"/>
    <cellStyle name="Moneda 4 2 4" xfId="118"/>
    <cellStyle name="Moneda 4 2 4 2" xfId="230"/>
    <cellStyle name="Moneda 4 2 4 2 2" xfId="566"/>
    <cellStyle name="Moneda 4 2 4 2 2 2" xfId="1238"/>
    <cellStyle name="Moneda 4 2 4 2 3" xfId="902"/>
    <cellStyle name="Moneda 4 2 4 3" xfId="342"/>
    <cellStyle name="Moneda 4 2 4 3 2" xfId="678"/>
    <cellStyle name="Moneda 4 2 4 3 2 2" xfId="1350"/>
    <cellStyle name="Moneda 4 2 4 3 3" xfId="1014"/>
    <cellStyle name="Moneda 4 2 4 4" xfId="454"/>
    <cellStyle name="Moneda 4 2 4 4 2" xfId="1126"/>
    <cellStyle name="Moneda 4 2 4 5" xfId="790"/>
    <cellStyle name="Moneda 4 2 5" xfId="174"/>
    <cellStyle name="Moneda 4 2 5 2" xfId="510"/>
    <cellStyle name="Moneda 4 2 5 2 2" xfId="1182"/>
    <cellStyle name="Moneda 4 2 5 3" xfId="846"/>
    <cellStyle name="Moneda 4 2 6" xfId="286"/>
    <cellStyle name="Moneda 4 2 6 2" xfId="622"/>
    <cellStyle name="Moneda 4 2 6 2 2" xfId="1294"/>
    <cellStyle name="Moneda 4 2 6 3" xfId="958"/>
    <cellStyle name="Moneda 4 2 7" xfId="398"/>
    <cellStyle name="Moneda 4 2 7 2" xfId="1070"/>
    <cellStyle name="Moneda 4 2 8" xfId="734"/>
    <cellStyle name="Moneda 4 3" xfId="64"/>
    <cellStyle name="Moneda 4 3 2" xfId="80"/>
    <cellStyle name="Moneda 4 3 2 2" xfId="108"/>
    <cellStyle name="Moneda 4 3 2 2 2" xfId="164"/>
    <cellStyle name="Moneda 4 3 2 2 2 2" xfId="276"/>
    <cellStyle name="Moneda 4 3 2 2 2 2 2" xfId="612"/>
    <cellStyle name="Moneda 4 3 2 2 2 2 2 2" xfId="1284"/>
    <cellStyle name="Moneda 4 3 2 2 2 2 3" xfId="948"/>
    <cellStyle name="Moneda 4 3 2 2 2 3" xfId="388"/>
    <cellStyle name="Moneda 4 3 2 2 2 3 2" xfId="724"/>
    <cellStyle name="Moneda 4 3 2 2 2 3 2 2" xfId="1396"/>
    <cellStyle name="Moneda 4 3 2 2 2 3 3" xfId="1060"/>
    <cellStyle name="Moneda 4 3 2 2 2 4" xfId="500"/>
    <cellStyle name="Moneda 4 3 2 2 2 4 2" xfId="1172"/>
    <cellStyle name="Moneda 4 3 2 2 2 5" xfId="836"/>
    <cellStyle name="Moneda 4 3 2 2 3" xfId="220"/>
    <cellStyle name="Moneda 4 3 2 2 3 2" xfId="556"/>
    <cellStyle name="Moneda 4 3 2 2 3 2 2" xfId="1228"/>
    <cellStyle name="Moneda 4 3 2 2 3 3" xfId="892"/>
    <cellStyle name="Moneda 4 3 2 2 4" xfId="332"/>
    <cellStyle name="Moneda 4 3 2 2 4 2" xfId="668"/>
    <cellStyle name="Moneda 4 3 2 2 4 2 2" xfId="1340"/>
    <cellStyle name="Moneda 4 3 2 2 4 3" xfId="1004"/>
    <cellStyle name="Moneda 4 3 2 2 5" xfId="444"/>
    <cellStyle name="Moneda 4 3 2 2 5 2" xfId="1116"/>
    <cellStyle name="Moneda 4 3 2 2 6" xfId="780"/>
    <cellStyle name="Moneda 4 3 2 3" xfId="136"/>
    <cellStyle name="Moneda 4 3 2 3 2" xfId="248"/>
    <cellStyle name="Moneda 4 3 2 3 2 2" xfId="584"/>
    <cellStyle name="Moneda 4 3 2 3 2 2 2" xfId="1256"/>
    <cellStyle name="Moneda 4 3 2 3 2 3" xfId="920"/>
    <cellStyle name="Moneda 4 3 2 3 3" xfId="360"/>
    <cellStyle name="Moneda 4 3 2 3 3 2" xfId="696"/>
    <cellStyle name="Moneda 4 3 2 3 3 2 2" xfId="1368"/>
    <cellStyle name="Moneda 4 3 2 3 3 3" xfId="1032"/>
    <cellStyle name="Moneda 4 3 2 3 4" xfId="472"/>
    <cellStyle name="Moneda 4 3 2 3 4 2" xfId="1144"/>
    <cellStyle name="Moneda 4 3 2 3 5" xfId="808"/>
    <cellStyle name="Moneda 4 3 2 4" xfId="192"/>
    <cellStyle name="Moneda 4 3 2 4 2" xfId="528"/>
    <cellStyle name="Moneda 4 3 2 4 2 2" xfId="1200"/>
    <cellStyle name="Moneda 4 3 2 4 3" xfId="864"/>
    <cellStyle name="Moneda 4 3 2 5" xfId="304"/>
    <cellStyle name="Moneda 4 3 2 5 2" xfId="640"/>
    <cellStyle name="Moneda 4 3 2 5 2 2" xfId="1312"/>
    <cellStyle name="Moneda 4 3 2 5 3" xfId="976"/>
    <cellStyle name="Moneda 4 3 2 6" xfId="416"/>
    <cellStyle name="Moneda 4 3 2 6 2" xfId="1088"/>
    <cellStyle name="Moneda 4 3 2 7" xfId="752"/>
    <cellStyle name="Moneda 4 3 3" xfId="94"/>
    <cellStyle name="Moneda 4 3 3 2" xfId="150"/>
    <cellStyle name="Moneda 4 3 3 2 2" xfId="262"/>
    <cellStyle name="Moneda 4 3 3 2 2 2" xfId="598"/>
    <cellStyle name="Moneda 4 3 3 2 2 2 2" xfId="1270"/>
    <cellStyle name="Moneda 4 3 3 2 2 3" xfId="934"/>
    <cellStyle name="Moneda 4 3 3 2 3" xfId="374"/>
    <cellStyle name="Moneda 4 3 3 2 3 2" xfId="710"/>
    <cellStyle name="Moneda 4 3 3 2 3 2 2" xfId="1382"/>
    <cellStyle name="Moneda 4 3 3 2 3 3" xfId="1046"/>
    <cellStyle name="Moneda 4 3 3 2 4" xfId="486"/>
    <cellStyle name="Moneda 4 3 3 2 4 2" xfId="1158"/>
    <cellStyle name="Moneda 4 3 3 2 5" xfId="822"/>
    <cellStyle name="Moneda 4 3 3 3" xfId="206"/>
    <cellStyle name="Moneda 4 3 3 3 2" xfId="542"/>
    <cellStyle name="Moneda 4 3 3 3 2 2" xfId="1214"/>
    <cellStyle name="Moneda 4 3 3 3 3" xfId="878"/>
    <cellStyle name="Moneda 4 3 3 4" xfId="318"/>
    <cellStyle name="Moneda 4 3 3 4 2" xfId="654"/>
    <cellStyle name="Moneda 4 3 3 4 2 2" xfId="1326"/>
    <cellStyle name="Moneda 4 3 3 4 3" xfId="990"/>
    <cellStyle name="Moneda 4 3 3 5" xfId="430"/>
    <cellStyle name="Moneda 4 3 3 5 2" xfId="1102"/>
    <cellStyle name="Moneda 4 3 3 6" xfId="766"/>
    <cellStyle name="Moneda 4 3 4" xfId="122"/>
    <cellStyle name="Moneda 4 3 4 2" xfId="234"/>
    <cellStyle name="Moneda 4 3 4 2 2" xfId="570"/>
    <cellStyle name="Moneda 4 3 4 2 2 2" xfId="1242"/>
    <cellStyle name="Moneda 4 3 4 2 3" xfId="906"/>
    <cellStyle name="Moneda 4 3 4 3" xfId="346"/>
    <cellStyle name="Moneda 4 3 4 3 2" xfId="682"/>
    <cellStyle name="Moneda 4 3 4 3 2 2" xfId="1354"/>
    <cellStyle name="Moneda 4 3 4 3 3" xfId="1018"/>
    <cellStyle name="Moneda 4 3 4 4" xfId="458"/>
    <cellStyle name="Moneda 4 3 4 4 2" xfId="1130"/>
    <cellStyle name="Moneda 4 3 4 5" xfId="794"/>
    <cellStyle name="Moneda 4 3 5" xfId="178"/>
    <cellStyle name="Moneda 4 3 5 2" xfId="514"/>
    <cellStyle name="Moneda 4 3 5 2 2" xfId="1186"/>
    <cellStyle name="Moneda 4 3 5 3" xfId="850"/>
    <cellStyle name="Moneda 4 3 6" xfId="290"/>
    <cellStyle name="Moneda 4 3 6 2" xfId="626"/>
    <cellStyle name="Moneda 4 3 6 2 2" xfId="1298"/>
    <cellStyle name="Moneda 4 3 6 3" xfId="962"/>
    <cellStyle name="Moneda 4 3 7" xfId="402"/>
    <cellStyle name="Moneda 4 3 7 2" xfId="1074"/>
    <cellStyle name="Moneda 4 3 8" xfId="738"/>
    <cellStyle name="Moneda 4 4" xfId="66"/>
    <cellStyle name="Moneda 4 4 2" xfId="82"/>
    <cellStyle name="Moneda 4 4 2 2" xfId="110"/>
    <cellStyle name="Moneda 4 4 2 2 2" xfId="166"/>
    <cellStyle name="Moneda 4 4 2 2 2 2" xfId="278"/>
    <cellStyle name="Moneda 4 4 2 2 2 2 2" xfId="614"/>
    <cellStyle name="Moneda 4 4 2 2 2 2 2 2" xfId="1286"/>
    <cellStyle name="Moneda 4 4 2 2 2 2 3" xfId="950"/>
    <cellStyle name="Moneda 4 4 2 2 2 3" xfId="390"/>
    <cellStyle name="Moneda 4 4 2 2 2 3 2" xfId="726"/>
    <cellStyle name="Moneda 4 4 2 2 2 3 2 2" xfId="1398"/>
    <cellStyle name="Moneda 4 4 2 2 2 3 3" xfId="1062"/>
    <cellStyle name="Moneda 4 4 2 2 2 4" xfId="502"/>
    <cellStyle name="Moneda 4 4 2 2 2 4 2" xfId="1174"/>
    <cellStyle name="Moneda 4 4 2 2 2 5" xfId="838"/>
    <cellStyle name="Moneda 4 4 2 2 3" xfId="222"/>
    <cellStyle name="Moneda 4 4 2 2 3 2" xfId="558"/>
    <cellStyle name="Moneda 4 4 2 2 3 2 2" xfId="1230"/>
    <cellStyle name="Moneda 4 4 2 2 3 3" xfId="894"/>
    <cellStyle name="Moneda 4 4 2 2 4" xfId="334"/>
    <cellStyle name="Moneda 4 4 2 2 4 2" xfId="670"/>
    <cellStyle name="Moneda 4 4 2 2 4 2 2" xfId="1342"/>
    <cellStyle name="Moneda 4 4 2 2 4 3" xfId="1006"/>
    <cellStyle name="Moneda 4 4 2 2 5" xfId="446"/>
    <cellStyle name="Moneda 4 4 2 2 5 2" xfId="1118"/>
    <cellStyle name="Moneda 4 4 2 2 6" xfId="782"/>
    <cellStyle name="Moneda 4 4 2 3" xfId="138"/>
    <cellStyle name="Moneda 4 4 2 3 2" xfId="250"/>
    <cellStyle name="Moneda 4 4 2 3 2 2" xfId="586"/>
    <cellStyle name="Moneda 4 4 2 3 2 2 2" xfId="1258"/>
    <cellStyle name="Moneda 4 4 2 3 2 3" xfId="922"/>
    <cellStyle name="Moneda 4 4 2 3 3" xfId="362"/>
    <cellStyle name="Moneda 4 4 2 3 3 2" xfId="698"/>
    <cellStyle name="Moneda 4 4 2 3 3 2 2" xfId="1370"/>
    <cellStyle name="Moneda 4 4 2 3 3 3" xfId="1034"/>
    <cellStyle name="Moneda 4 4 2 3 4" xfId="474"/>
    <cellStyle name="Moneda 4 4 2 3 4 2" xfId="1146"/>
    <cellStyle name="Moneda 4 4 2 3 5" xfId="810"/>
    <cellStyle name="Moneda 4 4 2 4" xfId="194"/>
    <cellStyle name="Moneda 4 4 2 4 2" xfId="530"/>
    <cellStyle name="Moneda 4 4 2 4 2 2" xfId="1202"/>
    <cellStyle name="Moneda 4 4 2 4 3" xfId="866"/>
    <cellStyle name="Moneda 4 4 2 5" xfId="306"/>
    <cellStyle name="Moneda 4 4 2 5 2" xfId="642"/>
    <cellStyle name="Moneda 4 4 2 5 2 2" xfId="1314"/>
    <cellStyle name="Moneda 4 4 2 5 3" xfId="978"/>
    <cellStyle name="Moneda 4 4 2 6" xfId="418"/>
    <cellStyle name="Moneda 4 4 2 6 2" xfId="1090"/>
    <cellStyle name="Moneda 4 4 2 7" xfId="754"/>
    <cellStyle name="Moneda 4 4 3" xfId="96"/>
    <cellStyle name="Moneda 4 4 3 2" xfId="152"/>
    <cellStyle name="Moneda 4 4 3 2 2" xfId="264"/>
    <cellStyle name="Moneda 4 4 3 2 2 2" xfId="600"/>
    <cellStyle name="Moneda 4 4 3 2 2 2 2" xfId="1272"/>
    <cellStyle name="Moneda 4 4 3 2 2 3" xfId="936"/>
    <cellStyle name="Moneda 4 4 3 2 3" xfId="376"/>
    <cellStyle name="Moneda 4 4 3 2 3 2" xfId="712"/>
    <cellStyle name="Moneda 4 4 3 2 3 2 2" xfId="1384"/>
    <cellStyle name="Moneda 4 4 3 2 3 3" xfId="1048"/>
    <cellStyle name="Moneda 4 4 3 2 4" xfId="488"/>
    <cellStyle name="Moneda 4 4 3 2 4 2" xfId="1160"/>
    <cellStyle name="Moneda 4 4 3 2 5" xfId="824"/>
    <cellStyle name="Moneda 4 4 3 3" xfId="208"/>
    <cellStyle name="Moneda 4 4 3 3 2" xfId="544"/>
    <cellStyle name="Moneda 4 4 3 3 2 2" xfId="1216"/>
    <cellStyle name="Moneda 4 4 3 3 3" xfId="880"/>
    <cellStyle name="Moneda 4 4 3 4" xfId="320"/>
    <cellStyle name="Moneda 4 4 3 4 2" xfId="656"/>
    <cellStyle name="Moneda 4 4 3 4 2 2" xfId="1328"/>
    <cellStyle name="Moneda 4 4 3 4 3" xfId="992"/>
    <cellStyle name="Moneda 4 4 3 5" xfId="432"/>
    <cellStyle name="Moneda 4 4 3 5 2" xfId="1104"/>
    <cellStyle name="Moneda 4 4 3 6" xfId="768"/>
    <cellStyle name="Moneda 4 4 4" xfId="124"/>
    <cellStyle name="Moneda 4 4 4 2" xfId="236"/>
    <cellStyle name="Moneda 4 4 4 2 2" xfId="572"/>
    <cellStyle name="Moneda 4 4 4 2 2 2" xfId="1244"/>
    <cellStyle name="Moneda 4 4 4 2 3" xfId="908"/>
    <cellStyle name="Moneda 4 4 4 3" xfId="348"/>
    <cellStyle name="Moneda 4 4 4 3 2" xfId="684"/>
    <cellStyle name="Moneda 4 4 4 3 2 2" xfId="1356"/>
    <cellStyle name="Moneda 4 4 4 3 3" xfId="1020"/>
    <cellStyle name="Moneda 4 4 4 4" xfId="460"/>
    <cellStyle name="Moneda 4 4 4 4 2" xfId="1132"/>
    <cellStyle name="Moneda 4 4 4 5" xfId="796"/>
    <cellStyle name="Moneda 4 4 5" xfId="180"/>
    <cellStyle name="Moneda 4 4 5 2" xfId="516"/>
    <cellStyle name="Moneda 4 4 5 2 2" xfId="1188"/>
    <cellStyle name="Moneda 4 4 5 3" xfId="852"/>
    <cellStyle name="Moneda 4 4 6" xfId="292"/>
    <cellStyle name="Moneda 4 4 6 2" xfId="628"/>
    <cellStyle name="Moneda 4 4 6 2 2" xfId="1300"/>
    <cellStyle name="Moneda 4 4 6 3" xfId="964"/>
    <cellStyle name="Moneda 4 4 7" xfId="404"/>
    <cellStyle name="Moneda 4 4 7 2" xfId="1076"/>
    <cellStyle name="Moneda 4 4 8" xfId="740"/>
    <cellStyle name="Moneda 4 5" xfId="72"/>
    <cellStyle name="Moneda 4 5 2" xfId="100"/>
    <cellStyle name="Moneda 4 5 2 2" xfId="156"/>
    <cellStyle name="Moneda 4 5 2 2 2" xfId="268"/>
    <cellStyle name="Moneda 4 5 2 2 2 2" xfId="604"/>
    <cellStyle name="Moneda 4 5 2 2 2 2 2" xfId="1276"/>
    <cellStyle name="Moneda 4 5 2 2 2 3" xfId="940"/>
    <cellStyle name="Moneda 4 5 2 2 3" xfId="380"/>
    <cellStyle name="Moneda 4 5 2 2 3 2" xfId="716"/>
    <cellStyle name="Moneda 4 5 2 2 3 2 2" xfId="1388"/>
    <cellStyle name="Moneda 4 5 2 2 3 3" xfId="1052"/>
    <cellStyle name="Moneda 4 5 2 2 4" xfId="492"/>
    <cellStyle name="Moneda 4 5 2 2 4 2" xfId="1164"/>
    <cellStyle name="Moneda 4 5 2 2 5" xfId="828"/>
    <cellStyle name="Moneda 4 5 2 3" xfId="212"/>
    <cellStyle name="Moneda 4 5 2 3 2" xfId="548"/>
    <cellStyle name="Moneda 4 5 2 3 2 2" xfId="1220"/>
    <cellStyle name="Moneda 4 5 2 3 3" xfId="884"/>
    <cellStyle name="Moneda 4 5 2 4" xfId="324"/>
    <cellStyle name="Moneda 4 5 2 4 2" xfId="660"/>
    <cellStyle name="Moneda 4 5 2 4 2 2" xfId="1332"/>
    <cellStyle name="Moneda 4 5 2 4 3" xfId="996"/>
    <cellStyle name="Moneda 4 5 2 5" xfId="436"/>
    <cellStyle name="Moneda 4 5 2 5 2" xfId="1108"/>
    <cellStyle name="Moneda 4 5 2 6" xfId="772"/>
    <cellStyle name="Moneda 4 5 3" xfId="128"/>
    <cellStyle name="Moneda 4 5 3 2" xfId="240"/>
    <cellStyle name="Moneda 4 5 3 2 2" xfId="576"/>
    <cellStyle name="Moneda 4 5 3 2 2 2" xfId="1248"/>
    <cellStyle name="Moneda 4 5 3 2 3" xfId="912"/>
    <cellStyle name="Moneda 4 5 3 3" xfId="352"/>
    <cellStyle name="Moneda 4 5 3 3 2" xfId="688"/>
    <cellStyle name="Moneda 4 5 3 3 2 2" xfId="1360"/>
    <cellStyle name="Moneda 4 5 3 3 3" xfId="1024"/>
    <cellStyle name="Moneda 4 5 3 4" xfId="464"/>
    <cellStyle name="Moneda 4 5 3 4 2" xfId="1136"/>
    <cellStyle name="Moneda 4 5 3 5" xfId="800"/>
    <cellStyle name="Moneda 4 5 4" xfId="184"/>
    <cellStyle name="Moneda 4 5 4 2" xfId="520"/>
    <cellStyle name="Moneda 4 5 4 2 2" xfId="1192"/>
    <cellStyle name="Moneda 4 5 4 3" xfId="856"/>
    <cellStyle name="Moneda 4 5 5" xfId="296"/>
    <cellStyle name="Moneda 4 5 5 2" xfId="632"/>
    <cellStyle name="Moneda 4 5 5 2 2" xfId="1304"/>
    <cellStyle name="Moneda 4 5 5 3" xfId="968"/>
    <cellStyle name="Moneda 4 5 6" xfId="408"/>
    <cellStyle name="Moneda 4 5 6 2" xfId="1080"/>
    <cellStyle name="Moneda 4 5 7" xfId="744"/>
    <cellStyle name="Moneda 4 6" xfId="86"/>
    <cellStyle name="Moneda 4 6 2" xfId="142"/>
    <cellStyle name="Moneda 4 6 2 2" xfId="254"/>
    <cellStyle name="Moneda 4 6 2 2 2" xfId="590"/>
    <cellStyle name="Moneda 4 6 2 2 2 2" xfId="1262"/>
    <cellStyle name="Moneda 4 6 2 2 3" xfId="926"/>
    <cellStyle name="Moneda 4 6 2 3" xfId="366"/>
    <cellStyle name="Moneda 4 6 2 3 2" xfId="702"/>
    <cellStyle name="Moneda 4 6 2 3 2 2" xfId="1374"/>
    <cellStyle name="Moneda 4 6 2 3 3" xfId="1038"/>
    <cellStyle name="Moneda 4 6 2 4" xfId="478"/>
    <cellStyle name="Moneda 4 6 2 4 2" xfId="1150"/>
    <cellStyle name="Moneda 4 6 2 5" xfId="814"/>
    <cellStyle name="Moneda 4 6 3" xfId="198"/>
    <cellStyle name="Moneda 4 6 3 2" xfId="534"/>
    <cellStyle name="Moneda 4 6 3 2 2" xfId="1206"/>
    <cellStyle name="Moneda 4 6 3 3" xfId="870"/>
    <cellStyle name="Moneda 4 6 4" xfId="310"/>
    <cellStyle name="Moneda 4 6 4 2" xfId="646"/>
    <cellStyle name="Moneda 4 6 4 2 2" xfId="1318"/>
    <cellStyle name="Moneda 4 6 4 3" xfId="982"/>
    <cellStyle name="Moneda 4 6 5" xfId="422"/>
    <cellStyle name="Moneda 4 6 5 2" xfId="1094"/>
    <cellStyle name="Moneda 4 6 6" xfId="758"/>
    <cellStyle name="Moneda 4 7" xfId="114"/>
    <cellStyle name="Moneda 4 7 2" xfId="226"/>
    <cellStyle name="Moneda 4 7 2 2" xfId="562"/>
    <cellStyle name="Moneda 4 7 2 2 2" xfId="1234"/>
    <cellStyle name="Moneda 4 7 2 3" xfId="898"/>
    <cellStyle name="Moneda 4 7 3" xfId="338"/>
    <cellStyle name="Moneda 4 7 3 2" xfId="674"/>
    <cellStyle name="Moneda 4 7 3 2 2" xfId="1346"/>
    <cellStyle name="Moneda 4 7 3 3" xfId="1010"/>
    <cellStyle name="Moneda 4 7 4" xfId="450"/>
    <cellStyle name="Moneda 4 7 4 2" xfId="1122"/>
    <cellStyle name="Moneda 4 7 5" xfId="786"/>
    <cellStyle name="Moneda 4 8" xfId="170"/>
    <cellStyle name="Moneda 4 8 2" xfId="506"/>
    <cellStyle name="Moneda 4 8 2 2" xfId="1178"/>
    <cellStyle name="Moneda 4 8 3" xfId="842"/>
    <cellStyle name="Moneda 4 9" xfId="282"/>
    <cellStyle name="Moneda 4 9 2" xfId="618"/>
    <cellStyle name="Moneda 4 9 2 2" xfId="1290"/>
    <cellStyle name="Moneda 4 9 3" xfId="954"/>
    <cellStyle name="Moneda 5" xfId="58"/>
    <cellStyle name="Moneda 5 2" xfId="74"/>
    <cellStyle name="Moneda 5 2 2" xfId="102"/>
    <cellStyle name="Moneda 5 2 2 2" xfId="158"/>
    <cellStyle name="Moneda 5 2 2 2 2" xfId="270"/>
    <cellStyle name="Moneda 5 2 2 2 2 2" xfId="606"/>
    <cellStyle name="Moneda 5 2 2 2 2 2 2" xfId="1278"/>
    <cellStyle name="Moneda 5 2 2 2 2 3" xfId="942"/>
    <cellStyle name="Moneda 5 2 2 2 3" xfId="382"/>
    <cellStyle name="Moneda 5 2 2 2 3 2" xfId="718"/>
    <cellStyle name="Moneda 5 2 2 2 3 2 2" xfId="1390"/>
    <cellStyle name="Moneda 5 2 2 2 3 3" xfId="1054"/>
    <cellStyle name="Moneda 5 2 2 2 4" xfId="494"/>
    <cellStyle name="Moneda 5 2 2 2 4 2" xfId="1166"/>
    <cellStyle name="Moneda 5 2 2 2 5" xfId="830"/>
    <cellStyle name="Moneda 5 2 2 3" xfId="214"/>
    <cellStyle name="Moneda 5 2 2 3 2" xfId="550"/>
    <cellStyle name="Moneda 5 2 2 3 2 2" xfId="1222"/>
    <cellStyle name="Moneda 5 2 2 3 3" xfId="886"/>
    <cellStyle name="Moneda 5 2 2 4" xfId="326"/>
    <cellStyle name="Moneda 5 2 2 4 2" xfId="662"/>
    <cellStyle name="Moneda 5 2 2 4 2 2" xfId="1334"/>
    <cellStyle name="Moneda 5 2 2 4 3" xfId="998"/>
    <cellStyle name="Moneda 5 2 2 5" xfId="438"/>
    <cellStyle name="Moneda 5 2 2 5 2" xfId="1110"/>
    <cellStyle name="Moneda 5 2 2 6" xfId="774"/>
    <cellStyle name="Moneda 5 2 3" xfId="130"/>
    <cellStyle name="Moneda 5 2 3 2" xfId="242"/>
    <cellStyle name="Moneda 5 2 3 2 2" xfId="578"/>
    <cellStyle name="Moneda 5 2 3 2 2 2" xfId="1250"/>
    <cellStyle name="Moneda 5 2 3 2 3" xfId="914"/>
    <cellStyle name="Moneda 5 2 3 3" xfId="354"/>
    <cellStyle name="Moneda 5 2 3 3 2" xfId="690"/>
    <cellStyle name="Moneda 5 2 3 3 2 2" xfId="1362"/>
    <cellStyle name="Moneda 5 2 3 3 3" xfId="1026"/>
    <cellStyle name="Moneda 5 2 3 4" xfId="466"/>
    <cellStyle name="Moneda 5 2 3 4 2" xfId="1138"/>
    <cellStyle name="Moneda 5 2 3 5" xfId="802"/>
    <cellStyle name="Moneda 5 2 4" xfId="186"/>
    <cellStyle name="Moneda 5 2 4 2" xfId="522"/>
    <cellStyle name="Moneda 5 2 4 2 2" xfId="1194"/>
    <cellStyle name="Moneda 5 2 4 3" xfId="858"/>
    <cellStyle name="Moneda 5 2 5" xfId="298"/>
    <cellStyle name="Moneda 5 2 5 2" xfId="634"/>
    <cellStyle name="Moneda 5 2 5 2 2" xfId="1306"/>
    <cellStyle name="Moneda 5 2 5 3" xfId="970"/>
    <cellStyle name="Moneda 5 2 6" xfId="410"/>
    <cellStyle name="Moneda 5 2 6 2" xfId="1082"/>
    <cellStyle name="Moneda 5 2 7" xfId="746"/>
    <cellStyle name="Moneda 5 3" xfId="88"/>
    <cellStyle name="Moneda 5 3 2" xfId="144"/>
    <cellStyle name="Moneda 5 3 2 2" xfId="256"/>
    <cellStyle name="Moneda 5 3 2 2 2" xfId="592"/>
    <cellStyle name="Moneda 5 3 2 2 2 2" xfId="1264"/>
    <cellStyle name="Moneda 5 3 2 2 3" xfId="928"/>
    <cellStyle name="Moneda 5 3 2 3" xfId="368"/>
    <cellStyle name="Moneda 5 3 2 3 2" xfId="704"/>
    <cellStyle name="Moneda 5 3 2 3 2 2" xfId="1376"/>
    <cellStyle name="Moneda 5 3 2 3 3" xfId="1040"/>
    <cellStyle name="Moneda 5 3 2 4" xfId="480"/>
    <cellStyle name="Moneda 5 3 2 4 2" xfId="1152"/>
    <cellStyle name="Moneda 5 3 2 5" xfId="816"/>
    <cellStyle name="Moneda 5 3 3" xfId="200"/>
    <cellStyle name="Moneda 5 3 3 2" xfId="536"/>
    <cellStyle name="Moneda 5 3 3 2 2" xfId="1208"/>
    <cellStyle name="Moneda 5 3 3 3" xfId="872"/>
    <cellStyle name="Moneda 5 3 4" xfId="312"/>
    <cellStyle name="Moneda 5 3 4 2" xfId="648"/>
    <cellStyle name="Moneda 5 3 4 2 2" xfId="1320"/>
    <cellStyle name="Moneda 5 3 4 3" xfId="984"/>
    <cellStyle name="Moneda 5 3 5" xfId="424"/>
    <cellStyle name="Moneda 5 3 5 2" xfId="1096"/>
    <cellStyle name="Moneda 5 3 6" xfId="760"/>
    <cellStyle name="Moneda 5 4" xfId="116"/>
    <cellStyle name="Moneda 5 4 2" xfId="228"/>
    <cellStyle name="Moneda 5 4 2 2" xfId="564"/>
    <cellStyle name="Moneda 5 4 2 2 2" xfId="1236"/>
    <cellStyle name="Moneda 5 4 2 3" xfId="900"/>
    <cellStyle name="Moneda 5 4 3" xfId="340"/>
    <cellStyle name="Moneda 5 4 3 2" xfId="676"/>
    <cellStyle name="Moneda 5 4 3 2 2" xfId="1348"/>
    <cellStyle name="Moneda 5 4 3 3" xfId="1012"/>
    <cellStyle name="Moneda 5 4 4" xfId="452"/>
    <cellStyle name="Moneda 5 4 4 2" xfId="1124"/>
    <cellStyle name="Moneda 5 4 5" xfId="788"/>
    <cellStyle name="Moneda 5 5" xfId="172"/>
    <cellStyle name="Moneda 5 5 2" xfId="508"/>
    <cellStyle name="Moneda 5 5 2 2" xfId="1180"/>
    <cellStyle name="Moneda 5 5 3" xfId="844"/>
    <cellStyle name="Moneda 5 6" xfId="284"/>
    <cellStyle name="Moneda 5 6 2" xfId="620"/>
    <cellStyle name="Moneda 5 6 2 2" xfId="1292"/>
    <cellStyle name="Moneda 5 6 3" xfId="956"/>
    <cellStyle name="Moneda 5 7" xfId="396"/>
    <cellStyle name="Moneda 5 7 2" xfId="1068"/>
    <cellStyle name="Moneda 5 8" xfId="732"/>
    <cellStyle name="Moneda 6" xfId="62"/>
    <cellStyle name="Moneda 6 2" xfId="78"/>
    <cellStyle name="Moneda 6 2 2" xfId="106"/>
    <cellStyle name="Moneda 6 2 2 2" xfId="162"/>
    <cellStyle name="Moneda 6 2 2 2 2" xfId="274"/>
    <cellStyle name="Moneda 6 2 2 2 2 2" xfId="610"/>
    <cellStyle name="Moneda 6 2 2 2 2 2 2" xfId="1282"/>
    <cellStyle name="Moneda 6 2 2 2 2 3" xfId="946"/>
    <cellStyle name="Moneda 6 2 2 2 3" xfId="386"/>
    <cellStyle name="Moneda 6 2 2 2 3 2" xfId="722"/>
    <cellStyle name="Moneda 6 2 2 2 3 2 2" xfId="1394"/>
    <cellStyle name="Moneda 6 2 2 2 3 3" xfId="1058"/>
    <cellStyle name="Moneda 6 2 2 2 4" xfId="498"/>
    <cellStyle name="Moneda 6 2 2 2 4 2" xfId="1170"/>
    <cellStyle name="Moneda 6 2 2 2 5" xfId="834"/>
    <cellStyle name="Moneda 6 2 2 3" xfId="218"/>
    <cellStyle name="Moneda 6 2 2 3 2" xfId="554"/>
    <cellStyle name="Moneda 6 2 2 3 2 2" xfId="1226"/>
    <cellStyle name="Moneda 6 2 2 3 3" xfId="890"/>
    <cellStyle name="Moneda 6 2 2 4" xfId="330"/>
    <cellStyle name="Moneda 6 2 2 4 2" xfId="666"/>
    <cellStyle name="Moneda 6 2 2 4 2 2" xfId="1338"/>
    <cellStyle name="Moneda 6 2 2 4 3" xfId="1002"/>
    <cellStyle name="Moneda 6 2 2 5" xfId="442"/>
    <cellStyle name="Moneda 6 2 2 5 2" xfId="1114"/>
    <cellStyle name="Moneda 6 2 2 6" xfId="778"/>
    <cellStyle name="Moneda 6 2 3" xfId="134"/>
    <cellStyle name="Moneda 6 2 3 2" xfId="246"/>
    <cellStyle name="Moneda 6 2 3 2 2" xfId="582"/>
    <cellStyle name="Moneda 6 2 3 2 2 2" xfId="1254"/>
    <cellStyle name="Moneda 6 2 3 2 3" xfId="918"/>
    <cellStyle name="Moneda 6 2 3 3" xfId="358"/>
    <cellStyle name="Moneda 6 2 3 3 2" xfId="694"/>
    <cellStyle name="Moneda 6 2 3 3 2 2" xfId="1366"/>
    <cellStyle name="Moneda 6 2 3 3 3" xfId="1030"/>
    <cellStyle name="Moneda 6 2 3 4" xfId="470"/>
    <cellStyle name="Moneda 6 2 3 4 2" xfId="1142"/>
    <cellStyle name="Moneda 6 2 3 5" xfId="806"/>
    <cellStyle name="Moneda 6 2 4" xfId="190"/>
    <cellStyle name="Moneda 6 2 4 2" xfId="526"/>
    <cellStyle name="Moneda 6 2 4 2 2" xfId="1198"/>
    <cellStyle name="Moneda 6 2 4 3" xfId="862"/>
    <cellStyle name="Moneda 6 2 5" xfId="302"/>
    <cellStyle name="Moneda 6 2 5 2" xfId="638"/>
    <cellStyle name="Moneda 6 2 5 2 2" xfId="1310"/>
    <cellStyle name="Moneda 6 2 5 3" xfId="974"/>
    <cellStyle name="Moneda 6 2 6" xfId="414"/>
    <cellStyle name="Moneda 6 2 6 2" xfId="1086"/>
    <cellStyle name="Moneda 6 2 7" xfId="750"/>
    <cellStyle name="Moneda 6 3" xfId="92"/>
    <cellStyle name="Moneda 6 3 2" xfId="148"/>
    <cellStyle name="Moneda 6 3 2 2" xfId="260"/>
    <cellStyle name="Moneda 6 3 2 2 2" xfId="596"/>
    <cellStyle name="Moneda 6 3 2 2 2 2" xfId="1268"/>
    <cellStyle name="Moneda 6 3 2 2 3" xfId="932"/>
    <cellStyle name="Moneda 6 3 2 3" xfId="372"/>
    <cellStyle name="Moneda 6 3 2 3 2" xfId="708"/>
    <cellStyle name="Moneda 6 3 2 3 2 2" xfId="1380"/>
    <cellStyle name="Moneda 6 3 2 3 3" xfId="1044"/>
    <cellStyle name="Moneda 6 3 2 4" xfId="484"/>
    <cellStyle name="Moneda 6 3 2 4 2" xfId="1156"/>
    <cellStyle name="Moneda 6 3 2 5" xfId="820"/>
    <cellStyle name="Moneda 6 3 3" xfId="204"/>
    <cellStyle name="Moneda 6 3 3 2" xfId="540"/>
    <cellStyle name="Moneda 6 3 3 2 2" xfId="1212"/>
    <cellStyle name="Moneda 6 3 3 3" xfId="876"/>
    <cellStyle name="Moneda 6 3 4" xfId="316"/>
    <cellStyle name="Moneda 6 3 4 2" xfId="652"/>
    <cellStyle name="Moneda 6 3 4 2 2" xfId="1324"/>
    <cellStyle name="Moneda 6 3 4 3" xfId="988"/>
    <cellStyle name="Moneda 6 3 5" xfId="428"/>
    <cellStyle name="Moneda 6 3 5 2" xfId="1100"/>
    <cellStyle name="Moneda 6 3 6" xfId="764"/>
    <cellStyle name="Moneda 6 4" xfId="120"/>
    <cellStyle name="Moneda 6 4 2" xfId="232"/>
    <cellStyle name="Moneda 6 4 2 2" xfId="568"/>
    <cellStyle name="Moneda 6 4 2 2 2" xfId="1240"/>
    <cellStyle name="Moneda 6 4 2 3" xfId="904"/>
    <cellStyle name="Moneda 6 4 3" xfId="344"/>
    <cellStyle name="Moneda 6 4 3 2" xfId="680"/>
    <cellStyle name="Moneda 6 4 3 2 2" xfId="1352"/>
    <cellStyle name="Moneda 6 4 3 3" xfId="1016"/>
    <cellStyle name="Moneda 6 4 4" xfId="456"/>
    <cellStyle name="Moneda 6 4 4 2" xfId="1128"/>
    <cellStyle name="Moneda 6 4 5" xfId="792"/>
    <cellStyle name="Moneda 6 5" xfId="176"/>
    <cellStyle name="Moneda 6 5 2" xfId="512"/>
    <cellStyle name="Moneda 6 5 2 2" xfId="1184"/>
    <cellStyle name="Moneda 6 5 3" xfId="848"/>
    <cellStyle name="Moneda 6 6" xfId="288"/>
    <cellStyle name="Moneda 6 6 2" xfId="624"/>
    <cellStyle name="Moneda 6 6 2 2" xfId="1296"/>
    <cellStyle name="Moneda 6 6 3" xfId="960"/>
    <cellStyle name="Moneda 6 7" xfId="400"/>
    <cellStyle name="Moneda 6 7 2" xfId="1072"/>
    <cellStyle name="Moneda 6 8" xfId="736"/>
    <cellStyle name="Moneda 7" xfId="70"/>
    <cellStyle name="Moneda 7 2" xfId="98"/>
    <cellStyle name="Moneda 7 2 2" xfId="154"/>
    <cellStyle name="Moneda 7 2 2 2" xfId="266"/>
    <cellStyle name="Moneda 7 2 2 2 2" xfId="602"/>
    <cellStyle name="Moneda 7 2 2 2 2 2" xfId="1274"/>
    <cellStyle name="Moneda 7 2 2 2 3" xfId="938"/>
    <cellStyle name="Moneda 7 2 2 3" xfId="378"/>
    <cellStyle name="Moneda 7 2 2 3 2" xfId="714"/>
    <cellStyle name="Moneda 7 2 2 3 2 2" xfId="1386"/>
    <cellStyle name="Moneda 7 2 2 3 3" xfId="1050"/>
    <cellStyle name="Moneda 7 2 2 4" xfId="490"/>
    <cellStyle name="Moneda 7 2 2 4 2" xfId="1162"/>
    <cellStyle name="Moneda 7 2 2 5" xfId="826"/>
    <cellStyle name="Moneda 7 2 3" xfId="210"/>
    <cellStyle name="Moneda 7 2 3 2" xfId="546"/>
    <cellStyle name="Moneda 7 2 3 2 2" xfId="1218"/>
    <cellStyle name="Moneda 7 2 3 3" xfId="882"/>
    <cellStyle name="Moneda 7 2 4" xfId="322"/>
    <cellStyle name="Moneda 7 2 4 2" xfId="658"/>
    <cellStyle name="Moneda 7 2 4 2 2" xfId="1330"/>
    <cellStyle name="Moneda 7 2 4 3" xfId="994"/>
    <cellStyle name="Moneda 7 2 5" xfId="434"/>
    <cellStyle name="Moneda 7 2 5 2" xfId="1106"/>
    <cellStyle name="Moneda 7 2 6" xfId="770"/>
    <cellStyle name="Moneda 7 3" xfId="126"/>
    <cellStyle name="Moneda 7 3 2" xfId="238"/>
    <cellStyle name="Moneda 7 3 2 2" xfId="574"/>
    <cellStyle name="Moneda 7 3 2 2 2" xfId="1246"/>
    <cellStyle name="Moneda 7 3 2 3" xfId="910"/>
    <cellStyle name="Moneda 7 3 3" xfId="350"/>
    <cellStyle name="Moneda 7 3 3 2" xfId="686"/>
    <cellStyle name="Moneda 7 3 3 2 2" xfId="1358"/>
    <cellStyle name="Moneda 7 3 3 3" xfId="1022"/>
    <cellStyle name="Moneda 7 3 4" xfId="462"/>
    <cellStyle name="Moneda 7 3 4 2" xfId="1134"/>
    <cellStyle name="Moneda 7 3 5" xfId="798"/>
    <cellStyle name="Moneda 7 4" xfId="182"/>
    <cellStyle name="Moneda 7 4 2" xfId="518"/>
    <cellStyle name="Moneda 7 4 2 2" xfId="1190"/>
    <cellStyle name="Moneda 7 4 3" xfId="854"/>
    <cellStyle name="Moneda 7 5" xfId="294"/>
    <cellStyle name="Moneda 7 5 2" xfId="630"/>
    <cellStyle name="Moneda 7 5 2 2" xfId="1302"/>
    <cellStyle name="Moneda 7 5 3" xfId="966"/>
    <cellStyle name="Moneda 7 6" xfId="406"/>
    <cellStyle name="Moneda 7 6 2" xfId="1078"/>
    <cellStyle name="Moneda 7 7" xfId="742"/>
    <cellStyle name="Moneda 8" xfId="84"/>
    <cellStyle name="Moneda 8 2" xfId="140"/>
    <cellStyle name="Moneda 8 2 2" xfId="252"/>
    <cellStyle name="Moneda 8 2 2 2" xfId="588"/>
    <cellStyle name="Moneda 8 2 2 2 2" xfId="1260"/>
    <cellStyle name="Moneda 8 2 2 3" xfId="924"/>
    <cellStyle name="Moneda 8 2 3" xfId="364"/>
    <cellStyle name="Moneda 8 2 3 2" xfId="700"/>
    <cellStyle name="Moneda 8 2 3 2 2" xfId="1372"/>
    <cellStyle name="Moneda 8 2 3 3" xfId="1036"/>
    <cellStyle name="Moneda 8 2 4" xfId="476"/>
    <cellStyle name="Moneda 8 2 4 2" xfId="1148"/>
    <cellStyle name="Moneda 8 2 5" xfId="812"/>
    <cellStyle name="Moneda 8 3" xfId="196"/>
    <cellStyle name="Moneda 8 3 2" xfId="532"/>
    <cellStyle name="Moneda 8 3 2 2" xfId="1204"/>
    <cellStyle name="Moneda 8 3 3" xfId="868"/>
    <cellStyle name="Moneda 8 4" xfId="308"/>
    <cellStyle name="Moneda 8 4 2" xfId="644"/>
    <cellStyle name="Moneda 8 4 2 2" xfId="1316"/>
    <cellStyle name="Moneda 8 4 3" xfId="980"/>
    <cellStyle name="Moneda 8 5" xfId="420"/>
    <cellStyle name="Moneda 8 5 2" xfId="1092"/>
    <cellStyle name="Moneda 8 6" xfId="756"/>
    <cellStyle name="Moneda 9" xfId="112"/>
    <cellStyle name="Moneda 9 2" xfId="224"/>
    <cellStyle name="Moneda 9 2 2" xfId="560"/>
    <cellStyle name="Moneda 9 2 2 2" xfId="1232"/>
    <cellStyle name="Moneda 9 2 3" xfId="896"/>
    <cellStyle name="Moneda 9 3" xfId="336"/>
    <cellStyle name="Moneda 9 3 2" xfId="672"/>
    <cellStyle name="Moneda 9 3 2 2" xfId="1344"/>
    <cellStyle name="Moneda 9 3 3" xfId="1008"/>
    <cellStyle name="Moneda 9 4" xfId="448"/>
    <cellStyle name="Moneda 9 4 2" xfId="1120"/>
    <cellStyle name="Moneda 9 5" xfId="784"/>
    <cellStyle name="Normal" xfId="0" builtinId="0"/>
    <cellStyle name="Normal 2" xfId="5"/>
    <cellStyle name="Normal 2 10" xfId="6"/>
    <cellStyle name="Normal 2 11" xfId="7"/>
    <cellStyle name="Normal 2 12" xfId="8"/>
    <cellStyle name="Normal 2 13" xfId="9"/>
    <cellStyle name="Normal 2 14" xfId="10"/>
    <cellStyle name="Normal 2 15" xfId="11"/>
    <cellStyle name="Normal 2 16" xfId="12"/>
    <cellStyle name="Normal 2 17" xfId="13"/>
    <cellStyle name="Normal 2 2" xfId="14"/>
    <cellStyle name="Normal 2 3" xfId="15"/>
    <cellStyle name="Normal 2 4" xfId="16"/>
    <cellStyle name="Normal 2 5" xfId="17"/>
    <cellStyle name="Normal 2 6" xfId="18"/>
    <cellStyle name="Normal 2 7" xfId="19"/>
    <cellStyle name="Normal 2 8" xfId="20"/>
    <cellStyle name="Normal 2 9" xfId="21"/>
    <cellStyle name="Normal 3" xfId="22"/>
    <cellStyle name="Normal 3 2" xfId="23"/>
    <cellStyle name="Normal 4" xfId="24"/>
    <cellStyle name="Normal 4 2" xfId="45"/>
    <cellStyle name="Normal 4 3" xfId="46"/>
    <cellStyle name="Normal 4 4" xfId="47"/>
    <cellStyle name="Normal 4 5" xfId="48"/>
    <cellStyle name="Normal 4 6" xfId="49"/>
    <cellStyle name="Normal 4 7" xfId="50"/>
    <cellStyle name="Normal_Libro1" xfId="69"/>
    <cellStyle name="Porcentaje" xfId="68" builtinId="5"/>
    <cellStyle name="Porcentual 2" xfId="25"/>
  </cellStyles>
  <dxfs count="1">
    <dxf>
      <fill>
        <patternFill>
          <bgColor theme="7"/>
        </patternFill>
      </fill>
    </dxf>
  </dxfs>
  <tableStyles count="0" defaultTableStyle="TableStyleMedium9" defaultPivotStyle="PivotStyleLight16"/>
  <colors>
    <mruColors>
      <color rgb="FF99FF66"/>
      <color rgb="FFADF9A7"/>
      <color rgb="FFFFFFCC"/>
      <color rgb="FFCCCCFF"/>
      <color rgb="FFFF66FF"/>
      <color rgb="FF00FFFF"/>
      <color rgb="FFFF66CC"/>
      <color rgb="FFFFCCCC"/>
      <color rgb="FFCC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FERRER/Documents/EMARTINEZ/MIS%20DOCUMENTOS/Institucional/UAECOB/PRESUPUESTO%202016/PAC/Soportes%20Programaci&#243;n%20PAC%202016/PAC_2016_Inversio&#769;n_Log&#237;st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ferrer/Documents/EMARTINEZ/MIS%20DOCUMENTOS/Institucional/UAECOB/PRESUPUESTO%202016/PAA%20DE%20ADQUISICIONES/PAA%2020146%20INIC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FERRER/Documents/EMARTINEZ/MIS%20DOCUMENTOS/Institucional/UAECOB/PRESUPUESTO%202016/ANTEPROYECTO%20DE%20PRESUPUESTO/Soportes%20Dependencias/Anteproyecto%20%20inversion%202016%20Log&#237;st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Selección"/>
      <sheetName val="POAI 2013"/>
      <sheetName val="TABLAS"/>
      <sheetName val="Resumen para SDH V4"/>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Hoja1"/>
      <sheetName val="INVERSIÓN"/>
      <sheetName val="Selección"/>
      <sheetName val="POAI 2013"/>
      <sheetName val="TABLAS"/>
      <sheetName val="Resumen para SDH V4"/>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cesidades 2016"/>
      <sheetName val="Dotación Bomberos Nuevos"/>
      <sheetName val="Selección"/>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bomberosbogota.gov.co/&#820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00FFFF"/>
    <pageSetUpPr fitToPage="1"/>
  </sheetPr>
  <dimension ref="A1:O205"/>
  <sheetViews>
    <sheetView tabSelected="1" zoomScale="112" zoomScaleNormal="112" zoomScaleSheetLayoutView="77" workbookViewId="0">
      <selection activeCell="F10" sqref="F10"/>
    </sheetView>
  </sheetViews>
  <sheetFormatPr baseColWidth="10" defaultRowHeight="11.25" x14ac:dyDescent="0.25"/>
  <cols>
    <col min="1" max="1" width="2.5703125" style="86" customWidth="1"/>
    <col min="2" max="2" width="16.42578125" style="2" customWidth="1"/>
    <col min="3" max="3" width="21.42578125" style="58" customWidth="1"/>
    <col min="4" max="4" width="25.85546875" style="1" customWidth="1"/>
    <col min="5" max="5" width="9.140625" style="22" customWidth="1"/>
    <col min="6" max="6" width="23.28515625" style="23" customWidth="1"/>
    <col min="7" max="7" width="17" style="1" customWidth="1"/>
    <col min="8" max="8" width="19.42578125" style="2" bestFit="1" customWidth="1"/>
    <col min="9" max="9" width="21.42578125" style="2" customWidth="1"/>
    <col min="10" max="10" width="16.28515625" style="1" customWidth="1"/>
    <col min="11" max="11" width="17.5703125" style="23" customWidth="1"/>
    <col min="12" max="12" width="33.28515625" style="1" customWidth="1"/>
    <col min="13" max="13" width="13.85546875" style="1" customWidth="1"/>
    <col min="14" max="14" width="12.85546875" style="1" bestFit="1" customWidth="1"/>
    <col min="15" max="15" width="14.28515625" style="1" bestFit="1" customWidth="1"/>
    <col min="16" max="16384" width="11.42578125" style="1"/>
  </cols>
  <sheetData>
    <row r="1" spans="1:12" s="23" customFormat="1" x14ac:dyDescent="0.25">
      <c r="A1" s="86"/>
      <c r="B1" s="36"/>
      <c r="C1" s="54"/>
      <c r="E1" s="42"/>
      <c r="F1" s="37"/>
      <c r="G1" s="37"/>
      <c r="H1" s="36"/>
      <c r="I1" s="36"/>
    </row>
    <row r="2" spans="1:12" s="23" customFormat="1" ht="15" x14ac:dyDescent="0.25">
      <c r="A2" s="86"/>
      <c r="B2" s="41" t="s">
        <v>546</v>
      </c>
      <c r="C2" s="55"/>
      <c r="D2" s="36"/>
      <c r="E2" s="45" t="s">
        <v>250</v>
      </c>
      <c r="F2" s="59"/>
      <c r="G2" s="47"/>
      <c r="H2" s="48"/>
      <c r="I2" s="47"/>
      <c r="J2" s="47"/>
      <c r="K2" s="46"/>
      <c r="L2" s="46"/>
    </row>
    <row r="3" spans="1:12" s="23" customFormat="1" ht="15" x14ac:dyDescent="0.25">
      <c r="A3" s="86"/>
      <c r="B3" s="37"/>
      <c r="C3" s="55"/>
      <c r="D3" s="36"/>
      <c r="E3" s="49" t="s">
        <v>269</v>
      </c>
      <c r="F3" s="59"/>
      <c r="G3" s="47"/>
      <c r="H3" s="48"/>
      <c r="I3" s="47"/>
      <c r="J3" s="47"/>
      <c r="K3" s="46"/>
      <c r="L3" s="46"/>
    </row>
    <row r="4" spans="1:12" s="23" customFormat="1" ht="15" x14ac:dyDescent="0.25">
      <c r="A4" s="86"/>
      <c r="B4" s="41" t="s">
        <v>251</v>
      </c>
      <c r="C4" s="55"/>
      <c r="D4" s="36"/>
      <c r="E4" s="49" t="s">
        <v>270</v>
      </c>
      <c r="F4" s="59"/>
      <c r="G4" s="47"/>
      <c r="H4" s="48"/>
      <c r="I4" s="47"/>
      <c r="J4" s="47"/>
      <c r="K4" s="50"/>
      <c r="L4" s="50"/>
    </row>
    <row r="5" spans="1:12" s="23" customFormat="1" x14ac:dyDescent="0.25">
      <c r="A5" s="86"/>
      <c r="B5" s="37"/>
      <c r="C5" s="55"/>
      <c r="D5" s="36"/>
      <c r="E5" s="37"/>
      <c r="F5" s="37"/>
      <c r="G5" s="37"/>
      <c r="H5" s="36"/>
      <c r="I5" s="36"/>
      <c r="J5" s="37"/>
      <c r="K5" s="37"/>
      <c r="L5" s="37"/>
    </row>
    <row r="6" spans="1:12" s="23" customFormat="1" x14ac:dyDescent="0.25">
      <c r="A6" s="86"/>
      <c r="B6" s="35" t="s">
        <v>252</v>
      </c>
      <c r="C6" s="78" t="s">
        <v>264</v>
      </c>
      <c r="D6" s="36"/>
      <c r="F6" s="37"/>
      <c r="G6" s="37"/>
      <c r="H6" s="36"/>
      <c r="I6" s="36"/>
      <c r="J6" s="37"/>
      <c r="K6" s="37"/>
      <c r="L6" s="37"/>
    </row>
    <row r="7" spans="1:12" s="23" customFormat="1" x14ac:dyDescent="0.25">
      <c r="A7" s="86"/>
      <c r="B7" s="35" t="s">
        <v>253</v>
      </c>
      <c r="C7" s="78" t="s">
        <v>265</v>
      </c>
      <c r="D7" s="36"/>
      <c r="E7" s="37"/>
      <c r="F7" s="37"/>
      <c r="G7" s="37"/>
      <c r="H7" s="36"/>
      <c r="I7" s="36"/>
      <c r="J7" s="37"/>
      <c r="K7" s="37"/>
      <c r="L7" s="37"/>
    </row>
    <row r="8" spans="1:12" s="23" customFormat="1" x14ac:dyDescent="0.25">
      <c r="A8" s="86"/>
      <c r="B8" s="35" t="s">
        <v>254</v>
      </c>
      <c r="C8" s="39">
        <v>3822500</v>
      </c>
      <c r="D8" s="36"/>
      <c r="E8" s="37"/>
      <c r="F8" s="37"/>
      <c r="G8" s="37"/>
      <c r="H8" s="36"/>
      <c r="I8" s="36"/>
      <c r="J8" s="37"/>
      <c r="K8" s="37"/>
      <c r="L8" s="37"/>
    </row>
    <row r="9" spans="1:12" s="23" customFormat="1" ht="17.25" x14ac:dyDescent="0.25">
      <c r="A9" s="86"/>
      <c r="B9" s="35" t="s">
        <v>255</v>
      </c>
      <c r="C9" s="40" t="s">
        <v>266</v>
      </c>
      <c r="D9" s="36"/>
      <c r="E9" s="37"/>
      <c r="F9" s="37"/>
      <c r="G9" s="37"/>
      <c r="H9" s="36"/>
      <c r="I9" s="36"/>
      <c r="J9" s="37"/>
      <c r="K9" s="37"/>
      <c r="L9" s="37"/>
    </row>
    <row r="10" spans="1:12" s="23" customFormat="1" x14ac:dyDescent="0.25">
      <c r="A10" s="86"/>
      <c r="B10" s="35" t="s">
        <v>263</v>
      </c>
      <c r="C10" s="78" t="s">
        <v>267</v>
      </c>
      <c r="D10" s="36"/>
      <c r="E10" s="37"/>
      <c r="F10" s="38"/>
      <c r="G10" s="38"/>
      <c r="H10" s="38"/>
      <c r="I10" s="38"/>
      <c r="J10" s="38"/>
      <c r="K10" s="38"/>
      <c r="L10" s="38"/>
    </row>
    <row r="11" spans="1:12" s="23" customFormat="1" x14ac:dyDescent="0.25">
      <c r="A11" s="86"/>
      <c r="B11" s="35" t="s">
        <v>262</v>
      </c>
      <c r="C11" s="78" t="s">
        <v>268</v>
      </c>
      <c r="D11" s="36"/>
      <c r="E11" s="37"/>
      <c r="F11" s="38"/>
      <c r="G11" s="38"/>
      <c r="H11" s="38"/>
      <c r="I11" s="38"/>
      <c r="J11" s="38"/>
      <c r="K11" s="38"/>
      <c r="L11" s="38"/>
    </row>
    <row r="12" spans="1:12" s="23" customFormat="1" x14ac:dyDescent="0.25">
      <c r="A12" s="86"/>
      <c r="B12" s="35" t="s">
        <v>256</v>
      </c>
      <c r="C12" s="78" t="s">
        <v>278</v>
      </c>
      <c r="D12" s="36"/>
      <c r="E12" s="37"/>
      <c r="F12" s="36"/>
      <c r="G12" s="36"/>
      <c r="H12" s="36"/>
      <c r="I12" s="36"/>
      <c r="J12" s="36"/>
      <c r="K12" s="36"/>
      <c r="L12" s="36"/>
    </row>
    <row r="13" spans="1:12" s="23" customFormat="1" x14ac:dyDescent="0.25">
      <c r="A13" s="86"/>
      <c r="B13" s="35"/>
      <c r="C13" s="79" t="s">
        <v>360</v>
      </c>
      <c r="D13" s="36"/>
      <c r="E13" s="37"/>
      <c r="F13" s="37"/>
      <c r="G13" s="37"/>
      <c r="H13" s="36"/>
      <c r="I13" s="36"/>
      <c r="J13" s="37"/>
      <c r="K13" s="37"/>
      <c r="L13" s="37"/>
    </row>
    <row r="14" spans="1:12" s="23" customFormat="1" x14ac:dyDescent="0.25">
      <c r="A14" s="86"/>
      <c r="B14" s="35"/>
      <c r="C14" s="78" t="s">
        <v>361</v>
      </c>
      <c r="D14" s="36"/>
      <c r="E14" s="37"/>
      <c r="F14" s="37"/>
      <c r="G14" s="37"/>
      <c r="H14" s="36"/>
      <c r="I14" s="36"/>
      <c r="J14" s="37"/>
      <c r="K14" s="37"/>
      <c r="L14" s="37"/>
    </row>
    <row r="15" spans="1:12" s="68" customFormat="1" x14ac:dyDescent="0.25">
      <c r="A15" s="86"/>
      <c r="B15" s="70"/>
      <c r="C15" s="78" t="s">
        <v>362</v>
      </c>
      <c r="D15" s="71"/>
      <c r="E15" s="72"/>
      <c r="F15" s="72"/>
      <c r="G15" s="72"/>
      <c r="H15" s="71"/>
      <c r="I15" s="71"/>
      <c r="J15" s="72"/>
      <c r="K15" s="72"/>
      <c r="L15" s="72"/>
    </row>
    <row r="16" spans="1:12" s="23" customFormat="1" x14ac:dyDescent="0.25">
      <c r="A16" s="86"/>
      <c r="B16" s="35"/>
      <c r="C16" s="78" t="s">
        <v>363</v>
      </c>
      <c r="D16" s="36"/>
      <c r="E16" s="37"/>
      <c r="F16" s="37"/>
      <c r="G16" s="37"/>
      <c r="H16" s="36"/>
      <c r="I16" s="36"/>
      <c r="J16" s="37"/>
      <c r="K16" s="37"/>
      <c r="L16" s="37"/>
    </row>
    <row r="17" spans="1:15" s="74" customFormat="1" x14ac:dyDescent="0.25">
      <c r="A17" s="86"/>
      <c r="B17" s="75"/>
      <c r="C17" s="79" t="s">
        <v>364</v>
      </c>
      <c r="D17" s="76"/>
      <c r="E17" s="77"/>
      <c r="F17" s="77"/>
      <c r="G17" s="77"/>
      <c r="H17" s="76"/>
      <c r="I17" s="76"/>
      <c r="J17" s="77"/>
      <c r="K17" s="77"/>
      <c r="L17" s="77"/>
    </row>
    <row r="18" spans="1:15" s="23" customFormat="1" x14ac:dyDescent="0.15">
      <c r="A18" s="86"/>
      <c r="B18" s="35" t="s">
        <v>257</v>
      </c>
      <c r="C18" s="78" t="s">
        <v>354</v>
      </c>
      <c r="D18" s="36"/>
      <c r="E18" s="37"/>
      <c r="F18" s="37"/>
      <c r="G18" s="52"/>
      <c r="H18" s="53"/>
      <c r="I18" s="36"/>
      <c r="J18" s="37"/>
      <c r="K18" s="37"/>
      <c r="L18" s="37"/>
    </row>
    <row r="19" spans="1:15" s="23" customFormat="1" x14ac:dyDescent="0.25">
      <c r="A19" s="86"/>
      <c r="B19" s="35" t="s">
        <v>258</v>
      </c>
      <c r="C19" s="160">
        <v>48978542999.859451</v>
      </c>
      <c r="D19" s="36"/>
      <c r="E19" s="37"/>
      <c r="G19" s="51"/>
      <c r="H19" s="44"/>
      <c r="I19" s="63"/>
      <c r="J19" s="37"/>
      <c r="K19" s="37"/>
      <c r="L19" s="37"/>
    </row>
    <row r="20" spans="1:15" s="23" customFormat="1" x14ac:dyDescent="0.25">
      <c r="A20" s="86"/>
      <c r="B20" s="35" t="s">
        <v>259</v>
      </c>
      <c r="C20" s="91">
        <v>331972650</v>
      </c>
      <c r="D20" s="36"/>
      <c r="E20" s="37"/>
      <c r="F20" s="37"/>
      <c r="G20" s="37"/>
      <c r="H20" s="63"/>
      <c r="I20" s="63"/>
      <c r="J20" s="37"/>
      <c r="K20" s="37"/>
      <c r="L20" s="37"/>
    </row>
    <row r="21" spans="1:15" s="23" customFormat="1" x14ac:dyDescent="0.25">
      <c r="A21" s="86"/>
      <c r="B21" s="35" t="s">
        <v>260</v>
      </c>
      <c r="C21" s="91">
        <v>33197266</v>
      </c>
      <c r="D21" s="36"/>
      <c r="E21" s="37"/>
      <c r="F21" s="61"/>
      <c r="G21" s="61"/>
      <c r="H21" s="63"/>
      <c r="I21" s="63"/>
      <c r="J21" s="37"/>
      <c r="K21" s="37"/>
      <c r="L21" s="37"/>
    </row>
    <row r="22" spans="1:15" s="23" customFormat="1" x14ac:dyDescent="0.25">
      <c r="A22" s="86"/>
      <c r="B22" s="35" t="s">
        <v>261</v>
      </c>
      <c r="C22" s="92">
        <v>42760</v>
      </c>
      <c r="D22" s="36"/>
      <c r="F22" s="85"/>
      <c r="G22" s="63"/>
      <c r="H22" s="63"/>
      <c r="I22" s="63"/>
      <c r="J22" s="37"/>
      <c r="K22" s="37"/>
      <c r="L22" s="37"/>
    </row>
    <row r="23" spans="1:15" s="23" customFormat="1" x14ac:dyDescent="0.25">
      <c r="A23" s="86"/>
      <c r="B23" s="36"/>
      <c r="C23" s="56"/>
      <c r="D23" s="37"/>
      <c r="E23" s="42"/>
      <c r="F23" s="73"/>
      <c r="G23" s="90"/>
      <c r="H23" s="84"/>
      <c r="I23" s="63"/>
      <c r="J23" s="37"/>
      <c r="K23" s="37"/>
      <c r="L23" s="37"/>
    </row>
    <row r="24" spans="1:15" s="23" customFormat="1" ht="15" x14ac:dyDescent="0.25">
      <c r="A24" s="86"/>
      <c r="B24" s="41" t="s">
        <v>271</v>
      </c>
      <c r="C24" s="54"/>
      <c r="D24" s="36"/>
      <c r="E24" s="42"/>
      <c r="F24" s="61"/>
      <c r="G24" s="61"/>
      <c r="H24" s="64"/>
      <c r="I24" s="64"/>
      <c r="J24" s="43"/>
      <c r="K24" s="43"/>
      <c r="L24" s="43"/>
      <c r="O24" s="60"/>
    </row>
    <row r="25" spans="1:15" ht="31.5" customHeight="1" x14ac:dyDescent="0.25">
      <c r="B25" s="69" t="s">
        <v>272</v>
      </c>
      <c r="C25" s="69" t="s">
        <v>241</v>
      </c>
      <c r="D25" s="69" t="s">
        <v>242</v>
      </c>
      <c r="E25" s="69" t="s">
        <v>243</v>
      </c>
      <c r="F25" s="69" t="s">
        <v>244</v>
      </c>
      <c r="G25" s="69" t="s">
        <v>273</v>
      </c>
      <c r="H25" s="69" t="s">
        <v>245</v>
      </c>
      <c r="I25" s="69" t="s">
        <v>247</v>
      </c>
      <c r="J25" s="69" t="s">
        <v>246</v>
      </c>
      <c r="K25" s="69" t="s">
        <v>248</v>
      </c>
      <c r="L25" s="69" t="s">
        <v>249</v>
      </c>
    </row>
    <row r="26" spans="1:15" s="103" customFormat="1" ht="45" x14ac:dyDescent="0.25">
      <c r="B26" s="94" t="s">
        <v>294</v>
      </c>
      <c r="C26" s="110" t="s">
        <v>365</v>
      </c>
      <c r="D26" s="108">
        <v>42824</v>
      </c>
      <c r="E26" s="94">
        <v>4</v>
      </c>
      <c r="F26" s="94" t="s">
        <v>277</v>
      </c>
      <c r="G26" s="95" t="s">
        <v>274</v>
      </c>
      <c r="H26" s="116">
        <v>750027000</v>
      </c>
      <c r="I26" s="96">
        <f>+H26</f>
        <v>750027000</v>
      </c>
      <c r="J26" s="97" t="s">
        <v>188</v>
      </c>
      <c r="K26" s="97" t="s">
        <v>173</v>
      </c>
      <c r="L26" s="117" t="s">
        <v>366</v>
      </c>
    </row>
    <row r="27" spans="1:15" s="103" customFormat="1" ht="63" x14ac:dyDescent="0.25">
      <c r="B27" s="94">
        <v>81112205</v>
      </c>
      <c r="C27" s="110" t="s">
        <v>295</v>
      </c>
      <c r="D27" s="108">
        <v>42762</v>
      </c>
      <c r="E27" s="94">
        <v>12</v>
      </c>
      <c r="F27" s="94" t="s">
        <v>367</v>
      </c>
      <c r="G27" s="95" t="s">
        <v>274</v>
      </c>
      <c r="H27" s="116">
        <v>15800000</v>
      </c>
      <c r="I27" s="96">
        <f t="shared" ref="I27:I70" si="0">+H27</f>
        <v>15800000</v>
      </c>
      <c r="J27" s="97" t="s">
        <v>188</v>
      </c>
      <c r="K27" s="97" t="s">
        <v>173</v>
      </c>
      <c r="L27" s="117" t="s">
        <v>350</v>
      </c>
    </row>
    <row r="28" spans="1:15" s="103" customFormat="1" ht="73.5" x14ac:dyDescent="0.25">
      <c r="B28" s="94">
        <v>39121000</v>
      </c>
      <c r="C28" s="110" t="s">
        <v>296</v>
      </c>
      <c r="D28" s="108">
        <v>42767</v>
      </c>
      <c r="E28" s="94">
        <v>12</v>
      </c>
      <c r="F28" s="94" t="s">
        <v>368</v>
      </c>
      <c r="G28" s="95" t="s">
        <v>274</v>
      </c>
      <c r="H28" s="116">
        <v>40000000</v>
      </c>
      <c r="I28" s="96">
        <f t="shared" si="0"/>
        <v>40000000</v>
      </c>
      <c r="J28" s="97" t="s">
        <v>188</v>
      </c>
      <c r="K28" s="97" t="s">
        <v>173</v>
      </c>
      <c r="L28" s="117" t="s">
        <v>350</v>
      </c>
    </row>
    <row r="29" spans="1:15" s="103" customFormat="1" ht="52.5" x14ac:dyDescent="0.25">
      <c r="B29" s="94">
        <v>72101511</v>
      </c>
      <c r="C29" s="110" t="s">
        <v>297</v>
      </c>
      <c r="D29" s="108">
        <v>42781</v>
      </c>
      <c r="E29" s="94">
        <v>10</v>
      </c>
      <c r="F29" s="94" t="s">
        <v>369</v>
      </c>
      <c r="G29" s="95" t="s">
        <v>274</v>
      </c>
      <c r="H29" s="116">
        <v>16500000</v>
      </c>
      <c r="I29" s="96">
        <f t="shared" si="0"/>
        <v>16500000</v>
      </c>
      <c r="J29" s="97" t="s">
        <v>188</v>
      </c>
      <c r="K29" s="97" t="s">
        <v>173</v>
      </c>
      <c r="L29" s="117" t="s">
        <v>350</v>
      </c>
    </row>
    <row r="30" spans="1:15" s="103" customFormat="1" ht="52.5" x14ac:dyDescent="0.25">
      <c r="B30" s="94">
        <v>81111811</v>
      </c>
      <c r="C30" s="110" t="s">
        <v>370</v>
      </c>
      <c r="D30" s="108">
        <v>42797</v>
      </c>
      <c r="E30" s="94">
        <v>8</v>
      </c>
      <c r="F30" s="94" t="s">
        <v>371</v>
      </c>
      <c r="G30" s="95" t="s">
        <v>274</v>
      </c>
      <c r="H30" s="116">
        <v>44000000</v>
      </c>
      <c r="I30" s="96">
        <f t="shared" si="0"/>
        <v>44000000</v>
      </c>
      <c r="J30" s="97" t="s">
        <v>188</v>
      </c>
      <c r="K30" s="97" t="s">
        <v>173</v>
      </c>
      <c r="L30" s="117" t="s">
        <v>350</v>
      </c>
    </row>
    <row r="31" spans="1:15" s="103" customFormat="1" ht="45" x14ac:dyDescent="0.25">
      <c r="B31" s="94">
        <v>81112205</v>
      </c>
      <c r="C31" s="110" t="s">
        <v>298</v>
      </c>
      <c r="D31" s="108">
        <v>42860</v>
      </c>
      <c r="E31" s="94">
        <v>7</v>
      </c>
      <c r="F31" s="94" t="s">
        <v>373</v>
      </c>
      <c r="G31" s="95" t="s">
        <v>274</v>
      </c>
      <c r="H31" s="116">
        <v>12374619</v>
      </c>
      <c r="I31" s="96">
        <f t="shared" si="0"/>
        <v>12374619</v>
      </c>
      <c r="J31" s="97" t="s">
        <v>188</v>
      </c>
      <c r="K31" s="97" t="s">
        <v>173</v>
      </c>
      <c r="L31" s="117" t="s">
        <v>350</v>
      </c>
    </row>
    <row r="32" spans="1:15" s="103" customFormat="1" ht="52.5" x14ac:dyDescent="0.25">
      <c r="B32" s="94">
        <v>44103100</v>
      </c>
      <c r="C32" s="110" t="s">
        <v>299</v>
      </c>
      <c r="D32" s="108">
        <v>42824</v>
      </c>
      <c r="E32" s="94">
        <v>10</v>
      </c>
      <c r="F32" s="94" t="s">
        <v>277</v>
      </c>
      <c r="G32" s="95" t="s">
        <v>274</v>
      </c>
      <c r="H32" s="116">
        <v>107855381</v>
      </c>
      <c r="I32" s="96">
        <f t="shared" si="0"/>
        <v>107855381</v>
      </c>
      <c r="J32" s="97" t="s">
        <v>188</v>
      </c>
      <c r="K32" s="97" t="s">
        <v>173</v>
      </c>
      <c r="L32" s="117" t="s">
        <v>350</v>
      </c>
    </row>
    <row r="33" spans="2:12" s="103" customFormat="1" ht="45" x14ac:dyDescent="0.25">
      <c r="B33" s="94">
        <v>81161704</v>
      </c>
      <c r="C33" s="110" t="s">
        <v>300</v>
      </c>
      <c r="D33" s="108">
        <v>42769</v>
      </c>
      <c r="E33" s="94">
        <v>8</v>
      </c>
      <c r="F33" s="94" t="s">
        <v>368</v>
      </c>
      <c r="G33" s="95" t="s">
        <v>274</v>
      </c>
      <c r="H33" s="116">
        <v>44000000</v>
      </c>
      <c r="I33" s="96">
        <f t="shared" si="0"/>
        <v>44000000</v>
      </c>
      <c r="J33" s="97" t="s">
        <v>188</v>
      </c>
      <c r="K33" s="97" t="s">
        <v>173</v>
      </c>
      <c r="L33" s="117" t="s">
        <v>350</v>
      </c>
    </row>
    <row r="34" spans="2:12" s="103" customFormat="1" ht="45" x14ac:dyDescent="0.25">
      <c r="B34" s="94">
        <v>81112100</v>
      </c>
      <c r="C34" s="110" t="s">
        <v>301</v>
      </c>
      <c r="D34" s="108">
        <v>42769</v>
      </c>
      <c r="E34" s="94">
        <v>12</v>
      </c>
      <c r="F34" s="94" t="s">
        <v>369</v>
      </c>
      <c r="G34" s="95" t="s">
        <v>274</v>
      </c>
      <c r="H34" s="116">
        <v>28000000</v>
      </c>
      <c r="I34" s="96">
        <f t="shared" si="0"/>
        <v>28000000</v>
      </c>
      <c r="J34" s="97" t="s">
        <v>188</v>
      </c>
      <c r="K34" s="97" t="s">
        <v>173</v>
      </c>
      <c r="L34" s="117" t="s">
        <v>350</v>
      </c>
    </row>
    <row r="35" spans="2:12" s="103" customFormat="1" ht="56.25" x14ac:dyDescent="0.25">
      <c r="B35" s="94">
        <v>15121520</v>
      </c>
      <c r="C35" s="110" t="s">
        <v>336</v>
      </c>
      <c r="D35" s="108">
        <v>42916</v>
      </c>
      <c r="E35" s="94">
        <v>8</v>
      </c>
      <c r="F35" s="94" t="s">
        <v>282</v>
      </c>
      <c r="G35" s="95" t="s">
        <v>274</v>
      </c>
      <c r="H35" s="116">
        <v>20000000</v>
      </c>
      <c r="I35" s="96">
        <f t="shared" si="0"/>
        <v>20000000</v>
      </c>
      <c r="J35" s="97" t="s">
        <v>188</v>
      </c>
      <c r="K35" s="97" t="s">
        <v>173</v>
      </c>
      <c r="L35" s="117" t="s">
        <v>351</v>
      </c>
    </row>
    <row r="36" spans="2:12" s="103" customFormat="1" ht="20.25" customHeight="1" x14ac:dyDescent="0.25">
      <c r="B36" s="94" t="s">
        <v>302</v>
      </c>
      <c r="C36" s="110" t="s">
        <v>303</v>
      </c>
      <c r="D36" s="108">
        <v>42794</v>
      </c>
      <c r="E36" s="94">
        <v>10</v>
      </c>
      <c r="F36" s="94" t="s">
        <v>284</v>
      </c>
      <c r="G36" s="95" t="s">
        <v>274</v>
      </c>
      <c r="H36" s="116">
        <v>61000000</v>
      </c>
      <c r="I36" s="96">
        <f t="shared" si="0"/>
        <v>61000000</v>
      </c>
      <c r="J36" s="97" t="s">
        <v>188</v>
      </c>
      <c r="K36" s="97" t="s">
        <v>173</v>
      </c>
      <c r="L36" s="117" t="s">
        <v>366</v>
      </c>
    </row>
    <row r="37" spans="2:12" s="103" customFormat="1" ht="45" x14ac:dyDescent="0.25">
      <c r="B37" s="94">
        <v>47131800</v>
      </c>
      <c r="C37" s="110" t="s">
        <v>304</v>
      </c>
      <c r="D37" s="108">
        <v>42824</v>
      </c>
      <c r="E37" s="94">
        <v>10</v>
      </c>
      <c r="F37" s="93" t="s">
        <v>282</v>
      </c>
      <c r="G37" s="95" t="s">
        <v>274</v>
      </c>
      <c r="H37" s="116">
        <v>30000000</v>
      </c>
      <c r="I37" s="96">
        <f t="shared" si="0"/>
        <v>30000000</v>
      </c>
      <c r="J37" s="97" t="s">
        <v>188</v>
      </c>
      <c r="K37" s="97" t="s">
        <v>173</v>
      </c>
      <c r="L37" s="117" t="s">
        <v>366</v>
      </c>
    </row>
    <row r="38" spans="2:12" s="103" customFormat="1" ht="123.75" x14ac:dyDescent="0.25">
      <c r="B38" s="94" t="s">
        <v>305</v>
      </c>
      <c r="C38" s="110" t="s">
        <v>342</v>
      </c>
      <c r="D38" s="108">
        <v>42765</v>
      </c>
      <c r="E38" s="94">
        <v>11</v>
      </c>
      <c r="F38" s="94" t="s">
        <v>284</v>
      </c>
      <c r="G38" s="95" t="s">
        <v>274</v>
      </c>
      <c r="H38" s="116">
        <v>180368000</v>
      </c>
      <c r="I38" s="96">
        <f t="shared" si="0"/>
        <v>180368000</v>
      </c>
      <c r="J38" s="97" t="s">
        <v>188</v>
      </c>
      <c r="K38" s="97" t="s">
        <v>173</v>
      </c>
      <c r="L38" s="117" t="s">
        <v>366</v>
      </c>
    </row>
    <row r="39" spans="2:12" s="103" customFormat="1" ht="45" x14ac:dyDescent="0.25">
      <c r="B39" s="94">
        <v>80131502</v>
      </c>
      <c r="C39" s="110" t="s">
        <v>374</v>
      </c>
      <c r="D39" s="108">
        <v>42824</v>
      </c>
      <c r="E39" s="94">
        <v>12</v>
      </c>
      <c r="F39" s="94" t="s">
        <v>375</v>
      </c>
      <c r="G39" s="95" t="s">
        <v>274</v>
      </c>
      <c r="H39" s="116">
        <v>108000000</v>
      </c>
      <c r="I39" s="96">
        <f t="shared" si="0"/>
        <v>108000000</v>
      </c>
      <c r="J39" s="97" t="s">
        <v>188</v>
      </c>
      <c r="K39" s="97" t="s">
        <v>173</v>
      </c>
      <c r="L39" s="117" t="s">
        <v>366</v>
      </c>
    </row>
    <row r="40" spans="2:12" s="103" customFormat="1" ht="45" x14ac:dyDescent="0.25">
      <c r="B40" s="94">
        <v>83111801</v>
      </c>
      <c r="C40" s="110" t="s">
        <v>306</v>
      </c>
      <c r="D40" s="108">
        <v>42824</v>
      </c>
      <c r="E40" s="94">
        <v>12</v>
      </c>
      <c r="F40" s="93" t="s">
        <v>282</v>
      </c>
      <c r="G40" s="95" t="s">
        <v>274</v>
      </c>
      <c r="H40" s="116">
        <v>24300000</v>
      </c>
      <c r="I40" s="96">
        <f t="shared" si="0"/>
        <v>24300000</v>
      </c>
      <c r="J40" s="97" t="s">
        <v>188</v>
      </c>
      <c r="K40" s="97" t="s">
        <v>173</v>
      </c>
      <c r="L40" s="117" t="s">
        <v>366</v>
      </c>
    </row>
    <row r="41" spans="2:12" s="103" customFormat="1" ht="105" x14ac:dyDescent="0.25">
      <c r="B41" s="94">
        <v>78102206</v>
      </c>
      <c r="C41" s="110" t="s">
        <v>307</v>
      </c>
      <c r="D41" s="108">
        <v>42765</v>
      </c>
      <c r="E41" s="94">
        <v>12</v>
      </c>
      <c r="F41" s="93" t="s">
        <v>277</v>
      </c>
      <c r="G41" s="95" t="s">
        <v>274</v>
      </c>
      <c r="H41" s="116">
        <v>63600000</v>
      </c>
      <c r="I41" s="96">
        <f t="shared" si="0"/>
        <v>63600000</v>
      </c>
      <c r="J41" s="97" t="s">
        <v>188</v>
      </c>
      <c r="K41" s="97" t="s">
        <v>173</v>
      </c>
      <c r="L41" s="117" t="s">
        <v>366</v>
      </c>
    </row>
    <row r="42" spans="2:12" s="103" customFormat="1" ht="52.5" x14ac:dyDescent="0.25">
      <c r="B42" s="94">
        <v>81111804</v>
      </c>
      <c r="C42" s="110" t="s">
        <v>286</v>
      </c>
      <c r="D42" s="108">
        <v>42762</v>
      </c>
      <c r="E42" s="94">
        <v>12</v>
      </c>
      <c r="F42" s="94" t="s">
        <v>371</v>
      </c>
      <c r="G42" s="95" t="s">
        <v>274</v>
      </c>
      <c r="H42" s="116">
        <v>200100000</v>
      </c>
      <c r="I42" s="96">
        <f t="shared" si="0"/>
        <v>200100000</v>
      </c>
      <c r="J42" s="97" t="s">
        <v>188</v>
      </c>
      <c r="K42" s="97" t="s">
        <v>173</v>
      </c>
      <c r="L42" s="117" t="s">
        <v>350</v>
      </c>
    </row>
    <row r="43" spans="2:12" s="103" customFormat="1" ht="45" x14ac:dyDescent="0.25">
      <c r="B43" s="94">
        <v>81111804</v>
      </c>
      <c r="C43" s="110" t="s">
        <v>308</v>
      </c>
      <c r="D43" s="108">
        <v>42762</v>
      </c>
      <c r="E43" s="94">
        <v>12</v>
      </c>
      <c r="F43" s="94" t="s">
        <v>282</v>
      </c>
      <c r="G43" s="95" t="s">
        <v>274</v>
      </c>
      <c r="H43" s="116">
        <v>27500000</v>
      </c>
      <c r="I43" s="96">
        <f t="shared" si="0"/>
        <v>27500000</v>
      </c>
      <c r="J43" s="97" t="s">
        <v>188</v>
      </c>
      <c r="K43" s="97" t="s">
        <v>173</v>
      </c>
      <c r="L43" s="117" t="s">
        <v>350</v>
      </c>
    </row>
    <row r="44" spans="2:12" s="103" customFormat="1" ht="52.5" x14ac:dyDescent="0.25">
      <c r="B44" s="94">
        <v>76111500</v>
      </c>
      <c r="C44" s="110" t="s">
        <v>342</v>
      </c>
      <c r="D44" s="108">
        <v>42765</v>
      </c>
      <c r="E44" s="94">
        <v>12</v>
      </c>
      <c r="F44" s="93" t="s">
        <v>284</v>
      </c>
      <c r="G44" s="95" t="s">
        <v>274</v>
      </c>
      <c r="H44" s="116">
        <v>123323494.14000002</v>
      </c>
      <c r="I44" s="96">
        <f t="shared" si="0"/>
        <v>123323494.14000002</v>
      </c>
      <c r="J44" s="97" t="s">
        <v>188</v>
      </c>
      <c r="K44" s="97" t="s">
        <v>173</v>
      </c>
      <c r="L44" s="117" t="s">
        <v>366</v>
      </c>
    </row>
    <row r="45" spans="2:12" s="103" customFormat="1" ht="45" x14ac:dyDescent="0.25">
      <c r="B45" s="94">
        <v>72153002</v>
      </c>
      <c r="C45" s="110" t="s">
        <v>309</v>
      </c>
      <c r="D45" s="108">
        <v>42794</v>
      </c>
      <c r="E45" s="94">
        <v>12</v>
      </c>
      <c r="F45" s="94" t="s">
        <v>282</v>
      </c>
      <c r="G45" s="95" t="s">
        <v>274</v>
      </c>
      <c r="H45" s="116">
        <f>35000000+50000000</f>
        <v>85000000</v>
      </c>
      <c r="I45" s="96">
        <f>+H45</f>
        <v>85000000</v>
      </c>
      <c r="J45" s="97" t="s">
        <v>188</v>
      </c>
      <c r="K45" s="97" t="s">
        <v>173</v>
      </c>
      <c r="L45" s="117" t="s">
        <v>366</v>
      </c>
    </row>
    <row r="46" spans="2:12" s="103" customFormat="1" ht="45" x14ac:dyDescent="0.25">
      <c r="B46" s="94">
        <v>70111500</v>
      </c>
      <c r="C46" s="110" t="s">
        <v>310</v>
      </c>
      <c r="D46" s="108">
        <v>42794</v>
      </c>
      <c r="E46" s="94">
        <v>12</v>
      </c>
      <c r="F46" s="94" t="s">
        <v>282</v>
      </c>
      <c r="G46" s="95" t="s">
        <v>274</v>
      </c>
      <c r="H46" s="116">
        <f>69125017-20000000</f>
        <v>49125017</v>
      </c>
      <c r="I46" s="96">
        <f t="shared" si="0"/>
        <v>49125017</v>
      </c>
      <c r="J46" s="97" t="s">
        <v>188</v>
      </c>
      <c r="K46" s="97" t="s">
        <v>173</v>
      </c>
      <c r="L46" s="117" t="s">
        <v>366</v>
      </c>
    </row>
    <row r="47" spans="2:12" s="103" customFormat="1" ht="84" x14ac:dyDescent="0.25">
      <c r="B47" s="94">
        <v>92121504</v>
      </c>
      <c r="C47" s="110" t="s">
        <v>311</v>
      </c>
      <c r="D47" s="108">
        <v>42765</v>
      </c>
      <c r="E47" s="94">
        <v>12</v>
      </c>
      <c r="F47" s="94" t="s">
        <v>282</v>
      </c>
      <c r="G47" s="95" t="s">
        <v>274</v>
      </c>
      <c r="H47" s="116">
        <v>536042488.71944827</v>
      </c>
      <c r="I47" s="96">
        <f t="shared" si="0"/>
        <v>536042488.71944827</v>
      </c>
      <c r="J47" s="97" t="s">
        <v>188</v>
      </c>
      <c r="K47" s="97" t="s">
        <v>173</v>
      </c>
      <c r="L47" s="117" t="s">
        <v>366</v>
      </c>
    </row>
    <row r="48" spans="2:12" s="103" customFormat="1" ht="45" x14ac:dyDescent="0.25">
      <c r="B48" s="94">
        <v>73171500</v>
      </c>
      <c r="C48" s="110" t="s">
        <v>312</v>
      </c>
      <c r="D48" s="108">
        <v>42794</v>
      </c>
      <c r="E48" s="94">
        <v>12</v>
      </c>
      <c r="F48" s="94" t="s">
        <v>367</v>
      </c>
      <c r="G48" s="95" t="s">
        <v>274</v>
      </c>
      <c r="H48" s="116">
        <v>28000000</v>
      </c>
      <c r="I48" s="96">
        <f t="shared" si="0"/>
        <v>28000000</v>
      </c>
      <c r="J48" s="97" t="s">
        <v>188</v>
      </c>
      <c r="K48" s="97" t="s">
        <v>173</v>
      </c>
      <c r="L48" s="117" t="s">
        <v>366</v>
      </c>
    </row>
    <row r="49" spans="2:12" s="103" customFormat="1" ht="45" x14ac:dyDescent="0.25">
      <c r="B49" s="94" t="s">
        <v>313</v>
      </c>
      <c r="C49" s="110" t="s">
        <v>314</v>
      </c>
      <c r="D49" s="108">
        <v>42794</v>
      </c>
      <c r="E49" s="94">
        <v>12</v>
      </c>
      <c r="F49" s="94" t="s">
        <v>367</v>
      </c>
      <c r="G49" s="95" t="s">
        <v>274</v>
      </c>
      <c r="H49" s="116">
        <v>21200000</v>
      </c>
      <c r="I49" s="96">
        <f t="shared" si="0"/>
        <v>21200000</v>
      </c>
      <c r="J49" s="97" t="s">
        <v>188</v>
      </c>
      <c r="K49" s="97" t="s">
        <v>173</v>
      </c>
      <c r="L49" s="117" t="s">
        <v>366</v>
      </c>
    </row>
    <row r="50" spans="2:12" s="103" customFormat="1" ht="45" x14ac:dyDescent="0.25">
      <c r="B50" s="94">
        <v>72101500</v>
      </c>
      <c r="C50" s="110" t="s">
        <v>315</v>
      </c>
      <c r="D50" s="108">
        <v>42794</v>
      </c>
      <c r="E50" s="94">
        <v>12</v>
      </c>
      <c r="F50" s="94" t="s">
        <v>367</v>
      </c>
      <c r="G50" s="95" t="s">
        <v>274</v>
      </c>
      <c r="H50" s="116">
        <v>16500000</v>
      </c>
      <c r="I50" s="96">
        <f t="shared" si="0"/>
        <v>16500000</v>
      </c>
      <c r="J50" s="97" t="s">
        <v>188</v>
      </c>
      <c r="K50" s="97" t="s">
        <v>173</v>
      </c>
      <c r="L50" s="117" t="s">
        <v>366</v>
      </c>
    </row>
    <row r="51" spans="2:12" s="103" customFormat="1" ht="45" x14ac:dyDescent="0.25">
      <c r="B51" s="94" t="s">
        <v>313</v>
      </c>
      <c r="C51" s="110" t="s">
        <v>316</v>
      </c>
      <c r="D51" s="108">
        <v>42794</v>
      </c>
      <c r="E51" s="94">
        <v>12</v>
      </c>
      <c r="F51" s="94" t="s">
        <v>367</v>
      </c>
      <c r="G51" s="95" t="s">
        <v>274</v>
      </c>
      <c r="H51" s="116">
        <v>11000000</v>
      </c>
      <c r="I51" s="96">
        <f t="shared" si="0"/>
        <v>11000000</v>
      </c>
      <c r="J51" s="97" t="s">
        <v>188</v>
      </c>
      <c r="K51" s="97" t="s">
        <v>173</v>
      </c>
      <c r="L51" s="117" t="s">
        <v>366</v>
      </c>
    </row>
    <row r="52" spans="2:12" s="103" customFormat="1" ht="73.5" x14ac:dyDescent="0.25">
      <c r="B52" s="94">
        <v>72153600</v>
      </c>
      <c r="C52" s="110" t="s">
        <v>317</v>
      </c>
      <c r="D52" s="108">
        <v>42824</v>
      </c>
      <c r="E52" s="94">
        <v>12</v>
      </c>
      <c r="F52" s="94" t="s">
        <v>282</v>
      </c>
      <c r="G52" s="95" t="s">
        <v>274</v>
      </c>
      <c r="H52" s="116">
        <f>17800000+10000000</f>
        <v>27800000</v>
      </c>
      <c r="I52" s="96">
        <f t="shared" si="0"/>
        <v>27800000</v>
      </c>
      <c r="J52" s="97" t="s">
        <v>188</v>
      </c>
      <c r="K52" s="97" t="s">
        <v>173</v>
      </c>
      <c r="L52" s="117" t="s">
        <v>366</v>
      </c>
    </row>
    <row r="53" spans="2:12" s="103" customFormat="1" ht="73.5" x14ac:dyDescent="0.25">
      <c r="B53" s="94">
        <v>72152100</v>
      </c>
      <c r="C53" s="110" t="s">
        <v>318</v>
      </c>
      <c r="D53" s="108">
        <v>42824</v>
      </c>
      <c r="E53" s="94">
        <v>12</v>
      </c>
      <c r="F53" s="94" t="s">
        <v>282</v>
      </c>
      <c r="G53" s="95" t="s">
        <v>274</v>
      </c>
      <c r="H53" s="116">
        <v>22260000</v>
      </c>
      <c r="I53" s="96">
        <f t="shared" si="0"/>
        <v>22260000</v>
      </c>
      <c r="J53" s="97" t="s">
        <v>188</v>
      </c>
      <c r="K53" s="97" t="s">
        <v>173</v>
      </c>
      <c r="L53" s="117" t="s">
        <v>366</v>
      </c>
    </row>
    <row r="54" spans="2:12" s="103" customFormat="1" ht="63" x14ac:dyDescent="0.25">
      <c r="B54" s="94">
        <v>72152300</v>
      </c>
      <c r="C54" s="110" t="s">
        <v>319</v>
      </c>
      <c r="D54" s="108">
        <v>42824</v>
      </c>
      <c r="E54" s="94">
        <v>12</v>
      </c>
      <c r="F54" s="94" t="s">
        <v>282</v>
      </c>
      <c r="G54" s="95" t="s">
        <v>274</v>
      </c>
      <c r="H54" s="116">
        <v>16960000</v>
      </c>
      <c r="I54" s="96">
        <f t="shared" si="0"/>
        <v>16960000</v>
      </c>
      <c r="J54" s="97" t="s">
        <v>188</v>
      </c>
      <c r="K54" s="97" t="s">
        <v>173</v>
      </c>
      <c r="L54" s="117" t="s">
        <v>366</v>
      </c>
    </row>
    <row r="55" spans="2:12" s="103" customFormat="1" ht="63" x14ac:dyDescent="0.25">
      <c r="B55" s="94">
        <v>72102900</v>
      </c>
      <c r="C55" s="110" t="s">
        <v>279</v>
      </c>
      <c r="D55" s="108">
        <v>42824</v>
      </c>
      <c r="E55" s="94">
        <v>12</v>
      </c>
      <c r="F55" s="94" t="s">
        <v>282</v>
      </c>
      <c r="G55" s="95" t="s">
        <v>274</v>
      </c>
      <c r="H55" s="116">
        <f>100000000-25000000-3440000-10000000-30000000</f>
        <v>31560000</v>
      </c>
      <c r="I55" s="96">
        <f t="shared" si="0"/>
        <v>31560000</v>
      </c>
      <c r="J55" s="97" t="s">
        <v>188</v>
      </c>
      <c r="K55" s="97" t="s">
        <v>173</v>
      </c>
      <c r="L55" s="117" t="s">
        <v>366</v>
      </c>
    </row>
    <row r="56" spans="2:12" s="103" customFormat="1" ht="73.5" x14ac:dyDescent="0.25">
      <c r="B56" s="94" t="s">
        <v>320</v>
      </c>
      <c r="C56" s="110" t="s">
        <v>321</v>
      </c>
      <c r="D56" s="108">
        <v>42824</v>
      </c>
      <c r="E56" s="94">
        <v>12</v>
      </c>
      <c r="F56" s="94" t="s">
        <v>282</v>
      </c>
      <c r="G56" s="95" t="s">
        <v>274</v>
      </c>
      <c r="H56" s="116">
        <v>13500000</v>
      </c>
      <c r="I56" s="96">
        <f t="shared" si="0"/>
        <v>13500000</v>
      </c>
      <c r="J56" s="97" t="s">
        <v>188</v>
      </c>
      <c r="K56" s="97" t="s">
        <v>173</v>
      </c>
      <c r="L56" s="117" t="s">
        <v>366</v>
      </c>
    </row>
    <row r="57" spans="2:12" s="103" customFormat="1" ht="84" x14ac:dyDescent="0.25">
      <c r="B57" s="94">
        <v>46171600</v>
      </c>
      <c r="C57" s="110" t="s">
        <v>376</v>
      </c>
      <c r="D57" s="108">
        <v>42769</v>
      </c>
      <c r="E57" s="94">
        <v>12</v>
      </c>
      <c r="F57" s="94" t="s">
        <v>377</v>
      </c>
      <c r="G57" s="95" t="s">
        <v>274</v>
      </c>
      <c r="H57" s="116">
        <v>66000000</v>
      </c>
      <c r="I57" s="96">
        <f t="shared" si="0"/>
        <v>66000000</v>
      </c>
      <c r="J57" s="97" t="s">
        <v>188</v>
      </c>
      <c r="K57" s="97" t="s">
        <v>173</v>
      </c>
      <c r="L57" s="117" t="s">
        <v>350</v>
      </c>
    </row>
    <row r="58" spans="2:12" s="103" customFormat="1" ht="126" x14ac:dyDescent="0.25">
      <c r="B58" s="94" t="s">
        <v>340</v>
      </c>
      <c r="C58" s="110" t="s">
        <v>322</v>
      </c>
      <c r="D58" s="108">
        <v>42824</v>
      </c>
      <c r="E58" s="94">
        <v>12</v>
      </c>
      <c r="F58" s="94" t="s">
        <v>282</v>
      </c>
      <c r="G58" s="95" t="s">
        <v>274</v>
      </c>
      <c r="H58" s="116">
        <v>38000000</v>
      </c>
      <c r="I58" s="96">
        <f t="shared" si="0"/>
        <v>38000000</v>
      </c>
      <c r="J58" s="97" t="s">
        <v>188</v>
      </c>
      <c r="K58" s="97" t="s">
        <v>173</v>
      </c>
      <c r="L58" s="117" t="s">
        <v>366</v>
      </c>
    </row>
    <row r="59" spans="2:12" s="103" customFormat="1" ht="45" x14ac:dyDescent="0.25">
      <c r="B59" s="98" t="s">
        <v>323</v>
      </c>
      <c r="C59" s="110" t="s">
        <v>324</v>
      </c>
      <c r="D59" s="108">
        <v>42824</v>
      </c>
      <c r="E59" s="98">
        <v>12</v>
      </c>
      <c r="F59" s="93" t="s">
        <v>186</v>
      </c>
      <c r="G59" s="99" t="s">
        <v>274</v>
      </c>
      <c r="H59" s="116">
        <v>3069000000</v>
      </c>
      <c r="I59" s="100">
        <f t="shared" si="0"/>
        <v>3069000000</v>
      </c>
      <c r="J59" s="101" t="s">
        <v>188</v>
      </c>
      <c r="K59" s="101" t="s">
        <v>173</v>
      </c>
      <c r="L59" s="117" t="s">
        <v>366</v>
      </c>
    </row>
    <row r="60" spans="2:12" s="103" customFormat="1" ht="45" x14ac:dyDescent="0.25">
      <c r="B60" s="94" t="s">
        <v>542</v>
      </c>
      <c r="C60" s="110" t="s">
        <v>325</v>
      </c>
      <c r="D60" s="108">
        <v>42765</v>
      </c>
      <c r="E60" s="94">
        <v>3</v>
      </c>
      <c r="F60" s="94" t="s">
        <v>378</v>
      </c>
      <c r="G60" s="95" t="s">
        <v>274</v>
      </c>
      <c r="H60" s="116">
        <v>83000000</v>
      </c>
      <c r="I60" s="96">
        <f t="shared" si="0"/>
        <v>83000000</v>
      </c>
      <c r="J60" s="97" t="s">
        <v>188</v>
      </c>
      <c r="K60" s="97" t="s">
        <v>173</v>
      </c>
      <c r="L60" s="117" t="s">
        <v>348</v>
      </c>
    </row>
    <row r="61" spans="2:12" s="103" customFormat="1" ht="90" x14ac:dyDescent="0.25">
      <c r="B61" s="94" t="s">
        <v>379</v>
      </c>
      <c r="C61" s="110" t="s">
        <v>326</v>
      </c>
      <c r="D61" s="108">
        <v>42826</v>
      </c>
      <c r="E61" s="94">
        <v>10</v>
      </c>
      <c r="F61" s="93" t="s">
        <v>186</v>
      </c>
      <c r="G61" s="95" t="s">
        <v>274</v>
      </c>
      <c r="H61" s="116">
        <v>658000000</v>
      </c>
      <c r="I61" s="96">
        <f t="shared" si="0"/>
        <v>658000000</v>
      </c>
      <c r="J61" s="97" t="s">
        <v>188</v>
      </c>
      <c r="K61" s="97" t="s">
        <v>173</v>
      </c>
      <c r="L61" s="117" t="s">
        <v>348</v>
      </c>
    </row>
    <row r="62" spans="2:12" s="104" customFormat="1" ht="45" x14ac:dyDescent="0.25">
      <c r="B62" s="94">
        <v>49201500</v>
      </c>
      <c r="C62" s="110" t="s">
        <v>327</v>
      </c>
      <c r="D62" s="108">
        <v>42795</v>
      </c>
      <c r="E62" s="94">
        <v>4</v>
      </c>
      <c r="F62" s="94" t="s">
        <v>380</v>
      </c>
      <c r="G62" s="95" t="s">
        <v>274</v>
      </c>
      <c r="H62" s="116">
        <v>2250000</v>
      </c>
      <c r="I62" s="96">
        <f t="shared" si="0"/>
        <v>2250000</v>
      </c>
      <c r="J62" s="97" t="s">
        <v>188</v>
      </c>
      <c r="K62" s="97" t="s">
        <v>173</v>
      </c>
      <c r="L62" s="117" t="s">
        <v>348</v>
      </c>
    </row>
    <row r="63" spans="2:12" s="105" customFormat="1" ht="45" x14ac:dyDescent="0.25">
      <c r="B63" s="94">
        <v>46182400</v>
      </c>
      <c r="C63" s="110" t="s">
        <v>328</v>
      </c>
      <c r="D63" s="108">
        <v>42832</v>
      </c>
      <c r="E63" s="94">
        <v>4</v>
      </c>
      <c r="F63" s="94" t="s">
        <v>380</v>
      </c>
      <c r="G63" s="95" t="s">
        <v>274</v>
      </c>
      <c r="H63" s="116">
        <v>8500000</v>
      </c>
      <c r="I63" s="96">
        <f t="shared" si="0"/>
        <v>8500000</v>
      </c>
      <c r="J63" s="97" t="s">
        <v>188</v>
      </c>
      <c r="K63" s="97" t="s">
        <v>173</v>
      </c>
      <c r="L63" s="117" t="s">
        <v>348</v>
      </c>
    </row>
    <row r="64" spans="2:12" s="105" customFormat="1" ht="45" x14ac:dyDescent="0.25">
      <c r="B64" s="94">
        <v>51201600</v>
      </c>
      <c r="C64" s="110" t="s">
        <v>329</v>
      </c>
      <c r="D64" s="108">
        <v>42803</v>
      </c>
      <c r="E64" s="94">
        <v>9</v>
      </c>
      <c r="F64" s="94" t="s">
        <v>380</v>
      </c>
      <c r="G64" s="95" t="s">
        <v>274</v>
      </c>
      <c r="H64" s="116">
        <v>25000000</v>
      </c>
      <c r="I64" s="96">
        <f t="shared" si="0"/>
        <v>25000000</v>
      </c>
      <c r="J64" s="97" t="s">
        <v>188</v>
      </c>
      <c r="K64" s="97" t="s">
        <v>173</v>
      </c>
      <c r="L64" s="117" t="s">
        <v>348</v>
      </c>
    </row>
    <row r="65" spans="2:12" s="103" customFormat="1" ht="45" x14ac:dyDescent="0.25">
      <c r="B65" s="94">
        <v>85122201</v>
      </c>
      <c r="C65" s="110" t="s">
        <v>330</v>
      </c>
      <c r="D65" s="108">
        <v>42916</v>
      </c>
      <c r="E65" s="94">
        <v>8</v>
      </c>
      <c r="F65" s="94" t="s">
        <v>381</v>
      </c>
      <c r="G65" s="95" t="s">
        <v>274</v>
      </c>
      <c r="H65" s="116">
        <v>83000000</v>
      </c>
      <c r="I65" s="96">
        <f t="shared" si="0"/>
        <v>83000000</v>
      </c>
      <c r="J65" s="97" t="s">
        <v>188</v>
      </c>
      <c r="K65" s="97" t="s">
        <v>173</v>
      </c>
      <c r="L65" s="117" t="s">
        <v>348</v>
      </c>
    </row>
    <row r="66" spans="2:12" s="103" customFormat="1" ht="45" x14ac:dyDescent="0.25">
      <c r="B66" s="94">
        <v>51201600</v>
      </c>
      <c r="C66" s="110" t="s">
        <v>331</v>
      </c>
      <c r="D66" s="108">
        <v>42865</v>
      </c>
      <c r="E66" s="94">
        <v>7</v>
      </c>
      <c r="F66" s="94" t="s">
        <v>380</v>
      </c>
      <c r="G66" s="95" t="s">
        <v>274</v>
      </c>
      <c r="H66" s="116">
        <v>20000000</v>
      </c>
      <c r="I66" s="96">
        <f t="shared" si="0"/>
        <v>20000000</v>
      </c>
      <c r="J66" s="97" t="s">
        <v>188</v>
      </c>
      <c r="K66" s="97" t="s">
        <v>173</v>
      </c>
      <c r="L66" s="117" t="s">
        <v>348</v>
      </c>
    </row>
    <row r="67" spans="2:12" s="103" customFormat="1" ht="45" x14ac:dyDescent="0.25">
      <c r="B67" s="94">
        <v>85101500</v>
      </c>
      <c r="C67" s="110" t="s">
        <v>332</v>
      </c>
      <c r="D67" s="108">
        <v>42842</v>
      </c>
      <c r="E67" s="94">
        <v>7</v>
      </c>
      <c r="F67" s="94" t="s">
        <v>380</v>
      </c>
      <c r="G67" s="95" t="s">
        <v>274</v>
      </c>
      <c r="H67" s="116">
        <v>20000000</v>
      </c>
      <c r="I67" s="96">
        <f t="shared" si="0"/>
        <v>20000000</v>
      </c>
      <c r="J67" s="97" t="s">
        <v>188</v>
      </c>
      <c r="K67" s="97" t="s">
        <v>173</v>
      </c>
      <c r="L67" s="117" t="s">
        <v>348</v>
      </c>
    </row>
    <row r="68" spans="2:12" s="103" customFormat="1" ht="45" x14ac:dyDescent="0.25">
      <c r="B68" s="94">
        <v>72102100</v>
      </c>
      <c r="C68" s="110" t="s">
        <v>333</v>
      </c>
      <c r="D68" s="108">
        <v>42873</v>
      </c>
      <c r="E68" s="94">
        <v>8</v>
      </c>
      <c r="F68" s="94" t="s">
        <v>380</v>
      </c>
      <c r="G68" s="95" t="s">
        <v>274</v>
      </c>
      <c r="H68" s="116">
        <v>25250000</v>
      </c>
      <c r="I68" s="96">
        <f t="shared" si="0"/>
        <v>25250000</v>
      </c>
      <c r="J68" s="97" t="s">
        <v>188</v>
      </c>
      <c r="K68" s="97" t="s">
        <v>173</v>
      </c>
      <c r="L68" s="117" t="s">
        <v>348</v>
      </c>
    </row>
    <row r="69" spans="2:12" s="103" customFormat="1" ht="45" x14ac:dyDescent="0.25">
      <c r="B69" s="94">
        <v>42172000</v>
      </c>
      <c r="C69" s="110" t="s">
        <v>334</v>
      </c>
      <c r="D69" s="108">
        <v>42817</v>
      </c>
      <c r="E69" s="94">
        <v>4</v>
      </c>
      <c r="F69" s="94" t="s">
        <v>380</v>
      </c>
      <c r="G69" s="95" t="s">
        <v>274</v>
      </c>
      <c r="H69" s="116">
        <v>7000000</v>
      </c>
      <c r="I69" s="96">
        <f t="shared" si="0"/>
        <v>7000000</v>
      </c>
      <c r="J69" s="97" t="s">
        <v>188</v>
      </c>
      <c r="K69" s="97" t="s">
        <v>173</v>
      </c>
      <c r="L69" s="117" t="s">
        <v>348</v>
      </c>
    </row>
    <row r="70" spans="2:12" s="103" customFormat="1" ht="56.25" x14ac:dyDescent="0.25">
      <c r="B70" s="94">
        <v>78181505</v>
      </c>
      <c r="C70" s="110" t="s">
        <v>335</v>
      </c>
      <c r="D70" s="114">
        <v>42840</v>
      </c>
      <c r="E70" s="94">
        <v>8</v>
      </c>
      <c r="F70" s="94" t="s">
        <v>282</v>
      </c>
      <c r="G70" s="95" t="s">
        <v>274</v>
      </c>
      <c r="H70" s="116">
        <v>24000000</v>
      </c>
      <c r="I70" s="96">
        <f t="shared" si="0"/>
        <v>24000000</v>
      </c>
      <c r="J70" s="97" t="s">
        <v>188</v>
      </c>
      <c r="K70" s="97" t="s">
        <v>173</v>
      </c>
      <c r="L70" s="117" t="s">
        <v>351</v>
      </c>
    </row>
    <row r="71" spans="2:12" s="77" customFormat="1" ht="54" customHeight="1" x14ac:dyDescent="0.25">
      <c r="B71" s="94" t="s">
        <v>382</v>
      </c>
      <c r="C71" s="110" t="s">
        <v>383</v>
      </c>
      <c r="D71" s="114">
        <v>42824</v>
      </c>
      <c r="E71" s="94">
        <v>10</v>
      </c>
      <c r="F71" s="102" t="s">
        <v>283</v>
      </c>
      <c r="G71" s="95" t="s">
        <v>274</v>
      </c>
      <c r="H71" s="116">
        <v>100000000</v>
      </c>
      <c r="I71" s="96">
        <f>+H71</f>
        <v>100000000</v>
      </c>
      <c r="J71" s="97" t="s">
        <v>188</v>
      </c>
      <c r="K71" s="97" t="s">
        <v>173</v>
      </c>
      <c r="L71" s="117" t="s">
        <v>366</v>
      </c>
    </row>
    <row r="72" spans="2:12" s="77" customFormat="1" ht="54" customHeight="1" x14ac:dyDescent="0.25">
      <c r="B72" s="106">
        <v>25101700</v>
      </c>
      <c r="C72" s="110" t="s">
        <v>356</v>
      </c>
      <c r="D72" s="114">
        <v>42772</v>
      </c>
      <c r="E72" s="115">
        <v>12</v>
      </c>
      <c r="F72" s="93" t="s">
        <v>186</v>
      </c>
      <c r="G72" s="95" t="s">
        <v>274</v>
      </c>
      <c r="H72" s="116">
        <v>4484000000</v>
      </c>
      <c r="I72" s="96">
        <f t="shared" ref="I72:I130" si="1">+H72</f>
        <v>4484000000</v>
      </c>
      <c r="J72" s="97" t="s">
        <v>188</v>
      </c>
      <c r="K72" s="97" t="s">
        <v>173</v>
      </c>
      <c r="L72" s="117" t="s">
        <v>357</v>
      </c>
    </row>
    <row r="73" spans="2:12" s="77" customFormat="1" ht="54" customHeight="1" x14ac:dyDescent="0.25">
      <c r="B73" s="106">
        <v>46181500</v>
      </c>
      <c r="C73" s="110" t="s">
        <v>287</v>
      </c>
      <c r="D73" s="114">
        <v>42797</v>
      </c>
      <c r="E73" s="115">
        <v>6</v>
      </c>
      <c r="F73" s="93" t="s">
        <v>277</v>
      </c>
      <c r="G73" s="95" t="s">
        <v>274</v>
      </c>
      <c r="H73" s="116">
        <v>911000000</v>
      </c>
      <c r="I73" s="96">
        <f t="shared" si="1"/>
        <v>911000000</v>
      </c>
      <c r="J73" s="97" t="s">
        <v>188</v>
      </c>
      <c r="K73" s="97" t="s">
        <v>173</v>
      </c>
      <c r="L73" s="117" t="s">
        <v>357</v>
      </c>
    </row>
    <row r="74" spans="2:12" s="77" customFormat="1" ht="54" customHeight="1" x14ac:dyDescent="0.25">
      <c r="B74" s="106" t="s">
        <v>540</v>
      </c>
      <c r="C74" s="110" t="s">
        <v>411</v>
      </c>
      <c r="D74" s="114">
        <v>42797</v>
      </c>
      <c r="E74" s="115">
        <v>6</v>
      </c>
      <c r="F74" s="93" t="s">
        <v>277</v>
      </c>
      <c r="G74" s="95" t="s">
        <v>274</v>
      </c>
      <c r="H74" s="116">
        <v>600000000</v>
      </c>
      <c r="I74" s="96">
        <f t="shared" si="1"/>
        <v>600000000</v>
      </c>
      <c r="J74" s="97" t="s">
        <v>188</v>
      </c>
      <c r="K74" s="97" t="s">
        <v>173</v>
      </c>
      <c r="L74" s="117" t="s">
        <v>357</v>
      </c>
    </row>
    <row r="75" spans="2:12" s="77" customFormat="1" ht="54" customHeight="1" x14ac:dyDescent="0.25">
      <c r="B75" s="118">
        <v>46181500</v>
      </c>
      <c r="C75" s="110" t="s">
        <v>412</v>
      </c>
      <c r="D75" s="114">
        <v>42828</v>
      </c>
      <c r="E75" s="115">
        <v>3</v>
      </c>
      <c r="F75" s="93" t="s">
        <v>277</v>
      </c>
      <c r="G75" s="95" t="s">
        <v>274</v>
      </c>
      <c r="H75" s="116">
        <v>960000000</v>
      </c>
      <c r="I75" s="96">
        <f t="shared" si="1"/>
        <v>960000000</v>
      </c>
      <c r="J75" s="97" t="s">
        <v>188</v>
      </c>
      <c r="K75" s="97" t="s">
        <v>173</v>
      </c>
      <c r="L75" s="117" t="s">
        <v>357</v>
      </c>
    </row>
    <row r="76" spans="2:12" s="77" customFormat="1" ht="54" customHeight="1" x14ac:dyDescent="0.25">
      <c r="B76" s="118" t="s">
        <v>384</v>
      </c>
      <c r="C76" s="110" t="s">
        <v>413</v>
      </c>
      <c r="D76" s="114">
        <v>42828</v>
      </c>
      <c r="E76" s="115">
        <v>3</v>
      </c>
      <c r="F76" s="93" t="s">
        <v>277</v>
      </c>
      <c r="G76" s="95" t="s">
        <v>274</v>
      </c>
      <c r="H76" s="116">
        <v>400000000</v>
      </c>
      <c r="I76" s="96">
        <f t="shared" si="1"/>
        <v>400000000</v>
      </c>
      <c r="J76" s="97" t="s">
        <v>188</v>
      </c>
      <c r="K76" s="97" t="s">
        <v>173</v>
      </c>
      <c r="L76" s="117" t="s">
        <v>357</v>
      </c>
    </row>
    <row r="77" spans="2:12" s="77" customFormat="1" ht="54" customHeight="1" x14ac:dyDescent="0.25">
      <c r="B77" s="118">
        <v>46191600</v>
      </c>
      <c r="C77" s="110" t="s">
        <v>414</v>
      </c>
      <c r="D77" s="114">
        <v>42828</v>
      </c>
      <c r="E77" s="115">
        <v>3</v>
      </c>
      <c r="F77" s="93" t="s">
        <v>277</v>
      </c>
      <c r="G77" s="95" t="s">
        <v>274</v>
      </c>
      <c r="H77" s="116">
        <v>66000000</v>
      </c>
      <c r="I77" s="96">
        <f t="shared" si="1"/>
        <v>66000000</v>
      </c>
      <c r="J77" s="97" t="s">
        <v>188</v>
      </c>
      <c r="K77" s="97" t="s">
        <v>173</v>
      </c>
      <c r="L77" s="117" t="s">
        <v>357</v>
      </c>
    </row>
    <row r="78" spans="2:12" s="77" customFormat="1" ht="54" customHeight="1" x14ac:dyDescent="0.25">
      <c r="B78" s="118">
        <v>46191600</v>
      </c>
      <c r="C78" s="110" t="s">
        <v>415</v>
      </c>
      <c r="D78" s="114">
        <v>42828</v>
      </c>
      <c r="E78" s="115">
        <v>3</v>
      </c>
      <c r="F78" s="93" t="s">
        <v>277</v>
      </c>
      <c r="G78" s="95" t="s">
        <v>274</v>
      </c>
      <c r="H78" s="116">
        <v>15000000</v>
      </c>
      <c r="I78" s="96">
        <f t="shared" si="1"/>
        <v>15000000</v>
      </c>
      <c r="J78" s="97" t="s">
        <v>188</v>
      </c>
      <c r="K78" s="97" t="s">
        <v>173</v>
      </c>
      <c r="L78" s="117" t="s">
        <v>357</v>
      </c>
    </row>
    <row r="79" spans="2:12" s="77" customFormat="1" ht="54" customHeight="1" x14ac:dyDescent="0.25">
      <c r="B79" s="118">
        <v>46191600</v>
      </c>
      <c r="C79" s="110" t="s">
        <v>416</v>
      </c>
      <c r="D79" s="114">
        <v>42860</v>
      </c>
      <c r="E79" s="115">
        <v>3</v>
      </c>
      <c r="F79" s="102" t="s">
        <v>284</v>
      </c>
      <c r="G79" s="95" t="s">
        <v>274</v>
      </c>
      <c r="H79" s="116">
        <v>2000000</v>
      </c>
      <c r="I79" s="96">
        <f t="shared" si="1"/>
        <v>2000000</v>
      </c>
      <c r="J79" s="97" t="s">
        <v>188</v>
      </c>
      <c r="K79" s="97" t="s">
        <v>173</v>
      </c>
      <c r="L79" s="117" t="s">
        <v>357</v>
      </c>
    </row>
    <row r="80" spans="2:12" s="77" customFormat="1" ht="54" customHeight="1" x14ac:dyDescent="0.25">
      <c r="B80" s="118">
        <v>46191600</v>
      </c>
      <c r="C80" s="110" t="s">
        <v>417</v>
      </c>
      <c r="D80" s="114">
        <v>42860</v>
      </c>
      <c r="E80" s="115">
        <v>3</v>
      </c>
      <c r="F80" s="93" t="s">
        <v>277</v>
      </c>
      <c r="G80" s="95" t="s">
        <v>274</v>
      </c>
      <c r="H80" s="116">
        <v>500000000</v>
      </c>
      <c r="I80" s="96">
        <f t="shared" si="1"/>
        <v>500000000</v>
      </c>
      <c r="J80" s="97" t="s">
        <v>188</v>
      </c>
      <c r="K80" s="97" t="s">
        <v>173</v>
      </c>
      <c r="L80" s="117" t="s">
        <v>357</v>
      </c>
    </row>
    <row r="81" spans="2:12" s="77" customFormat="1" ht="54" customHeight="1" x14ac:dyDescent="0.25">
      <c r="B81" s="118">
        <v>46191600</v>
      </c>
      <c r="C81" s="110" t="s">
        <v>418</v>
      </c>
      <c r="D81" s="114">
        <v>42860</v>
      </c>
      <c r="E81" s="115">
        <v>3</v>
      </c>
      <c r="F81" s="93" t="s">
        <v>282</v>
      </c>
      <c r="G81" s="95" t="s">
        <v>274</v>
      </c>
      <c r="H81" s="116">
        <v>2000000</v>
      </c>
      <c r="I81" s="96">
        <f t="shared" si="1"/>
        <v>2000000</v>
      </c>
      <c r="J81" s="97" t="s">
        <v>188</v>
      </c>
      <c r="K81" s="97" t="s">
        <v>173</v>
      </c>
      <c r="L81" s="117" t="s">
        <v>357</v>
      </c>
    </row>
    <row r="82" spans="2:12" s="77" customFormat="1" ht="54" customHeight="1" x14ac:dyDescent="0.25">
      <c r="B82" s="118" t="s">
        <v>543</v>
      </c>
      <c r="C82" s="110" t="s">
        <v>419</v>
      </c>
      <c r="D82" s="114">
        <v>42860</v>
      </c>
      <c r="E82" s="115">
        <v>3</v>
      </c>
      <c r="F82" s="93" t="s">
        <v>282</v>
      </c>
      <c r="G82" s="95" t="s">
        <v>274</v>
      </c>
      <c r="H82" s="116">
        <v>30000000</v>
      </c>
      <c r="I82" s="96">
        <f t="shared" si="1"/>
        <v>30000000</v>
      </c>
      <c r="J82" s="97" t="s">
        <v>188</v>
      </c>
      <c r="K82" s="97" t="s">
        <v>173</v>
      </c>
      <c r="L82" s="117" t="s">
        <v>357</v>
      </c>
    </row>
    <row r="83" spans="2:12" s="77" customFormat="1" ht="54" customHeight="1" x14ac:dyDescent="0.25">
      <c r="B83" s="118">
        <v>46181500</v>
      </c>
      <c r="C83" s="110" t="s">
        <v>420</v>
      </c>
      <c r="D83" s="114">
        <v>42860</v>
      </c>
      <c r="E83" s="115">
        <v>3</v>
      </c>
      <c r="F83" s="93" t="s">
        <v>277</v>
      </c>
      <c r="G83" s="95" t="s">
        <v>274</v>
      </c>
      <c r="H83" s="116">
        <v>225000000</v>
      </c>
      <c r="I83" s="96">
        <f t="shared" si="1"/>
        <v>225000000</v>
      </c>
      <c r="J83" s="97" t="s">
        <v>188</v>
      </c>
      <c r="K83" s="97" t="s">
        <v>173</v>
      </c>
      <c r="L83" s="117" t="s">
        <v>357</v>
      </c>
    </row>
    <row r="84" spans="2:12" s="77" customFormat="1" ht="54" customHeight="1" x14ac:dyDescent="0.25">
      <c r="B84" s="118">
        <v>46191600</v>
      </c>
      <c r="C84" s="110" t="s">
        <v>421</v>
      </c>
      <c r="D84" s="114">
        <v>42860</v>
      </c>
      <c r="E84" s="115">
        <v>3</v>
      </c>
      <c r="F84" s="93" t="s">
        <v>277</v>
      </c>
      <c r="G84" s="95" t="s">
        <v>274</v>
      </c>
      <c r="H84" s="116">
        <v>350000000</v>
      </c>
      <c r="I84" s="96">
        <f t="shared" si="1"/>
        <v>350000000</v>
      </c>
      <c r="J84" s="97" t="s">
        <v>188</v>
      </c>
      <c r="K84" s="97" t="s">
        <v>173</v>
      </c>
      <c r="L84" s="117" t="s">
        <v>357</v>
      </c>
    </row>
    <row r="85" spans="2:12" s="77" customFormat="1" ht="54" customHeight="1" x14ac:dyDescent="0.25">
      <c r="B85" s="118" t="s">
        <v>385</v>
      </c>
      <c r="C85" s="110" t="s">
        <v>422</v>
      </c>
      <c r="D85" s="114">
        <v>42902</v>
      </c>
      <c r="E85" s="115">
        <v>4</v>
      </c>
      <c r="F85" s="93" t="s">
        <v>283</v>
      </c>
      <c r="G85" s="95" t="s">
        <v>274</v>
      </c>
      <c r="H85" s="116">
        <v>400000000</v>
      </c>
      <c r="I85" s="96">
        <f t="shared" si="1"/>
        <v>400000000</v>
      </c>
      <c r="J85" s="97" t="s">
        <v>188</v>
      </c>
      <c r="K85" s="97" t="s">
        <v>173</v>
      </c>
      <c r="L85" s="117" t="s">
        <v>348</v>
      </c>
    </row>
    <row r="86" spans="2:12" s="77" customFormat="1" ht="54" customHeight="1" x14ac:dyDescent="0.25">
      <c r="B86" s="93">
        <v>46182300</v>
      </c>
      <c r="C86" s="110" t="s">
        <v>423</v>
      </c>
      <c r="D86" s="114">
        <v>42888</v>
      </c>
      <c r="E86" s="115">
        <v>3</v>
      </c>
      <c r="F86" s="93" t="s">
        <v>277</v>
      </c>
      <c r="G86" s="95" t="s">
        <v>274</v>
      </c>
      <c r="H86" s="116">
        <f>500000000-100000000</f>
        <v>400000000</v>
      </c>
      <c r="I86" s="96">
        <f t="shared" si="1"/>
        <v>400000000</v>
      </c>
      <c r="J86" s="97" t="s">
        <v>188</v>
      </c>
      <c r="K86" s="97" t="s">
        <v>173</v>
      </c>
      <c r="L86" s="117" t="s">
        <v>357</v>
      </c>
    </row>
    <row r="87" spans="2:12" s="77" customFormat="1" ht="54" customHeight="1" x14ac:dyDescent="0.25">
      <c r="B87" s="93">
        <v>46191500</v>
      </c>
      <c r="C87" s="110" t="s">
        <v>424</v>
      </c>
      <c r="D87" s="114">
        <v>42923</v>
      </c>
      <c r="E87" s="115">
        <v>2</v>
      </c>
      <c r="F87" s="93" t="s">
        <v>177</v>
      </c>
      <c r="G87" s="95" t="s">
        <v>274</v>
      </c>
      <c r="H87" s="119">
        <f>200000000+200000000</f>
        <v>400000000</v>
      </c>
      <c r="I87" s="96">
        <f t="shared" si="1"/>
        <v>400000000</v>
      </c>
      <c r="J87" s="97" t="s">
        <v>188</v>
      </c>
      <c r="K87" s="97" t="s">
        <v>173</v>
      </c>
      <c r="L87" s="117" t="s">
        <v>357</v>
      </c>
    </row>
    <row r="88" spans="2:12" s="77" customFormat="1" ht="54" customHeight="1" x14ac:dyDescent="0.25">
      <c r="B88" s="118">
        <v>78111800</v>
      </c>
      <c r="C88" s="120" t="s">
        <v>425</v>
      </c>
      <c r="D88" s="114">
        <v>42772</v>
      </c>
      <c r="E88" s="115">
        <v>10</v>
      </c>
      <c r="F88" s="93" t="s">
        <v>283</v>
      </c>
      <c r="G88" s="95" t="s">
        <v>274</v>
      </c>
      <c r="H88" s="116">
        <v>79800000</v>
      </c>
      <c r="I88" s="96">
        <f t="shared" si="1"/>
        <v>79800000</v>
      </c>
      <c r="J88" s="97" t="s">
        <v>188</v>
      </c>
      <c r="K88" s="97" t="s">
        <v>173</v>
      </c>
      <c r="L88" s="117" t="s">
        <v>281</v>
      </c>
    </row>
    <row r="89" spans="2:12" s="77" customFormat="1" ht="54" customHeight="1" x14ac:dyDescent="0.25">
      <c r="B89" s="118" t="s">
        <v>386</v>
      </c>
      <c r="C89" s="120" t="s">
        <v>426</v>
      </c>
      <c r="D89" s="114">
        <v>42849</v>
      </c>
      <c r="E89" s="115">
        <v>3</v>
      </c>
      <c r="F89" s="93" t="s">
        <v>283</v>
      </c>
      <c r="G89" s="95" t="s">
        <v>274</v>
      </c>
      <c r="H89" s="116">
        <v>50000000</v>
      </c>
      <c r="I89" s="96">
        <f t="shared" si="1"/>
        <v>50000000</v>
      </c>
      <c r="J89" s="97" t="s">
        <v>188</v>
      </c>
      <c r="K89" s="97" t="s">
        <v>173</v>
      </c>
      <c r="L89" s="117" t="s">
        <v>281</v>
      </c>
    </row>
    <row r="90" spans="2:12" s="77" customFormat="1" ht="54" customHeight="1" x14ac:dyDescent="0.25">
      <c r="B90" s="118">
        <v>90101600</v>
      </c>
      <c r="C90" s="110" t="s">
        <v>427</v>
      </c>
      <c r="D90" s="114">
        <v>42772</v>
      </c>
      <c r="E90" s="115">
        <v>8</v>
      </c>
      <c r="F90" s="93" t="s">
        <v>283</v>
      </c>
      <c r="G90" s="95" t="s">
        <v>274</v>
      </c>
      <c r="H90" s="116">
        <f>60000000+60000000</f>
        <v>120000000</v>
      </c>
      <c r="I90" s="96">
        <f t="shared" si="1"/>
        <v>120000000</v>
      </c>
      <c r="J90" s="97" t="s">
        <v>188</v>
      </c>
      <c r="K90" s="97" t="s">
        <v>173</v>
      </c>
      <c r="L90" s="117" t="s">
        <v>281</v>
      </c>
    </row>
    <row r="91" spans="2:12" s="77" customFormat="1" ht="54" customHeight="1" x14ac:dyDescent="0.25">
      <c r="B91" s="118">
        <v>90151800</v>
      </c>
      <c r="C91" s="110" t="s">
        <v>428</v>
      </c>
      <c r="D91" s="114">
        <v>42835</v>
      </c>
      <c r="E91" s="115">
        <v>7</v>
      </c>
      <c r="F91" s="93" t="s">
        <v>283</v>
      </c>
      <c r="G91" s="95" t="s">
        <v>274</v>
      </c>
      <c r="H91" s="116">
        <v>65000000</v>
      </c>
      <c r="I91" s="96">
        <f t="shared" si="1"/>
        <v>65000000</v>
      </c>
      <c r="J91" s="97" t="s">
        <v>188</v>
      </c>
      <c r="K91" s="97" t="s">
        <v>173</v>
      </c>
      <c r="L91" s="117" t="s">
        <v>281</v>
      </c>
    </row>
    <row r="92" spans="2:12" s="77" customFormat="1" ht="54" customHeight="1" x14ac:dyDescent="0.25">
      <c r="B92" s="118">
        <v>56131600</v>
      </c>
      <c r="C92" s="110" t="s">
        <v>429</v>
      </c>
      <c r="D92" s="114">
        <v>42800</v>
      </c>
      <c r="E92" s="115">
        <v>2</v>
      </c>
      <c r="F92" s="93" t="s">
        <v>283</v>
      </c>
      <c r="G92" s="95" t="s">
        <v>274</v>
      </c>
      <c r="H92" s="116">
        <v>50000000</v>
      </c>
      <c r="I92" s="96">
        <f t="shared" si="1"/>
        <v>50000000</v>
      </c>
      <c r="J92" s="97" t="s">
        <v>188</v>
      </c>
      <c r="K92" s="97" t="s">
        <v>173</v>
      </c>
      <c r="L92" s="117" t="s">
        <v>281</v>
      </c>
    </row>
    <row r="93" spans="2:12" s="77" customFormat="1" ht="54" customHeight="1" x14ac:dyDescent="0.25">
      <c r="B93" s="118" t="s">
        <v>387</v>
      </c>
      <c r="C93" s="110" t="s">
        <v>430</v>
      </c>
      <c r="D93" s="114">
        <v>42772</v>
      </c>
      <c r="E93" s="115">
        <v>1</v>
      </c>
      <c r="F93" s="93" t="s">
        <v>283</v>
      </c>
      <c r="G93" s="95" t="s">
        <v>274</v>
      </c>
      <c r="H93" s="116">
        <f>40000000+10000000</f>
        <v>50000000</v>
      </c>
      <c r="I93" s="96">
        <f t="shared" si="1"/>
        <v>50000000</v>
      </c>
      <c r="J93" s="97" t="s">
        <v>188</v>
      </c>
      <c r="K93" s="97" t="s">
        <v>173</v>
      </c>
      <c r="L93" s="117" t="s">
        <v>281</v>
      </c>
    </row>
    <row r="94" spans="2:12" s="77" customFormat="1" ht="54" customHeight="1" x14ac:dyDescent="0.25">
      <c r="B94" s="118" t="s">
        <v>541</v>
      </c>
      <c r="C94" s="66" t="s">
        <v>431</v>
      </c>
      <c r="D94" s="114">
        <v>42788</v>
      </c>
      <c r="E94" s="115">
        <v>3</v>
      </c>
      <c r="F94" s="115" t="s">
        <v>282</v>
      </c>
      <c r="G94" s="95" t="s">
        <v>274</v>
      </c>
      <c r="H94" s="116">
        <f>21000000+10000000</f>
        <v>31000000</v>
      </c>
      <c r="I94" s="96">
        <f t="shared" si="1"/>
        <v>31000000</v>
      </c>
      <c r="J94" s="97" t="s">
        <v>188</v>
      </c>
      <c r="K94" s="97" t="s">
        <v>173</v>
      </c>
      <c r="L94" s="117" t="s">
        <v>353</v>
      </c>
    </row>
    <row r="95" spans="2:12" s="77" customFormat="1" ht="54" customHeight="1" x14ac:dyDescent="0.25">
      <c r="B95" s="118" t="s">
        <v>388</v>
      </c>
      <c r="C95" s="66" t="s">
        <v>432</v>
      </c>
      <c r="D95" s="114">
        <v>42772</v>
      </c>
      <c r="E95" s="115">
        <v>3</v>
      </c>
      <c r="F95" s="93" t="s">
        <v>282</v>
      </c>
      <c r="G95" s="95" t="s">
        <v>274</v>
      </c>
      <c r="H95" s="116">
        <v>13200000</v>
      </c>
      <c r="I95" s="96">
        <f t="shared" si="1"/>
        <v>13200000</v>
      </c>
      <c r="J95" s="97" t="s">
        <v>188</v>
      </c>
      <c r="K95" s="97" t="s">
        <v>173</v>
      </c>
      <c r="L95" s="117" t="s">
        <v>281</v>
      </c>
    </row>
    <row r="96" spans="2:12" s="77" customFormat="1" ht="54" customHeight="1" x14ac:dyDescent="0.25">
      <c r="B96" s="118" t="s">
        <v>389</v>
      </c>
      <c r="C96" s="66" t="s">
        <v>433</v>
      </c>
      <c r="D96" s="114">
        <v>42795</v>
      </c>
      <c r="E96" s="115">
        <v>4</v>
      </c>
      <c r="F96" s="102" t="s">
        <v>434</v>
      </c>
      <c r="G96" s="95" t="s">
        <v>274</v>
      </c>
      <c r="H96" s="116">
        <f>350000000-50000000</f>
        <v>300000000</v>
      </c>
      <c r="I96" s="96">
        <f t="shared" si="1"/>
        <v>300000000</v>
      </c>
      <c r="J96" s="97" t="s">
        <v>188</v>
      </c>
      <c r="K96" s="97" t="s">
        <v>173</v>
      </c>
      <c r="L96" s="117" t="s">
        <v>353</v>
      </c>
    </row>
    <row r="97" spans="2:12" s="77" customFormat="1" ht="54" customHeight="1" x14ac:dyDescent="0.25">
      <c r="B97" s="118" t="s">
        <v>385</v>
      </c>
      <c r="C97" s="110" t="s">
        <v>435</v>
      </c>
      <c r="D97" s="114">
        <v>42795</v>
      </c>
      <c r="E97" s="115">
        <v>4</v>
      </c>
      <c r="F97" s="93" t="s">
        <v>173</v>
      </c>
      <c r="G97" s="95" t="s">
        <v>274</v>
      </c>
      <c r="H97" s="116">
        <v>80000000</v>
      </c>
      <c r="I97" s="96">
        <f t="shared" si="1"/>
        <v>80000000</v>
      </c>
      <c r="J97" s="97" t="s">
        <v>188</v>
      </c>
      <c r="K97" s="97" t="s">
        <v>173</v>
      </c>
      <c r="L97" s="117" t="s">
        <v>348</v>
      </c>
    </row>
    <row r="98" spans="2:12" s="77" customFormat="1" ht="54" customHeight="1" x14ac:dyDescent="0.25">
      <c r="B98" s="118" t="s">
        <v>390</v>
      </c>
      <c r="C98" s="110" t="s">
        <v>436</v>
      </c>
      <c r="D98" s="114">
        <v>42800</v>
      </c>
      <c r="E98" s="115">
        <v>3</v>
      </c>
      <c r="F98" s="93" t="s">
        <v>282</v>
      </c>
      <c r="G98" s="95" t="s">
        <v>274</v>
      </c>
      <c r="H98" s="116">
        <v>24000000</v>
      </c>
      <c r="I98" s="96">
        <f t="shared" si="1"/>
        <v>24000000</v>
      </c>
      <c r="J98" s="97" t="s">
        <v>188</v>
      </c>
      <c r="K98" s="97" t="s">
        <v>173</v>
      </c>
      <c r="L98" s="117" t="s">
        <v>281</v>
      </c>
    </row>
    <row r="99" spans="2:12" s="77" customFormat="1" ht="54" customHeight="1" x14ac:dyDescent="0.25">
      <c r="B99" s="118">
        <v>42301500</v>
      </c>
      <c r="C99" s="110" t="s">
        <v>437</v>
      </c>
      <c r="D99" s="114">
        <v>42800</v>
      </c>
      <c r="E99" s="115">
        <v>3</v>
      </c>
      <c r="F99" s="93" t="s">
        <v>283</v>
      </c>
      <c r="G99" s="95" t="s">
        <v>274</v>
      </c>
      <c r="H99" s="116">
        <v>40000000</v>
      </c>
      <c r="I99" s="96">
        <f t="shared" si="1"/>
        <v>40000000</v>
      </c>
      <c r="J99" s="97" t="s">
        <v>188</v>
      </c>
      <c r="K99" s="97" t="s">
        <v>173</v>
      </c>
      <c r="L99" s="117" t="s">
        <v>281</v>
      </c>
    </row>
    <row r="100" spans="2:12" s="77" customFormat="1" ht="54" customHeight="1" x14ac:dyDescent="0.25">
      <c r="B100" s="118">
        <v>90101600</v>
      </c>
      <c r="C100" s="121" t="s">
        <v>438</v>
      </c>
      <c r="D100" s="114">
        <v>42800</v>
      </c>
      <c r="E100" s="115">
        <v>5</v>
      </c>
      <c r="F100" s="93" t="s">
        <v>282</v>
      </c>
      <c r="G100" s="95" t="s">
        <v>274</v>
      </c>
      <c r="H100" s="116">
        <v>22000000</v>
      </c>
      <c r="I100" s="96">
        <f t="shared" si="1"/>
        <v>22000000</v>
      </c>
      <c r="J100" s="97" t="s">
        <v>188</v>
      </c>
      <c r="K100" s="97" t="s">
        <v>173</v>
      </c>
      <c r="L100" s="117" t="s">
        <v>281</v>
      </c>
    </row>
    <row r="101" spans="2:12" s="77" customFormat="1" ht="54" customHeight="1" x14ac:dyDescent="0.25">
      <c r="B101" s="118">
        <v>53102700</v>
      </c>
      <c r="C101" s="110" t="s">
        <v>439</v>
      </c>
      <c r="D101" s="114">
        <v>42800</v>
      </c>
      <c r="E101" s="115">
        <v>5</v>
      </c>
      <c r="F101" s="93" t="s">
        <v>283</v>
      </c>
      <c r="G101" s="95" t="s">
        <v>274</v>
      </c>
      <c r="H101" s="116">
        <f>60750000+10000000</f>
        <v>70750000</v>
      </c>
      <c r="I101" s="96">
        <f t="shared" si="1"/>
        <v>70750000</v>
      </c>
      <c r="J101" s="97" t="s">
        <v>188</v>
      </c>
      <c r="K101" s="97" t="s">
        <v>173</v>
      </c>
      <c r="L101" s="117" t="s">
        <v>281</v>
      </c>
    </row>
    <row r="102" spans="2:12" s="77" customFormat="1" ht="54" customHeight="1" x14ac:dyDescent="0.25">
      <c r="B102" s="94" t="s">
        <v>391</v>
      </c>
      <c r="C102" s="120" t="s">
        <v>440</v>
      </c>
      <c r="D102" s="114">
        <v>42781</v>
      </c>
      <c r="E102" s="115">
        <v>8</v>
      </c>
      <c r="F102" s="93" t="s">
        <v>186</v>
      </c>
      <c r="G102" s="95" t="s">
        <v>274</v>
      </c>
      <c r="H102" s="116">
        <f>2100000000+300000000</f>
        <v>2400000000</v>
      </c>
      <c r="I102" s="96">
        <f t="shared" si="1"/>
        <v>2400000000</v>
      </c>
      <c r="J102" s="97" t="s">
        <v>188</v>
      </c>
      <c r="K102" s="97" t="s">
        <v>173</v>
      </c>
      <c r="L102" s="117" t="s">
        <v>351</v>
      </c>
    </row>
    <row r="103" spans="2:12" s="77" customFormat="1" ht="54" customHeight="1" x14ac:dyDescent="0.25">
      <c r="B103" s="94">
        <v>25172503</v>
      </c>
      <c r="C103" s="120" t="s">
        <v>441</v>
      </c>
      <c r="D103" s="114">
        <v>42870</v>
      </c>
      <c r="E103" s="115">
        <v>8</v>
      </c>
      <c r="F103" s="102" t="s">
        <v>283</v>
      </c>
      <c r="G103" s="95" t="s">
        <v>274</v>
      </c>
      <c r="H103" s="116">
        <v>128000000</v>
      </c>
      <c r="I103" s="96">
        <f t="shared" si="1"/>
        <v>128000000</v>
      </c>
      <c r="J103" s="97" t="s">
        <v>188</v>
      </c>
      <c r="K103" s="97" t="s">
        <v>173</v>
      </c>
      <c r="L103" s="117" t="s">
        <v>351</v>
      </c>
    </row>
    <row r="104" spans="2:12" s="77" customFormat="1" ht="54" customHeight="1" x14ac:dyDescent="0.25">
      <c r="B104" s="94">
        <v>15101500</v>
      </c>
      <c r="C104" s="120" t="s">
        <v>289</v>
      </c>
      <c r="D104" s="114">
        <v>42765</v>
      </c>
      <c r="E104" s="115">
        <v>12</v>
      </c>
      <c r="F104" s="102" t="s">
        <v>284</v>
      </c>
      <c r="G104" s="95" t="s">
        <v>274</v>
      </c>
      <c r="H104" s="116">
        <v>1150000000</v>
      </c>
      <c r="I104" s="96">
        <f t="shared" si="1"/>
        <v>1150000000</v>
      </c>
      <c r="J104" s="97" t="s">
        <v>188</v>
      </c>
      <c r="K104" s="97" t="s">
        <v>173</v>
      </c>
      <c r="L104" s="117" t="s">
        <v>351</v>
      </c>
    </row>
    <row r="105" spans="2:12" s="77" customFormat="1" ht="54" customHeight="1" x14ac:dyDescent="0.25">
      <c r="B105" s="94">
        <v>15101500</v>
      </c>
      <c r="C105" s="120" t="s">
        <v>341</v>
      </c>
      <c r="D105" s="114">
        <v>42765</v>
      </c>
      <c r="E105" s="115">
        <v>12</v>
      </c>
      <c r="F105" s="93" t="s">
        <v>282</v>
      </c>
      <c r="G105" s="95" t="s">
        <v>274</v>
      </c>
      <c r="H105" s="116">
        <v>8000000</v>
      </c>
      <c r="I105" s="96">
        <f t="shared" si="1"/>
        <v>8000000</v>
      </c>
      <c r="J105" s="97" t="s">
        <v>188</v>
      </c>
      <c r="K105" s="97" t="s">
        <v>173</v>
      </c>
      <c r="L105" s="117" t="s">
        <v>351</v>
      </c>
    </row>
    <row r="106" spans="2:12" s="77" customFormat="1" ht="54" customHeight="1" x14ac:dyDescent="0.25">
      <c r="B106" s="94" t="s">
        <v>392</v>
      </c>
      <c r="C106" s="120" t="s">
        <v>442</v>
      </c>
      <c r="D106" s="114">
        <v>42781</v>
      </c>
      <c r="E106" s="115">
        <v>3</v>
      </c>
      <c r="F106" s="93" t="s">
        <v>186</v>
      </c>
      <c r="G106" s="95" t="s">
        <v>274</v>
      </c>
      <c r="H106" s="119">
        <v>661883667</v>
      </c>
      <c r="I106" s="96">
        <f t="shared" si="1"/>
        <v>661883667</v>
      </c>
      <c r="J106" s="97" t="s">
        <v>188</v>
      </c>
      <c r="K106" s="97" t="s">
        <v>173</v>
      </c>
      <c r="L106" s="117" t="s">
        <v>351</v>
      </c>
    </row>
    <row r="107" spans="2:12" s="77" customFormat="1" ht="54" customHeight="1" x14ac:dyDescent="0.25">
      <c r="B107" s="94">
        <v>27112700</v>
      </c>
      <c r="C107" s="120" t="s">
        <v>443</v>
      </c>
      <c r="D107" s="114">
        <v>42781</v>
      </c>
      <c r="E107" s="115">
        <v>10</v>
      </c>
      <c r="F107" s="102" t="s">
        <v>283</v>
      </c>
      <c r="G107" s="95" t="s">
        <v>274</v>
      </c>
      <c r="H107" s="116">
        <v>106770000</v>
      </c>
      <c r="I107" s="96">
        <f t="shared" si="1"/>
        <v>106770000</v>
      </c>
      <c r="J107" s="97" t="s">
        <v>188</v>
      </c>
      <c r="K107" s="97" t="s">
        <v>173</v>
      </c>
      <c r="L107" s="117" t="s">
        <v>351</v>
      </c>
    </row>
    <row r="108" spans="2:12" s="77" customFormat="1" ht="54" customHeight="1" x14ac:dyDescent="0.25">
      <c r="B108" s="94">
        <v>78181500</v>
      </c>
      <c r="C108" s="120" t="s">
        <v>444</v>
      </c>
      <c r="D108" s="114">
        <v>42781</v>
      </c>
      <c r="E108" s="115">
        <v>8</v>
      </c>
      <c r="F108" s="102" t="s">
        <v>283</v>
      </c>
      <c r="G108" s="95" t="s">
        <v>274</v>
      </c>
      <c r="H108" s="116">
        <v>73333333</v>
      </c>
      <c r="I108" s="96">
        <f t="shared" si="1"/>
        <v>73333333</v>
      </c>
      <c r="J108" s="97" t="s">
        <v>188</v>
      </c>
      <c r="K108" s="97" t="s">
        <v>173</v>
      </c>
      <c r="L108" s="117" t="s">
        <v>351</v>
      </c>
    </row>
    <row r="109" spans="2:12" s="77" customFormat="1" ht="54" customHeight="1" x14ac:dyDescent="0.25">
      <c r="B109" s="94" t="s">
        <v>544</v>
      </c>
      <c r="C109" s="120" t="s">
        <v>445</v>
      </c>
      <c r="D109" s="114">
        <v>42781</v>
      </c>
      <c r="E109" s="115">
        <v>12</v>
      </c>
      <c r="F109" s="102" t="s">
        <v>283</v>
      </c>
      <c r="G109" s="95" t="s">
        <v>274</v>
      </c>
      <c r="H109" s="116">
        <v>180000000</v>
      </c>
      <c r="I109" s="96">
        <f t="shared" si="1"/>
        <v>180000000</v>
      </c>
      <c r="J109" s="97" t="s">
        <v>188</v>
      </c>
      <c r="K109" s="97" t="s">
        <v>173</v>
      </c>
      <c r="L109" s="117" t="s">
        <v>351</v>
      </c>
    </row>
    <row r="110" spans="2:12" s="77" customFormat="1" ht="54" customHeight="1" x14ac:dyDescent="0.25">
      <c r="B110" s="94" t="s">
        <v>545</v>
      </c>
      <c r="C110" s="120" t="s">
        <v>446</v>
      </c>
      <c r="D110" s="114">
        <v>42781</v>
      </c>
      <c r="E110" s="115">
        <v>12</v>
      </c>
      <c r="F110" s="102" t="s">
        <v>283</v>
      </c>
      <c r="G110" s="95" t="s">
        <v>274</v>
      </c>
      <c r="H110" s="116">
        <v>70000000</v>
      </c>
      <c r="I110" s="96">
        <f t="shared" si="1"/>
        <v>70000000</v>
      </c>
      <c r="J110" s="97" t="s">
        <v>188</v>
      </c>
      <c r="K110" s="97" t="s">
        <v>173</v>
      </c>
      <c r="L110" s="117" t="s">
        <v>351</v>
      </c>
    </row>
    <row r="111" spans="2:12" s="77" customFormat="1" ht="54" customHeight="1" x14ac:dyDescent="0.25">
      <c r="B111" s="94" t="s">
        <v>393</v>
      </c>
      <c r="C111" s="120" t="s">
        <v>447</v>
      </c>
      <c r="D111" s="114">
        <v>42809</v>
      </c>
      <c r="E111" s="115">
        <v>8</v>
      </c>
      <c r="F111" s="102" t="s">
        <v>283</v>
      </c>
      <c r="G111" s="95" t="s">
        <v>274</v>
      </c>
      <c r="H111" s="116">
        <v>53333333</v>
      </c>
      <c r="I111" s="96">
        <f t="shared" si="1"/>
        <v>53333333</v>
      </c>
      <c r="J111" s="97" t="s">
        <v>188</v>
      </c>
      <c r="K111" s="97" t="s">
        <v>173</v>
      </c>
      <c r="L111" s="117" t="s">
        <v>351</v>
      </c>
    </row>
    <row r="112" spans="2:12" s="77" customFormat="1" ht="54" customHeight="1" x14ac:dyDescent="0.25">
      <c r="B112" s="94">
        <v>72101509</v>
      </c>
      <c r="C112" s="120" t="s">
        <v>448</v>
      </c>
      <c r="D112" s="114">
        <v>42809</v>
      </c>
      <c r="E112" s="115">
        <v>10</v>
      </c>
      <c r="F112" s="93" t="s">
        <v>283</v>
      </c>
      <c r="G112" s="95" t="s">
        <v>274</v>
      </c>
      <c r="H112" s="116">
        <v>120000000</v>
      </c>
      <c r="I112" s="96">
        <f t="shared" si="1"/>
        <v>120000000</v>
      </c>
      <c r="J112" s="97" t="s">
        <v>188</v>
      </c>
      <c r="K112" s="97" t="s">
        <v>173</v>
      </c>
      <c r="L112" s="117" t="s">
        <v>351</v>
      </c>
    </row>
    <row r="113" spans="2:12" s="77" customFormat="1" ht="54" customHeight="1" x14ac:dyDescent="0.25">
      <c r="B113" s="94">
        <v>70122000</v>
      </c>
      <c r="C113" s="120" t="s">
        <v>449</v>
      </c>
      <c r="D113" s="114">
        <v>42751</v>
      </c>
      <c r="E113" s="115">
        <v>12</v>
      </c>
      <c r="F113" s="93" t="s">
        <v>282</v>
      </c>
      <c r="G113" s="95" t="s">
        <v>274</v>
      </c>
      <c r="H113" s="116">
        <v>15000000</v>
      </c>
      <c r="I113" s="96">
        <f t="shared" si="1"/>
        <v>15000000</v>
      </c>
      <c r="J113" s="97" t="s">
        <v>188</v>
      </c>
      <c r="K113" s="97" t="s">
        <v>173</v>
      </c>
      <c r="L113" s="117" t="s">
        <v>351</v>
      </c>
    </row>
    <row r="114" spans="2:12" s="77" customFormat="1" ht="54" customHeight="1" x14ac:dyDescent="0.25">
      <c r="B114" s="94">
        <v>90101600</v>
      </c>
      <c r="C114" s="120" t="s">
        <v>450</v>
      </c>
      <c r="D114" s="114">
        <v>42751</v>
      </c>
      <c r="E114" s="115">
        <v>12</v>
      </c>
      <c r="F114" s="102" t="s">
        <v>283</v>
      </c>
      <c r="G114" s="95" t="s">
        <v>274</v>
      </c>
      <c r="H114" s="116">
        <v>166666667</v>
      </c>
      <c r="I114" s="96">
        <f t="shared" si="1"/>
        <v>166666667</v>
      </c>
      <c r="J114" s="97" t="s">
        <v>188</v>
      </c>
      <c r="K114" s="97" t="s">
        <v>173</v>
      </c>
      <c r="L114" s="117" t="s">
        <v>351</v>
      </c>
    </row>
    <row r="115" spans="2:12" s="77" customFormat="1" ht="54" customHeight="1" x14ac:dyDescent="0.25">
      <c r="B115" s="94">
        <v>46191601</v>
      </c>
      <c r="C115" s="120" t="s">
        <v>451</v>
      </c>
      <c r="D115" s="114">
        <v>42751</v>
      </c>
      <c r="E115" s="115">
        <v>6</v>
      </c>
      <c r="F115" s="102" t="s">
        <v>283</v>
      </c>
      <c r="G115" s="95" t="s">
        <v>274</v>
      </c>
      <c r="H115" s="116">
        <v>50000000</v>
      </c>
      <c r="I115" s="96">
        <f t="shared" si="1"/>
        <v>50000000</v>
      </c>
      <c r="J115" s="97" t="s">
        <v>188</v>
      </c>
      <c r="K115" s="97" t="s">
        <v>173</v>
      </c>
      <c r="L115" s="117" t="s">
        <v>351</v>
      </c>
    </row>
    <row r="116" spans="2:12" s="77" customFormat="1" ht="54" customHeight="1" x14ac:dyDescent="0.25">
      <c r="B116" s="94">
        <v>39121321</v>
      </c>
      <c r="C116" s="120" t="s">
        <v>452</v>
      </c>
      <c r="D116" s="114">
        <v>42781</v>
      </c>
      <c r="E116" s="115">
        <v>6</v>
      </c>
      <c r="F116" s="102" t="s">
        <v>283</v>
      </c>
      <c r="G116" s="95" t="s">
        <v>274</v>
      </c>
      <c r="H116" s="116">
        <v>66666667</v>
      </c>
      <c r="I116" s="96">
        <f t="shared" si="1"/>
        <v>66666667</v>
      </c>
      <c r="J116" s="97" t="s">
        <v>188</v>
      </c>
      <c r="K116" s="97" t="s">
        <v>173</v>
      </c>
      <c r="L116" s="117" t="s">
        <v>351</v>
      </c>
    </row>
    <row r="117" spans="2:12" s="77" customFormat="1" ht="54" customHeight="1" x14ac:dyDescent="0.25">
      <c r="B117" s="94" t="s">
        <v>394</v>
      </c>
      <c r="C117" s="120" t="s">
        <v>453</v>
      </c>
      <c r="D117" s="114">
        <v>42751</v>
      </c>
      <c r="E117" s="115">
        <v>12</v>
      </c>
      <c r="F117" s="93" t="s">
        <v>282</v>
      </c>
      <c r="G117" s="95" t="s">
        <v>274</v>
      </c>
      <c r="H117" s="119">
        <v>30000000</v>
      </c>
      <c r="I117" s="96">
        <f t="shared" si="1"/>
        <v>30000000</v>
      </c>
      <c r="J117" s="97" t="s">
        <v>188</v>
      </c>
      <c r="K117" s="97" t="s">
        <v>173</v>
      </c>
      <c r="L117" s="117" t="s">
        <v>351</v>
      </c>
    </row>
    <row r="118" spans="2:12" s="77" customFormat="1" ht="54" customHeight="1" x14ac:dyDescent="0.25">
      <c r="B118" s="94" t="s">
        <v>395</v>
      </c>
      <c r="C118" s="120" t="s">
        <v>454</v>
      </c>
      <c r="D118" s="114">
        <v>42809</v>
      </c>
      <c r="E118" s="115">
        <v>8</v>
      </c>
      <c r="F118" s="102" t="s">
        <v>283</v>
      </c>
      <c r="G118" s="95" t="s">
        <v>274</v>
      </c>
      <c r="H118" s="116">
        <v>53333333</v>
      </c>
      <c r="I118" s="96">
        <f t="shared" si="1"/>
        <v>53333333</v>
      </c>
      <c r="J118" s="97" t="s">
        <v>188</v>
      </c>
      <c r="K118" s="97" t="s">
        <v>173</v>
      </c>
      <c r="L118" s="117" t="s">
        <v>351</v>
      </c>
    </row>
    <row r="119" spans="2:12" s="77" customFormat="1" ht="54" customHeight="1" x14ac:dyDescent="0.25">
      <c r="B119" s="94">
        <v>90121800</v>
      </c>
      <c r="C119" s="120" t="s">
        <v>455</v>
      </c>
      <c r="D119" s="114">
        <v>42745</v>
      </c>
      <c r="E119" s="115">
        <v>12</v>
      </c>
      <c r="F119" s="115" t="s">
        <v>173</v>
      </c>
      <c r="G119" s="95" t="s">
        <v>274</v>
      </c>
      <c r="H119" s="119">
        <f>30000000+20000000+150000000</f>
        <v>200000000</v>
      </c>
      <c r="I119" s="96">
        <f t="shared" si="1"/>
        <v>200000000</v>
      </c>
      <c r="J119" s="97" t="s">
        <v>188</v>
      </c>
      <c r="K119" s="97" t="s">
        <v>173</v>
      </c>
      <c r="L119" s="117" t="s">
        <v>351</v>
      </c>
    </row>
    <row r="120" spans="2:12" s="77" customFormat="1" ht="54" customHeight="1" x14ac:dyDescent="0.25">
      <c r="B120" s="94" t="s">
        <v>396</v>
      </c>
      <c r="C120" s="110" t="s">
        <v>291</v>
      </c>
      <c r="D120" s="114">
        <v>42842</v>
      </c>
      <c r="E120" s="115">
        <v>2</v>
      </c>
      <c r="F120" s="102" t="s">
        <v>283</v>
      </c>
      <c r="G120" s="95" t="s">
        <v>274</v>
      </c>
      <c r="H120" s="116">
        <v>50000000</v>
      </c>
      <c r="I120" s="96">
        <f t="shared" si="1"/>
        <v>50000000</v>
      </c>
      <c r="J120" s="97" t="s">
        <v>188</v>
      </c>
      <c r="K120" s="97" t="s">
        <v>173</v>
      </c>
      <c r="L120" s="117" t="s">
        <v>348</v>
      </c>
    </row>
    <row r="121" spans="2:12" s="77" customFormat="1" ht="54" customHeight="1" x14ac:dyDescent="0.25">
      <c r="B121" s="94" t="s">
        <v>385</v>
      </c>
      <c r="C121" s="110" t="s">
        <v>290</v>
      </c>
      <c r="D121" s="114">
        <v>42901</v>
      </c>
      <c r="E121" s="115">
        <v>4</v>
      </c>
      <c r="F121" s="102" t="s">
        <v>173</v>
      </c>
      <c r="G121" s="95" t="s">
        <v>274</v>
      </c>
      <c r="H121" s="119">
        <f>1000000000+20000000</f>
        <v>1020000000</v>
      </c>
      <c r="I121" s="96">
        <f t="shared" si="1"/>
        <v>1020000000</v>
      </c>
      <c r="J121" s="97" t="s">
        <v>188</v>
      </c>
      <c r="K121" s="97" t="s">
        <v>173</v>
      </c>
      <c r="L121" s="117" t="s">
        <v>348</v>
      </c>
    </row>
    <row r="122" spans="2:12" s="77" customFormat="1" ht="54" customHeight="1" x14ac:dyDescent="0.25">
      <c r="B122" s="94" t="s">
        <v>397</v>
      </c>
      <c r="C122" s="110" t="s">
        <v>456</v>
      </c>
      <c r="D122" s="114">
        <v>42809</v>
      </c>
      <c r="E122" s="115">
        <v>10</v>
      </c>
      <c r="F122" s="102" t="s">
        <v>283</v>
      </c>
      <c r="G122" s="95" t="s">
        <v>274</v>
      </c>
      <c r="H122" s="116">
        <v>100000000</v>
      </c>
      <c r="I122" s="96">
        <f t="shared" si="1"/>
        <v>100000000</v>
      </c>
      <c r="J122" s="97" t="s">
        <v>188</v>
      </c>
      <c r="K122" s="97" t="s">
        <v>173</v>
      </c>
      <c r="L122" s="117" t="s">
        <v>348</v>
      </c>
    </row>
    <row r="123" spans="2:12" s="77" customFormat="1" ht="54" customHeight="1" x14ac:dyDescent="0.25">
      <c r="B123" s="94" t="s">
        <v>398</v>
      </c>
      <c r="C123" s="110" t="s">
        <v>457</v>
      </c>
      <c r="D123" s="114">
        <v>42809</v>
      </c>
      <c r="E123" s="115">
        <v>10</v>
      </c>
      <c r="F123" s="102" t="s">
        <v>283</v>
      </c>
      <c r="G123" s="95" t="s">
        <v>274</v>
      </c>
      <c r="H123" s="116">
        <v>100000000</v>
      </c>
      <c r="I123" s="96">
        <f t="shared" si="1"/>
        <v>100000000</v>
      </c>
      <c r="J123" s="97" t="s">
        <v>188</v>
      </c>
      <c r="K123" s="97" t="s">
        <v>173</v>
      </c>
      <c r="L123" s="117" t="s">
        <v>348</v>
      </c>
    </row>
    <row r="124" spans="2:12" s="77" customFormat="1" ht="54" customHeight="1" x14ac:dyDescent="0.25">
      <c r="B124" s="94" t="s">
        <v>399</v>
      </c>
      <c r="C124" s="110" t="s">
        <v>458</v>
      </c>
      <c r="D124" s="114">
        <v>42920</v>
      </c>
      <c r="E124" s="115">
        <v>3</v>
      </c>
      <c r="F124" s="102" t="s">
        <v>283</v>
      </c>
      <c r="G124" s="95" t="s">
        <v>274</v>
      </c>
      <c r="H124" s="116">
        <v>105000000</v>
      </c>
      <c r="I124" s="96">
        <f t="shared" si="1"/>
        <v>105000000</v>
      </c>
      <c r="J124" s="97" t="s">
        <v>188</v>
      </c>
      <c r="K124" s="97" t="s">
        <v>173</v>
      </c>
      <c r="L124" s="117" t="s">
        <v>348</v>
      </c>
    </row>
    <row r="125" spans="2:12" s="77" customFormat="1" ht="54" customHeight="1" x14ac:dyDescent="0.25">
      <c r="B125" s="94" t="s">
        <v>400</v>
      </c>
      <c r="C125" s="110" t="s">
        <v>459</v>
      </c>
      <c r="D125" s="114">
        <v>42906</v>
      </c>
      <c r="E125" s="115">
        <v>2</v>
      </c>
      <c r="F125" s="102" t="s">
        <v>282</v>
      </c>
      <c r="G125" s="95" t="s">
        <v>274</v>
      </c>
      <c r="H125" s="116">
        <v>26000000</v>
      </c>
      <c r="I125" s="96">
        <f t="shared" si="1"/>
        <v>26000000</v>
      </c>
      <c r="J125" s="97" t="s">
        <v>188</v>
      </c>
      <c r="K125" s="97" t="s">
        <v>173</v>
      </c>
      <c r="L125" s="117" t="s">
        <v>348</v>
      </c>
    </row>
    <row r="126" spans="2:12" s="77" customFormat="1" ht="54" customHeight="1" x14ac:dyDescent="0.25">
      <c r="B126" s="94" t="s">
        <v>401</v>
      </c>
      <c r="C126" s="110" t="s">
        <v>460</v>
      </c>
      <c r="D126" s="114">
        <v>42842</v>
      </c>
      <c r="E126" s="115">
        <v>2</v>
      </c>
      <c r="F126" s="102" t="s">
        <v>282</v>
      </c>
      <c r="G126" s="95" t="s">
        <v>274</v>
      </c>
      <c r="H126" s="116">
        <v>10000000</v>
      </c>
      <c r="I126" s="96">
        <f t="shared" si="1"/>
        <v>10000000</v>
      </c>
      <c r="J126" s="97" t="s">
        <v>188</v>
      </c>
      <c r="K126" s="97" t="s">
        <v>173</v>
      </c>
      <c r="L126" s="117" t="s">
        <v>348</v>
      </c>
    </row>
    <row r="127" spans="2:12" s="77" customFormat="1" ht="54" customHeight="1" x14ac:dyDescent="0.25">
      <c r="B127" s="94" t="s">
        <v>402</v>
      </c>
      <c r="C127" s="110" t="s">
        <v>461</v>
      </c>
      <c r="D127" s="114">
        <v>42828</v>
      </c>
      <c r="E127" s="94">
        <v>8</v>
      </c>
      <c r="F127" s="102" t="s">
        <v>282</v>
      </c>
      <c r="G127" s="95" t="s">
        <v>274</v>
      </c>
      <c r="H127" s="119">
        <v>5000000</v>
      </c>
      <c r="I127" s="96">
        <f t="shared" si="1"/>
        <v>5000000</v>
      </c>
      <c r="J127" s="97" t="s">
        <v>188</v>
      </c>
      <c r="K127" s="97" t="s">
        <v>173</v>
      </c>
      <c r="L127" s="117" t="s">
        <v>348</v>
      </c>
    </row>
    <row r="128" spans="2:12" s="77" customFormat="1" ht="54" customHeight="1" x14ac:dyDescent="0.25">
      <c r="B128" s="118" t="s">
        <v>403</v>
      </c>
      <c r="C128" s="66" t="s">
        <v>462</v>
      </c>
      <c r="D128" s="114">
        <v>42857</v>
      </c>
      <c r="E128" s="115">
        <v>5</v>
      </c>
      <c r="F128" s="93" t="s">
        <v>186</v>
      </c>
      <c r="G128" s="95" t="s">
        <v>274</v>
      </c>
      <c r="H128" s="116">
        <f>3000000000-1098000000-396000000</f>
        <v>1506000000</v>
      </c>
      <c r="I128" s="96">
        <f t="shared" si="1"/>
        <v>1506000000</v>
      </c>
      <c r="J128" s="97" t="s">
        <v>188</v>
      </c>
      <c r="K128" s="97" t="s">
        <v>173</v>
      </c>
      <c r="L128" s="117" t="s">
        <v>347</v>
      </c>
    </row>
    <row r="129" spans="2:13" s="77" customFormat="1" ht="54" customHeight="1" x14ac:dyDescent="0.25">
      <c r="B129" s="118" t="s">
        <v>404</v>
      </c>
      <c r="C129" s="66" t="s">
        <v>463</v>
      </c>
      <c r="D129" s="114">
        <v>42857</v>
      </c>
      <c r="E129" s="115">
        <v>8</v>
      </c>
      <c r="F129" s="93" t="s">
        <v>186</v>
      </c>
      <c r="G129" s="95" t="s">
        <v>274</v>
      </c>
      <c r="H129" s="116">
        <f>1300000000-740190000-150000000</f>
        <v>409810000</v>
      </c>
      <c r="I129" s="96">
        <f t="shared" si="1"/>
        <v>409810000</v>
      </c>
      <c r="J129" s="97" t="s">
        <v>188</v>
      </c>
      <c r="K129" s="97" t="s">
        <v>173</v>
      </c>
      <c r="L129" s="117" t="s">
        <v>347</v>
      </c>
    </row>
    <row r="130" spans="2:13" s="77" customFormat="1" ht="54" customHeight="1" x14ac:dyDescent="0.25">
      <c r="B130" s="118" t="s">
        <v>293</v>
      </c>
      <c r="C130" s="66" t="s">
        <v>279</v>
      </c>
      <c r="D130" s="114">
        <v>42887</v>
      </c>
      <c r="E130" s="115">
        <v>10</v>
      </c>
      <c r="F130" s="93" t="s">
        <v>186</v>
      </c>
      <c r="G130" s="95" t="s">
        <v>274</v>
      </c>
      <c r="H130" s="116">
        <v>400000000</v>
      </c>
      <c r="I130" s="96">
        <f t="shared" si="1"/>
        <v>400000000</v>
      </c>
      <c r="J130" s="97" t="s">
        <v>188</v>
      </c>
      <c r="K130" s="97" t="s">
        <v>173</v>
      </c>
      <c r="L130" s="117" t="s">
        <v>347</v>
      </c>
    </row>
    <row r="131" spans="2:13" s="77" customFormat="1" ht="54" customHeight="1" x14ac:dyDescent="0.25">
      <c r="B131" s="118" t="s">
        <v>292</v>
      </c>
      <c r="C131" s="66" t="s">
        <v>344</v>
      </c>
      <c r="D131" s="114">
        <v>42857</v>
      </c>
      <c r="E131" s="113">
        <v>5</v>
      </c>
      <c r="F131" s="93" t="s">
        <v>283</v>
      </c>
      <c r="G131" s="95" t="s">
        <v>274</v>
      </c>
      <c r="H131" s="116">
        <v>330000000</v>
      </c>
      <c r="I131" s="96">
        <f t="shared" ref="I131:I189" si="2">+H131</f>
        <v>330000000</v>
      </c>
      <c r="J131" s="97" t="s">
        <v>188</v>
      </c>
      <c r="K131" s="97" t="s">
        <v>173</v>
      </c>
      <c r="L131" s="117" t="s">
        <v>347</v>
      </c>
    </row>
    <row r="132" spans="2:13" s="77" customFormat="1" ht="54" customHeight="1" x14ac:dyDescent="0.25">
      <c r="B132" s="118">
        <v>49171500</v>
      </c>
      <c r="C132" s="66" t="s">
        <v>464</v>
      </c>
      <c r="D132" s="114">
        <v>42857</v>
      </c>
      <c r="E132" s="115">
        <v>4</v>
      </c>
      <c r="F132" s="93" t="s">
        <v>277</v>
      </c>
      <c r="G132" s="95" t="s">
        <v>274</v>
      </c>
      <c r="H132" s="116">
        <v>100000000</v>
      </c>
      <c r="I132" s="96">
        <f t="shared" si="2"/>
        <v>100000000</v>
      </c>
      <c r="J132" s="97" t="s">
        <v>188</v>
      </c>
      <c r="K132" s="97" t="s">
        <v>173</v>
      </c>
      <c r="L132" s="117" t="s">
        <v>347</v>
      </c>
    </row>
    <row r="133" spans="2:13" s="77" customFormat="1" ht="54" customHeight="1" x14ac:dyDescent="0.25">
      <c r="B133" s="118">
        <v>45131600</v>
      </c>
      <c r="C133" s="66" t="s">
        <v>466</v>
      </c>
      <c r="D133" s="114">
        <v>42751</v>
      </c>
      <c r="E133" s="115">
        <v>6</v>
      </c>
      <c r="F133" s="102" t="s">
        <v>434</v>
      </c>
      <c r="G133" s="95" t="s">
        <v>274</v>
      </c>
      <c r="H133" s="116">
        <f>80000000+20000000</f>
        <v>100000000</v>
      </c>
      <c r="I133" s="96">
        <f t="shared" si="2"/>
        <v>100000000</v>
      </c>
      <c r="J133" s="97" t="s">
        <v>188</v>
      </c>
      <c r="K133" s="97" t="s">
        <v>173</v>
      </c>
      <c r="L133" s="117" t="s">
        <v>353</v>
      </c>
    </row>
    <row r="134" spans="2:13" s="122" customFormat="1" ht="54" customHeight="1" x14ac:dyDescent="0.2">
      <c r="B134" s="94" t="s">
        <v>406</v>
      </c>
      <c r="C134" s="66" t="s">
        <v>467</v>
      </c>
      <c r="D134" s="114">
        <v>42781</v>
      </c>
      <c r="E134" s="115">
        <v>6</v>
      </c>
      <c r="F134" s="102" t="s">
        <v>434</v>
      </c>
      <c r="G134" s="95" t="s">
        <v>274</v>
      </c>
      <c r="H134" s="119">
        <v>150000000</v>
      </c>
      <c r="I134" s="96">
        <f t="shared" si="2"/>
        <v>150000000</v>
      </c>
      <c r="J134" s="97" t="s">
        <v>188</v>
      </c>
      <c r="K134" s="97" t="s">
        <v>173</v>
      </c>
      <c r="L134" s="117" t="s">
        <v>353</v>
      </c>
    </row>
    <row r="135" spans="2:13" s="122" customFormat="1" ht="54" customHeight="1" x14ac:dyDescent="0.2">
      <c r="B135" s="93">
        <v>80111600</v>
      </c>
      <c r="C135" s="110" t="s">
        <v>468</v>
      </c>
      <c r="D135" s="94" t="s">
        <v>469</v>
      </c>
      <c r="E135" s="113">
        <v>12</v>
      </c>
      <c r="F135" s="93" t="s">
        <v>177</v>
      </c>
      <c r="G135" s="95" t="s">
        <v>274</v>
      </c>
      <c r="H135" s="119">
        <f>1202232000+368000</f>
        <v>1202600000</v>
      </c>
      <c r="I135" s="96">
        <f t="shared" si="2"/>
        <v>1202600000</v>
      </c>
      <c r="J135" s="97" t="s">
        <v>188</v>
      </c>
      <c r="K135" s="97" t="s">
        <v>173</v>
      </c>
      <c r="L135" s="117" t="s">
        <v>281</v>
      </c>
    </row>
    <row r="136" spans="2:13" s="77" customFormat="1" ht="54" customHeight="1" x14ac:dyDescent="0.25">
      <c r="B136" s="93">
        <v>80111600</v>
      </c>
      <c r="C136" s="110" t="s">
        <v>470</v>
      </c>
      <c r="D136" s="94" t="s">
        <v>469</v>
      </c>
      <c r="E136" s="113">
        <v>12</v>
      </c>
      <c r="F136" s="93" t="s">
        <v>177</v>
      </c>
      <c r="G136" s="95" t="s">
        <v>274</v>
      </c>
      <c r="H136" s="116">
        <v>561000000</v>
      </c>
      <c r="I136" s="96">
        <f t="shared" si="2"/>
        <v>561000000</v>
      </c>
      <c r="J136" s="97" t="s">
        <v>188</v>
      </c>
      <c r="K136" s="97" t="s">
        <v>173</v>
      </c>
      <c r="L136" s="117" t="s">
        <v>351</v>
      </c>
    </row>
    <row r="137" spans="2:13" s="77" customFormat="1" ht="54" customHeight="1" x14ac:dyDescent="0.25">
      <c r="B137" s="93">
        <v>80111600</v>
      </c>
      <c r="C137" s="110" t="s">
        <v>471</v>
      </c>
      <c r="D137" s="94" t="s">
        <v>469</v>
      </c>
      <c r="E137" s="113">
        <v>12</v>
      </c>
      <c r="F137" s="93" t="s">
        <v>177</v>
      </c>
      <c r="G137" s="95" t="s">
        <v>274</v>
      </c>
      <c r="H137" s="116">
        <v>572400000</v>
      </c>
      <c r="I137" s="96">
        <f t="shared" si="2"/>
        <v>572400000</v>
      </c>
      <c r="J137" s="97" t="s">
        <v>188</v>
      </c>
      <c r="K137" s="97" t="s">
        <v>173</v>
      </c>
      <c r="L137" s="117" t="s">
        <v>357</v>
      </c>
    </row>
    <row r="138" spans="2:13" s="77" customFormat="1" ht="54" customHeight="1" x14ac:dyDescent="0.25">
      <c r="B138" s="94">
        <v>80111600</v>
      </c>
      <c r="C138" s="110" t="s">
        <v>280</v>
      </c>
      <c r="D138" s="94" t="s">
        <v>469</v>
      </c>
      <c r="E138" s="113">
        <v>12</v>
      </c>
      <c r="F138" s="93" t="s">
        <v>177</v>
      </c>
      <c r="G138" s="95" t="s">
        <v>274</v>
      </c>
      <c r="H138" s="119">
        <v>788000000</v>
      </c>
      <c r="I138" s="96">
        <f t="shared" si="2"/>
        <v>788000000</v>
      </c>
      <c r="J138" s="97" t="s">
        <v>188</v>
      </c>
      <c r="K138" s="97" t="s">
        <v>173</v>
      </c>
      <c r="L138" s="117" t="s">
        <v>347</v>
      </c>
    </row>
    <row r="139" spans="2:13" s="77" customFormat="1" ht="54" customHeight="1" x14ac:dyDescent="0.25">
      <c r="B139" s="118">
        <v>95101800</v>
      </c>
      <c r="C139" s="110" t="s">
        <v>472</v>
      </c>
      <c r="D139" s="114">
        <v>42857</v>
      </c>
      <c r="E139" s="113">
        <v>2</v>
      </c>
      <c r="F139" s="93" t="s">
        <v>177</v>
      </c>
      <c r="G139" s="95" t="s">
        <v>274</v>
      </c>
      <c r="H139" s="123">
        <v>3000000000</v>
      </c>
      <c r="I139" s="96">
        <f t="shared" si="2"/>
        <v>3000000000</v>
      </c>
      <c r="J139" s="97" t="s">
        <v>188</v>
      </c>
      <c r="K139" s="97" t="s">
        <v>173</v>
      </c>
      <c r="L139" s="117" t="s">
        <v>347</v>
      </c>
    </row>
    <row r="140" spans="2:13" s="77" customFormat="1" ht="54" customHeight="1" x14ac:dyDescent="0.25">
      <c r="B140" s="118">
        <v>81101500</v>
      </c>
      <c r="C140" s="110" t="s">
        <v>343</v>
      </c>
      <c r="D140" s="114">
        <v>42857</v>
      </c>
      <c r="E140" s="113">
        <v>8</v>
      </c>
      <c r="F140" s="93" t="s">
        <v>473</v>
      </c>
      <c r="G140" s="95" t="s">
        <v>274</v>
      </c>
      <c r="H140" s="123">
        <v>70000000</v>
      </c>
      <c r="I140" s="96">
        <f t="shared" si="2"/>
        <v>70000000</v>
      </c>
      <c r="J140" s="97" t="s">
        <v>188</v>
      </c>
      <c r="K140" s="97" t="s">
        <v>173</v>
      </c>
      <c r="L140" s="117" t="s">
        <v>347</v>
      </c>
      <c r="M140" s="124"/>
    </row>
    <row r="141" spans="2:13" s="77" customFormat="1" ht="54" customHeight="1" x14ac:dyDescent="0.25">
      <c r="B141" s="93" t="s">
        <v>294</v>
      </c>
      <c r="C141" s="110" t="s">
        <v>345</v>
      </c>
      <c r="D141" s="114">
        <v>42857</v>
      </c>
      <c r="E141" s="113">
        <v>3</v>
      </c>
      <c r="F141" s="93" t="s">
        <v>282</v>
      </c>
      <c r="G141" s="95" t="s">
        <v>274</v>
      </c>
      <c r="H141" s="123">
        <v>33000000</v>
      </c>
      <c r="I141" s="96">
        <f t="shared" si="2"/>
        <v>33000000</v>
      </c>
      <c r="J141" s="97" t="s">
        <v>188</v>
      </c>
      <c r="K141" s="97" t="s">
        <v>173</v>
      </c>
      <c r="L141" s="117" t="s">
        <v>347</v>
      </c>
    </row>
    <row r="142" spans="2:13" s="77" customFormat="1" ht="54" customHeight="1" x14ac:dyDescent="0.25">
      <c r="B142" s="118" t="s">
        <v>292</v>
      </c>
      <c r="C142" s="110" t="s">
        <v>355</v>
      </c>
      <c r="D142" s="114">
        <v>42857</v>
      </c>
      <c r="E142" s="113">
        <v>4</v>
      </c>
      <c r="F142" s="93" t="s">
        <v>283</v>
      </c>
      <c r="G142" s="95" t="s">
        <v>274</v>
      </c>
      <c r="H142" s="123">
        <v>330000000</v>
      </c>
      <c r="I142" s="96">
        <f t="shared" si="2"/>
        <v>330000000</v>
      </c>
      <c r="J142" s="97" t="s">
        <v>188</v>
      </c>
      <c r="K142" s="97" t="s">
        <v>173</v>
      </c>
      <c r="L142" s="117" t="s">
        <v>347</v>
      </c>
    </row>
    <row r="143" spans="2:13" s="77" customFormat="1" ht="54" customHeight="1" x14ac:dyDescent="0.25">
      <c r="B143" s="118" t="s">
        <v>407</v>
      </c>
      <c r="C143" s="110" t="s">
        <v>474</v>
      </c>
      <c r="D143" s="114">
        <v>42857</v>
      </c>
      <c r="E143" s="113">
        <v>2</v>
      </c>
      <c r="F143" s="93" t="s">
        <v>283</v>
      </c>
      <c r="G143" s="95" t="s">
        <v>274</v>
      </c>
      <c r="H143" s="123">
        <v>185000000</v>
      </c>
      <c r="I143" s="96">
        <f t="shared" si="2"/>
        <v>185000000</v>
      </c>
      <c r="J143" s="97" t="s">
        <v>188</v>
      </c>
      <c r="K143" s="97" t="s">
        <v>173</v>
      </c>
      <c r="L143" s="117" t="s">
        <v>347</v>
      </c>
    </row>
    <row r="144" spans="2:13" s="77" customFormat="1" ht="54" customHeight="1" x14ac:dyDescent="0.25">
      <c r="B144" s="118">
        <v>42141800</v>
      </c>
      <c r="C144" s="110" t="s">
        <v>475</v>
      </c>
      <c r="D144" s="114">
        <v>42857</v>
      </c>
      <c r="E144" s="113">
        <v>2</v>
      </c>
      <c r="F144" s="93" t="s">
        <v>283</v>
      </c>
      <c r="G144" s="95" t="s">
        <v>274</v>
      </c>
      <c r="H144" s="123">
        <v>230000000</v>
      </c>
      <c r="I144" s="96">
        <f t="shared" si="2"/>
        <v>230000000</v>
      </c>
      <c r="J144" s="97" t="s">
        <v>188</v>
      </c>
      <c r="K144" s="97" t="s">
        <v>173</v>
      </c>
      <c r="L144" s="117" t="s">
        <v>347</v>
      </c>
    </row>
    <row r="145" spans="2:12" s="77" customFormat="1" ht="54" customHeight="1" x14ac:dyDescent="0.25">
      <c r="B145" s="118" t="s">
        <v>352</v>
      </c>
      <c r="C145" s="110" t="s">
        <v>346</v>
      </c>
      <c r="D145" s="114">
        <v>42857</v>
      </c>
      <c r="E145" s="113">
        <v>4</v>
      </c>
      <c r="F145" s="93" t="s">
        <v>283</v>
      </c>
      <c r="G145" s="95" t="s">
        <v>274</v>
      </c>
      <c r="H145" s="123">
        <v>250000000</v>
      </c>
      <c r="I145" s="96">
        <f t="shared" si="2"/>
        <v>250000000</v>
      </c>
      <c r="J145" s="97" t="s">
        <v>188</v>
      </c>
      <c r="K145" s="97" t="s">
        <v>173</v>
      </c>
      <c r="L145" s="117" t="s">
        <v>347</v>
      </c>
    </row>
    <row r="146" spans="2:12" s="77" customFormat="1" ht="54" customHeight="1" x14ac:dyDescent="0.25">
      <c r="B146" s="94" t="s">
        <v>405</v>
      </c>
      <c r="C146" s="110" t="s">
        <v>465</v>
      </c>
      <c r="D146" s="114">
        <v>42857</v>
      </c>
      <c r="E146" s="113">
        <v>4</v>
      </c>
      <c r="F146" s="93" t="s">
        <v>186</v>
      </c>
      <c r="G146" s="95" t="s">
        <v>274</v>
      </c>
      <c r="H146" s="123">
        <f>400000000+480000000</f>
        <v>880000000</v>
      </c>
      <c r="I146" s="96">
        <f t="shared" si="2"/>
        <v>880000000</v>
      </c>
      <c r="J146" s="97" t="s">
        <v>188</v>
      </c>
      <c r="K146" s="97" t="s">
        <v>173</v>
      </c>
      <c r="L146" s="117" t="s">
        <v>347</v>
      </c>
    </row>
    <row r="147" spans="2:12" s="77" customFormat="1" ht="54" customHeight="1" x14ac:dyDescent="0.25">
      <c r="B147" s="94" t="s">
        <v>408</v>
      </c>
      <c r="C147" s="110" t="s">
        <v>476</v>
      </c>
      <c r="D147" s="114">
        <v>42767</v>
      </c>
      <c r="E147" s="94">
        <v>4</v>
      </c>
      <c r="F147" s="93" t="s">
        <v>283</v>
      </c>
      <c r="G147" s="95" t="s">
        <v>274</v>
      </c>
      <c r="H147" s="123">
        <v>100000000</v>
      </c>
      <c r="I147" s="96">
        <f t="shared" si="2"/>
        <v>100000000</v>
      </c>
      <c r="J147" s="97" t="s">
        <v>188</v>
      </c>
      <c r="K147" s="97" t="s">
        <v>173</v>
      </c>
      <c r="L147" s="117" t="s">
        <v>353</v>
      </c>
    </row>
    <row r="148" spans="2:12" s="77" customFormat="1" ht="54.75" customHeight="1" x14ac:dyDescent="0.25">
      <c r="B148" s="94">
        <v>83111900</v>
      </c>
      <c r="C148" s="110" t="s">
        <v>477</v>
      </c>
      <c r="D148" s="114">
        <v>42767</v>
      </c>
      <c r="E148" s="94">
        <v>6</v>
      </c>
      <c r="F148" s="94" t="s">
        <v>283</v>
      </c>
      <c r="G148" s="95" t="s">
        <v>274</v>
      </c>
      <c r="H148" s="123">
        <f>300000000-50000000</f>
        <v>250000000</v>
      </c>
      <c r="I148" s="96">
        <f t="shared" si="2"/>
        <v>250000000</v>
      </c>
      <c r="J148" s="97" t="s">
        <v>188</v>
      </c>
      <c r="K148" s="97" t="s">
        <v>173</v>
      </c>
      <c r="L148" s="117" t="s">
        <v>353</v>
      </c>
    </row>
    <row r="149" spans="2:12" s="77" customFormat="1" ht="54" customHeight="1" x14ac:dyDescent="0.25">
      <c r="B149" s="94">
        <v>25101908</v>
      </c>
      <c r="C149" s="110" t="s">
        <v>359</v>
      </c>
      <c r="D149" s="114">
        <v>42797</v>
      </c>
      <c r="E149" s="94">
        <v>4</v>
      </c>
      <c r="F149" s="93" t="s">
        <v>284</v>
      </c>
      <c r="G149" s="95" t="s">
        <v>274</v>
      </c>
      <c r="H149" s="123">
        <v>350000000</v>
      </c>
      <c r="I149" s="96">
        <f t="shared" si="2"/>
        <v>350000000</v>
      </c>
      <c r="J149" s="97" t="s">
        <v>188</v>
      </c>
      <c r="K149" s="97" t="s">
        <v>173</v>
      </c>
      <c r="L149" s="117" t="s">
        <v>357</v>
      </c>
    </row>
    <row r="150" spans="2:12" s="77" customFormat="1" ht="54" customHeight="1" x14ac:dyDescent="0.25">
      <c r="B150" s="94">
        <v>46181500</v>
      </c>
      <c r="C150" s="110" t="s">
        <v>288</v>
      </c>
      <c r="D150" s="114">
        <v>42797</v>
      </c>
      <c r="E150" s="94">
        <v>4</v>
      </c>
      <c r="F150" s="93" t="s">
        <v>277</v>
      </c>
      <c r="G150" s="95" t="s">
        <v>274</v>
      </c>
      <c r="H150" s="123">
        <v>150000000</v>
      </c>
      <c r="I150" s="96">
        <f t="shared" si="2"/>
        <v>150000000</v>
      </c>
      <c r="J150" s="97" t="s">
        <v>188</v>
      </c>
      <c r="K150" s="97" t="s">
        <v>173</v>
      </c>
      <c r="L150" s="117" t="s">
        <v>357</v>
      </c>
    </row>
    <row r="151" spans="2:12" s="77" customFormat="1" ht="57" customHeight="1" x14ac:dyDescent="0.25">
      <c r="B151" s="125" t="s">
        <v>409</v>
      </c>
      <c r="C151" s="110" t="s">
        <v>478</v>
      </c>
      <c r="D151" s="114">
        <v>42786</v>
      </c>
      <c r="E151" s="125">
        <v>8</v>
      </c>
      <c r="F151" s="126" t="s">
        <v>177</v>
      </c>
      <c r="G151" s="95" t="s">
        <v>274</v>
      </c>
      <c r="H151" s="123">
        <v>2100000000</v>
      </c>
      <c r="I151" s="96">
        <f t="shared" si="2"/>
        <v>2100000000</v>
      </c>
      <c r="J151" s="97" t="s">
        <v>188</v>
      </c>
      <c r="K151" s="97" t="s">
        <v>173</v>
      </c>
      <c r="L151" s="117" t="s">
        <v>351</v>
      </c>
    </row>
    <row r="152" spans="2:12" s="77" customFormat="1" ht="54" customHeight="1" x14ac:dyDescent="0.25">
      <c r="B152" s="94" t="s">
        <v>410</v>
      </c>
      <c r="C152" s="110" t="s">
        <v>479</v>
      </c>
      <c r="D152" s="114">
        <v>42786</v>
      </c>
      <c r="E152" s="94">
        <v>4</v>
      </c>
      <c r="F152" s="93" t="s">
        <v>283</v>
      </c>
      <c r="G152" s="95" t="s">
        <v>274</v>
      </c>
      <c r="H152" s="123">
        <v>310000000</v>
      </c>
      <c r="I152" s="96">
        <f t="shared" si="2"/>
        <v>310000000</v>
      </c>
      <c r="J152" s="97" t="s">
        <v>188</v>
      </c>
      <c r="K152" s="97" t="s">
        <v>173</v>
      </c>
      <c r="L152" s="117" t="s">
        <v>351</v>
      </c>
    </row>
    <row r="153" spans="2:12" s="77" customFormat="1" ht="54" customHeight="1" x14ac:dyDescent="0.25">
      <c r="B153" s="94">
        <v>72121400</v>
      </c>
      <c r="C153" s="110" t="s">
        <v>480</v>
      </c>
      <c r="D153" s="114">
        <v>42885</v>
      </c>
      <c r="E153" s="113">
        <v>4</v>
      </c>
      <c r="F153" s="93" t="s">
        <v>282</v>
      </c>
      <c r="G153" s="95" t="s">
        <v>274</v>
      </c>
      <c r="H153" s="123">
        <v>33000000</v>
      </c>
      <c r="I153" s="96">
        <f t="shared" si="2"/>
        <v>33000000</v>
      </c>
      <c r="J153" s="97" t="s">
        <v>188</v>
      </c>
      <c r="K153" s="97" t="s">
        <v>173</v>
      </c>
      <c r="L153" s="117" t="s">
        <v>347</v>
      </c>
    </row>
    <row r="154" spans="2:12" s="77" customFormat="1" ht="54" customHeight="1" x14ac:dyDescent="0.25">
      <c r="B154" s="94">
        <v>72121400</v>
      </c>
      <c r="C154" s="110" t="s">
        <v>481</v>
      </c>
      <c r="D154" s="114">
        <v>42795</v>
      </c>
      <c r="E154" s="113">
        <v>4</v>
      </c>
      <c r="F154" s="93" t="s">
        <v>283</v>
      </c>
      <c r="G154" s="95" t="s">
        <v>274</v>
      </c>
      <c r="H154" s="123">
        <v>330000000</v>
      </c>
      <c r="I154" s="96">
        <f t="shared" si="2"/>
        <v>330000000</v>
      </c>
      <c r="J154" s="97" t="s">
        <v>188</v>
      </c>
      <c r="K154" s="97" t="s">
        <v>173</v>
      </c>
      <c r="L154" s="117" t="s">
        <v>347</v>
      </c>
    </row>
    <row r="155" spans="2:12" s="77" customFormat="1" ht="54" customHeight="1" x14ac:dyDescent="0.25">
      <c r="B155" s="118">
        <v>72121400</v>
      </c>
      <c r="C155" s="127" t="s">
        <v>482</v>
      </c>
      <c r="D155" s="128">
        <v>42795</v>
      </c>
      <c r="E155" s="129">
        <v>3</v>
      </c>
      <c r="F155" s="93" t="s">
        <v>282</v>
      </c>
      <c r="G155" s="130" t="s">
        <v>274</v>
      </c>
      <c r="H155" s="131">
        <v>33000000</v>
      </c>
      <c r="I155" s="96">
        <f t="shared" si="2"/>
        <v>33000000</v>
      </c>
      <c r="J155" s="97" t="s">
        <v>188</v>
      </c>
      <c r="K155" s="97" t="s">
        <v>173</v>
      </c>
      <c r="L155" s="132" t="s">
        <v>347</v>
      </c>
    </row>
    <row r="156" spans="2:12" s="77" customFormat="1" ht="54" customHeight="1" x14ac:dyDescent="0.25">
      <c r="B156" s="93">
        <v>86101700</v>
      </c>
      <c r="C156" s="110" t="s">
        <v>483</v>
      </c>
      <c r="D156" s="133">
        <v>42818</v>
      </c>
      <c r="E156" s="113">
        <v>5</v>
      </c>
      <c r="F156" s="93" t="s">
        <v>283</v>
      </c>
      <c r="G156" s="95" t="s">
        <v>274</v>
      </c>
      <c r="H156" s="123">
        <v>50000000</v>
      </c>
      <c r="I156" s="96">
        <f t="shared" si="2"/>
        <v>50000000</v>
      </c>
      <c r="J156" s="97" t="s">
        <v>188</v>
      </c>
      <c r="K156" s="97" t="s">
        <v>173</v>
      </c>
      <c r="L156" s="117" t="s">
        <v>281</v>
      </c>
    </row>
    <row r="157" spans="2:12" s="77" customFormat="1" ht="54" customHeight="1" x14ac:dyDescent="0.25">
      <c r="B157" s="93">
        <v>81111504</v>
      </c>
      <c r="C157" s="135" t="s">
        <v>490</v>
      </c>
      <c r="D157" s="136">
        <v>42857</v>
      </c>
      <c r="E157" s="137">
        <v>10</v>
      </c>
      <c r="F157" s="93" t="s">
        <v>283</v>
      </c>
      <c r="G157" s="95" t="s">
        <v>274</v>
      </c>
      <c r="H157" s="116">
        <v>40000000</v>
      </c>
      <c r="I157" s="96">
        <f t="shared" si="2"/>
        <v>40000000</v>
      </c>
      <c r="J157" s="97" t="s">
        <v>188</v>
      </c>
      <c r="K157" s="97" t="s">
        <v>173</v>
      </c>
      <c r="L157" s="117" t="s">
        <v>350</v>
      </c>
    </row>
    <row r="158" spans="2:12" s="77" customFormat="1" ht="54" customHeight="1" x14ac:dyDescent="0.25">
      <c r="B158" s="93">
        <v>43231500</v>
      </c>
      <c r="C158" s="120" t="s">
        <v>491</v>
      </c>
      <c r="D158" s="114">
        <v>42772</v>
      </c>
      <c r="E158" s="115">
        <v>3</v>
      </c>
      <c r="F158" s="93" t="s">
        <v>282</v>
      </c>
      <c r="G158" s="95" t="s">
        <v>274</v>
      </c>
      <c r="H158" s="116">
        <v>13000000</v>
      </c>
      <c r="I158" s="96">
        <f t="shared" si="2"/>
        <v>13000000</v>
      </c>
      <c r="J158" s="97" t="s">
        <v>188</v>
      </c>
      <c r="K158" s="97" t="s">
        <v>173</v>
      </c>
      <c r="L158" s="117" t="s">
        <v>350</v>
      </c>
    </row>
    <row r="159" spans="2:12" s="122" customFormat="1" ht="54" customHeight="1" x14ac:dyDescent="0.2">
      <c r="B159" s="93">
        <v>43231500</v>
      </c>
      <c r="C159" s="138" t="s">
        <v>492</v>
      </c>
      <c r="D159" s="136">
        <v>42821</v>
      </c>
      <c r="E159" s="137">
        <v>8</v>
      </c>
      <c r="F159" s="93" t="s">
        <v>277</v>
      </c>
      <c r="G159" s="95" t="s">
        <v>274</v>
      </c>
      <c r="H159" s="116">
        <v>350000000</v>
      </c>
      <c r="I159" s="96">
        <f t="shared" si="2"/>
        <v>350000000</v>
      </c>
      <c r="J159" s="97" t="s">
        <v>188</v>
      </c>
      <c r="K159" s="97" t="s">
        <v>173</v>
      </c>
      <c r="L159" s="117" t="s">
        <v>350</v>
      </c>
    </row>
    <row r="160" spans="2:12" s="122" customFormat="1" ht="54" customHeight="1" x14ac:dyDescent="0.2">
      <c r="B160" s="93">
        <v>43231500</v>
      </c>
      <c r="C160" s="110" t="s">
        <v>493</v>
      </c>
      <c r="D160" s="136">
        <v>42830</v>
      </c>
      <c r="E160" s="115">
        <v>6</v>
      </c>
      <c r="F160" s="93" t="s">
        <v>277</v>
      </c>
      <c r="G160" s="95" t="s">
        <v>274</v>
      </c>
      <c r="H160" s="116">
        <v>150000000</v>
      </c>
      <c r="I160" s="96">
        <f t="shared" si="2"/>
        <v>150000000</v>
      </c>
      <c r="J160" s="97" t="s">
        <v>188</v>
      </c>
      <c r="K160" s="97" t="s">
        <v>173</v>
      </c>
      <c r="L160" s="117" t="s">
        <v>350</v>
      </c>
    </row>
    <row r="161" spans="2:15" s="122" customFormat="1" ht="54" customHeight="1" x14ac:dyDescent="0.2">
      <c r="B161" s="93">
        <v>80111600</v>
      </c>
      <c r="C161" s="110" t="s">
        <v>339</v>
      </c>
      <c r="D161" s="94" t="s">
        <v>469</v>
      </c>
      <c r="E161" s="115">
        <v>12</v>
      </c>
      <c r="F161" s="93" t="s">
        <v>177</v>
      </c>
      <c r="G161" s="95" t="s">
        <v>274</v>
      </c>
      <c r="H161" s="116">
        <v>896000000</v>
      </c>
      <c r="I161" s="96">
        <f t="shared" si="2"/>
        <v>896000000</v>
      </c>
      <c r="J161" s="97" t="s">
        <v>188</v>
      </c>
      <c r="K161" s="97" t="s">
        <v>173</v>
      </c>
      <c r="L161" s="117" t="s">
        <v>350</v>
      </c>
    </row>
    <row r="162" spans="2:15" s="122" customFormat="1" ht="54" customHeight="1" x14ac:dyDescent="0.2">
      <c r="B162" s="137">
        <v>81112220</v>
      </c>
      <c r="C162" s="135" t="s">
        <v>494</v>
      </c>
      <c r="D162" s="136">
        <v>42830</v>
      </c>
      <c r="E162" s="137">
        <v>3</v>
      </c>
      <c r="F162" s="93" t="s">
        <v>277</v>
      </c>
      <c r="G162" s="95" t="s">
        <v>274</v>
      </c>
      <c r="H162" s="116">
        <v>200000000</v>
      </c>
      <c r="I162" s="96">
        <f t="shared" si="2"/>
        <v>200000000</v>
      </c>
      <c r="J162" s="97" t="s">
        <v>188</v>
      </c>
      <c r="K162" s="97" t="s">
        <v>173</v>
      </c>
      <c r="L162" s="117" t="s">
        <v>350</v>
      </c>
    </row>
    <row r="163" spans="2:15" s="122" customFormat="1" ht="54" customHeight="1" x14ac:dyDescent="0.2">
      <c r="B163" s="93">
        <v>43231512</v>
      </c>
      <c r="C163" s="135" t="s">
        <v>495</v>
      </c>
      <c r="D163" s="136">
        <v>42824</v>
      </c>
      <c r="E163" s="137">
        <v>12</v>
      </c>
      <c r="F163" s="93" t="s">
        <v>284</v>
      </c>
      <c r="G163" s="95" t="s">
        <v>274</v>
      </c>
      <c r="H163" s="116">
        <v>95000000</v>
      </c>
      <c r="I163" s="96">
        <f t="shared" si="2"/>
        <v>95000000</v>
      </c>
      <c r="J163" s="97" t="s">
        <v>188</v>
      </c>
      <c r="K163" s="97" t="s">
        <v>173</v>
      </c>
      <c r="L163" s="117" t="s">
        <v>350</v>
      </c>
    </row>
    <row r="164" spans="2:15" s="122" customFormat="1" ht="54" customHeight="1" x14ac:dyDescent="0.2">
      <c r="B164" s="93">
        <v>43231512</v>
      </c>
      <c r="C164" s="135" t="s">
        <v>496</v>
      </c>
      <c r="D164" s="136">
        <v>42858</v>
      </c>
      <c r="E164" s="137">
        <v>12</v>
      </c>
      <c r="F164" s="93" t="s">
        <v>277</v>
      </c>
      <c r="G164" s="95" t="s">
        <v>274</v>
      </c>
      <c r="H164" s="116">
        <v>60000000</v>
      </c>
      <c r="I164" s="96">
        <f t="shared" si="2"/>
        <v>60000000</v>
      </c>
      <c r="J164" s="97" t="s">
        <v>188</v>
      </c>
      <c r="K164" s="97" t="s">
        <v>173</v>
      </c>
      <c r="L164" s="117" t="s">
        <v>350</v>
      </c>
    </row>
    <row r="165" spans="2:15" s="77" customFormat="1" ht="54" customHeight="1" x14ac:dyDescent="0.2">
      <c r="B165" s="93">
        <v>43231512</v>
      </c>
      <c r="C165" s="135" t="s">
        <v>497</v>
      </c>
      <c r="D165" s="136">
        <v>42795</v>
      </c>
      <c r="E165" s="137">
        <v>4</v>
      </c>
      <c r="F165" s="93" t="s">
        <v>282</v>
      </c>
      <c r="G165" s="95" t="s">
        <v>274</v>
      </c>
      <c r="H165" s="116">
        <v>5000000</v>
      </c>
      <c r="I165" s="96">
        <f t="shared" si="2"/>
        <v>5000000</v>
      </c>
      <c r="J165" s="97" t="s">
        <v>188</v>
      </c>
      <c r="K165" s="97" t="s">
        <v>173</v>
      </c>
      <c r="L165" s="117" t="s">
        <v>350</v>
      </c>
      <c r="M165" s="122"/>
      <c r="N165" s="122"/>
      <c r="O165" s="122"/>
    </row>
    <row r="166" spans="2:15" s="77" customFormat="1" ht="54" customHeight="1" x14ac:dyDescent="0.25">
      <c r="B166" s="93">
        <v>43231512</v>
      </c>
      <c r="C166" s="135" t="s">
        <v>498</v>
      </c>
      <c r="D166" s="136">
        <v>42853</v>
      </c>
      <c r="E166" s="137">
        <v>4</v>
      </c>
      <c r="F166" s="93" t="s">
        <v>282</v>
      </c>
      <c r="G166" s="95" t="s">
        <v>274</v>
      </c>
      <c r="H166" s="116">
        <v>33000000</v>
      </c>
      <c r="I166" s="96">
        <f t="shared" si="2"/>
        <v>33000000</v>
      </c>
      <c r="J166" s="97" t="s">
        <v>188</v>
      </c>
      <c r="K166" s="97" t="s">
        <v>173</v>
      </c>
      <c r="L166" s="117" t="s">
        <v>350</v>
      </c>
    </row>
    <row r="167" spans="2:15" s="77" customFormat="1" ht="54" customHeight="1" x14ac:dyDescent="0.25">
      <c r="B167" s="93" t="s">
        <v>484</v>
      </c>
      <c r="C167" s="135" t="s">
        <v>285</v>
      </c>
      <c r="D167" s="136">
        <v>42781</v>
      </c>
      <c r="E167" s="137">
        <v>12</v>
      </c>
      <c r="F167" s="93" t="s">
        <v>284</v>
      </c>
      <c r="G167" s="95" t="s">
        <v>274</v>
      </c>
      <c r="H167" s="116">
        <v>283300000</v>
      </c>
      <c r="I167" s="96">
        <f t="shared" si="2"/>
        <v>283300000</v>
      </c>
      <c r="J167" s="97" t="s">
        <v>188</v>
      </c>
      <c r="K167" s="97" t="s">
        <v>173</v>
      </c>
      <c r="L167" s="117" t="s">
        <v>350</v>
      </c>
    </row>
    <row r="168" spans="2:15" s="77" customFormat="1" ht="54" customHeight="1" x14ac:dyDescent="0.25">
      <c r="B168" s="93" t="s">
        <v>485</v>
      </c>
      <c r="C168" s="135" t="s">
        <v>499</v>
      </c>
      <c r="D168" s="136">
        <v>42797</v>
      </c>
      <c r="E168" s="137">
        <v>12</v>
      </c>
      <c r="F168" s="93" t="s">
        <v>277</v>
      </c>
      <c r="G168" s="95" t="s">
        <v>274</v>
      </c>
      <c r="H168" s="116">
        <v>80000000</v>
      </c>
      <c r="I168" s="96">
        <f t="shared" si="2"/>
        <v>80000000</v>
      </c>
      <c r="J168" s="97" t="s">
        <v>188</v>
      </c>
      <c r="K168" s="97" t="s">
        <v>173</v>
      </c>
      <c r="L168" s="117" t="s">
        <v>350</v>
      </c>
    </row>
    <row r="169" spans="2:15" s="77" customFormat="1" ht="54" customHeight="1" x14ac:dyDescent="0.25">
      <c r="B169" s="93" t="s">
        <v>337</v>
      </c>
      <c r="C169" s="135" t="s">
        <v>500</v>
      </c>
      <c r="D169" s="136">
        <v>42760</v>
      </c>
      <c r="E169" s="137">
        <v>12</v>
      </c>
      <c r="F169" s="93" t="s">
        <v>177</v>
      </c>
      <c r="G169" s="95" t="s">
        <v>274</v>
      </c>
      <c r="H169" s="116">
        <v>96000000</v>
      </c>
      <c r="I169" s="96">
        <f t="shared" si="2"/>
        <v>96000000</v>
      </c>
      <c r="J169" s="97" t="s">
        <v>188</v>
      </c>
      <c r="K169" s="97" t="s">
        <v>173</v>
      </c>
      <c r="L169" s="117" t="s">
        <v>350</v>
      </c>
    </row>
    <row r="170" spans="2:15" s="77" customFormat="1" ht="54" customHeight="1" x14ac:dyDescent="0.25">
      <c r="B170" s="93" t="s">
        <v>486</v>
      </c>
      <c r="C170" s="135" t="s">
        <v>501</v>
      </c>
      <c r="D170" s="136">
        <v>42767</v>
      </c>
      <c r="E170" s="137">
        <v>12</v>
      </c>
      <c r="F170" s="93" t="s">
        <v>283</v>
      </c>
      <c r="G170" s="95" t="s">
        <v>274</v>
      </c>
      <c r="H170" s="116">
        <v>90000000</v>
      </c>
      <c r="I170" s="96">
        <f t="shared" si="2"/>
        <v>90000000</v>
      </c>
      <c r="J170" s="97" t="s">
        <v>188</v>
      </c>
      <c r="K170" s="97" t="s">
        <v>173</v>
      </c>
      <c r="L170" s="117" t="s">
        <v>350</v>
      </c>
    </row>
    <row r="171" spans="2:15" s="77" customFormat="1" ht="54" customHeight="1" x14ac:dyDescent="0.25">
      <c r="B171" s="93">
        <v>43232311</v>
      </c>
      <c r="C171" s="135" t="s">
        <v>502</v>
      </c>
      <c r="D171" s="136">
        <v>42824</v>
      </c>
      <c r="E171" s="137">
        <v>12</v>
      </c>
      <c r="F171" s="93" t="s">
        <v>177</v>
      </c>
      <c r="G171" s="95" t="s">
        <v>274</v>
      </c>
      <c r="H171" s="116">
        <v>40000000</v>
      </c>
      <c r="I171" s="96">
        <f t="shared" si="2"/>
        <v>40000000</v>
      </c>
      <c r="J171" s="97" t="s">
        <v>188</v>
      </c>
      <c r="K171" s="97" t="s">
        <v>173</v>
      </c>
      <c r="L171" s="117" t="s">
        <v>350</v>
      </c>
    </row>
    <row r="172" spans="2:15" s="77" customFormat="1" ht="54" customHeight="1" x14ac:dyDescent="0.25">
      <c r="B172" s="93">
        <v>81112101</v>
      </c>
      <c r="C172" s="135" t="s">
        <v>503</v>
      </c>
      <c r="D172" s="136">
        <v>43007</v>
      </c>
      <c r="E172" s="137">
        <v>6</v>
      </c>
      <c r="F172" s="93" t="s">
        <v>282</v>
      </c>
      <c r="G172" s="95" t="s">
        <v>274</v>
      </c>
      <c r="H172" s="116">
        <v>24000000</v>
      </c>
      <c r="I172" s="96">
        <f t="shared" si="2"/>
        <v>24000000</v>
      </c>
      <c r="J172" s="97" t="s">
        <v>188</v>
      </c>
      <c r="K172" s="97" t="s">
        <v>173</v>
      </c>
      <c r="L172" s="117" t="s">
        <v>350</v>
      </c>
    </row>
    <row r="173" spans="2:15" s="77" customFormat="1" ht="54" customHeight="1" x14ac:dyDescent="0.25">
      <c r="B173" s="93" t="s">
        <v>372</v>
      </c>
      <c r="C173" s="149" t="s">
        <v>504</v>
      </c>
      <c r="D173" s="150">
        <v>42870</v>
      </c>
      <c r="E173" s="151">
        <v>12</v>
      </c>
      <c r="F173" s="134" t="s">
        <v>277</v>
      </c>
      <c r="G173" s="130" t="s">
        <v>274</v>
      </c>
      <c r="H173" s="116">
        <v>250000000</v>
      </c>
      <c r="I173" s="152">
        <f t="shared" si="2"/>
        <v>250000000</v>
      </c>
      <c r="J173" s="140" t="s">
        <v>188</v>
      </c>
      <c r="K173" s="140" t="s">
        <v>173</v>
      </c>
      <c r="L173" s="132" t="s">
        <v>350</v>
      </c>
    </row>
    <row r="174" spans="2:15" s="77" customFormat="1" ht="54" customHeight="1" x14ac:dyDescent="0.25">
      <c r="B174" s="134" t="s">
        <v>488</v>
      </c>
      <c r="C174" s="153" t="s">
        <v>506</v>
      </c>
      <c r="D174" s="154">
        <v>42870</v>
      </c>
      <c r="E174" s="155">
        <v>3</v>
      </c>
      <c r="F174" s="156" t="s">
        <v>277</v>
      </c>
      <c r="G174" s="99" t="s">
        <v>274</v>
      </c>
      <c r="H174" s="157">
        <v>290000000</v>
      </c>
      <c r="I174" s="100">
        <f t="shared" si="2"/>
        <v>290000000</v>
      </c>
      <c r="J174" s="158" t="s">
        <v>188</v>
      </c>
      <c r="K174" s="158" t="s">
        <v>173</v>
      </c>
      <c r="L174" s="159" t="s">
        <v>350</v>
      </c>
    </row>
    <row r="175" spans="2:15" s="77" customFormat="1" ht="54" customHeight="1" x14ac:dyDescent="0.25">
      <c r="B175" s="134" t="s">
        <v>489</v>
      </c>
      <c r="C175" s="139" t="s">
        <v>507</v>
      </c>
      <c r="D175" s="141">
        <v>42797</v>
      </c>
      <c r="E175" s="113">
        <v>4</v>
      </c>
      <c r="F175" s="134" t="s">
        <v>277</v>
      </c>
      <c r="G175" s="95" t="s">
        <v>274</v>
      </c>
      <c r="H175" s="119">
        <v>500000000</v>
      </c>
      <c r="I175" s="96">
        <f t="shared" si="2"/>
        <v>500000000</v>
      </c>
      <c r="J175" s="140" t="s">
        <v>188</v>
      </c>
      <c r="K175" s="140" t="s">
        <v>173</v>
      </c>
      <c r="L175" s="132" t="s">
        <v>350</v>
      </c>
    </row>
    <row r="176" spans="2:15" s="77" customFormat="1" ht="54" customHeight="1" x14ac:dyDescent="0.25">
      <c r="B176" s="134">
        <v>43201835</v>
      </c>
      <c r="C176" s="139" t="s">
        <v>508</v>
      </c>
      <c r="D176" s="141">
        <v>42797</v>
      </c>
      <c r="E176" s="113">
        <v>4</v>
      </c>
      <c r="F176" s="93" t="s">
        <v>186</v>
      </c>
      <c r="G176" s="95" t="s">
        <v>274</v>
      </c>
      <c r="H176" s="119">
        <v>600000000</v>
      </c>
      <c r="I176" s="96">
        <f t="shared" si="2"/>
        <v>600000000</v>
      </c>
      <c r="J176" s="140" t="s">
        <v>188</v>
      </c>
      <c r="K176" s="140" t="s">
        <v>173</v>
      </c>
      <c r="L176" s="132" t="s">
        <v>350</v>
      </c>
    </row>
    <row r="177" spans="2:12" s="77" customFormat="1" ht="61.5" customHeight="1" x14ac:dyDescent="0.25">
      <c r="B177" s="142" t="s">
        <v>338</v>
      </c>
      <c r="C177" s="139" t="s">
        <v>509</v>
      </c>
      <c r="D177" s="141">
        <v>42805</v>
      </c>
      <c r="E177" s="113">
        <v>10</v>
      </c>
      <c r="F177" s="143" t="s">
        <v>283</v>
      </c>
      <c r="G177" s="95" t="s">
        <v>274</v>
      </c>
      <c r="H177" s="119">
        <v>280000000</v>
      </c>
      <c r="I177" s="96">
        <f t="shared" si="2"/>
        <v>280000000</v>
      </c>
      <c r="J177" s="140" t="s">
        <v>188</v>
      </c>
      <c r="K177" s="140" t="s">
        <v>173</v>
      </c>
      <c r="L177" s="132" t="s">
        <v>350</v>
      </c>
    </row>
    <row r="178" spans="2:12" s="77" customFormat="1" ht="54" customHeight="1" x14ac:dyDescent="0.25">
      <c r="B178" s="134">
        <v>43233004</v>
      </c>
      <c r="C178" s="139" t="s">
        <v>510</v>
      </c>
      <c r="D178" s="141">
        <v>42805</v>
      </c>
      <c r="E178" s="113">
        <v>2</v>
      </c>
      <c r="F178" s="93" t="s">
        <v>284</v>
      </c>
      <c r="G178" s="95" t="s">
        <v>274</v>
      </c>
      <c r="H178" s="119">
        <v>50000000</v>
      </c>
      <c r="I178" s="96">
        <f t="shared" si="2"/>
        <v>50000000</v>
      </c>
      <c r="J178" s="140" t="s">
        <v>188</v>
      </c>
      <c r="K178" s="140" t="s">
        <v>173</v>
      </c>
      <c r="L178" s="132" t="s">
        <v>350</v>
      </c>
    </row>
    <row r="179" spans="2:12" s="77" customFormat="1" ht="54" customHeight="1" x14ac:dyDescent="0.25">
      <c r="B179" s="93">
        <v>32101617</v>
      </c>
      <c r="C179" s="139" t="s">
        <v>511</v>
      </c>
      <c r="D179" s="141">
        <v>42797</v>
      </c>
      <c r="E179" s="113">
        <v>2</v>
      </c>
      <c r="F179" s="144" t="s">
        <v>282</v>
      </c>
      <c r="G179" s="95" t="s">
        <v>274</v>
      </c>
      <c r="H179" s="119">
        <v>2000000</v>
      </c>
      <c r="I179" s="96">
        <f t="shared" si="2"/>
        <v>2000000</v>
      </c>
      <c r="J179" s="140" t="s">
        <v>188</v>
      </c>
      <c r="K179" s="140" t="s">
        <v>173</v>
      </c>
      <c r="L179" s="132" t="s">
        <v>350</v>
      </c>
    </row>
    <row r="180" spans="2:12" s="77" customFormat="1" ht="54" customHeight="1" x14ac:dyDescent="0.25">
      <c r="B180" s="93">
        <v>43231601</v>
      </c>
      <c r="C180" s="139" t="s">
        <v>512</v>
      </c>
      <c r="D180" s="141">
        <v>42797</v>
      </c>
      <c r="E180" s="113">
        <v>10</v>
      </c>
      <c r="F180" s="143" t="s">
        <v>283</v>
      </c>
      <c r="G180" s="95" t="s">
        <v>274</v>
      </c>
      <c r="H180" s="119">
        <v>34000000</v>
      </c>
      <c r="I180" s="96">
        <f t="shared" si="2"/>
        <v>34000000</v>
      </c>
      <c r="J180" s="140" t="s">
        <v>188</v>
      </c>
      <c r="K180" s="140" t="s">
        <v>173</v>
      </c>
      <c r="L180" s="132" t="s">
        <v>350</v>
      </c>
    </row>
    <row r="181" spans="2:12" s="77" customFormat="1" ht="54" customHeight="1" x14ac:dyDescent="0.25">
      <c r="B181" s="93">
        <v>45111902</v>
      </c>
      <c r="C181" s="139" t="s">
        <v>513</v>
      </c>
      <c r="D181" s="145">
        <v>42805</v>
      </c>
      <c r="E181" s="146">
        <v>8</v>
      </c>
      <c r="F181" s="93" t="s">
        <v>186</v>
      </c>
      <c r="G181" s="95" t="s">
        <v>274</v>
      </c>
      <c r="H181" s="119">
        <v>602000000</v>
      </c>
      <c r="I181" s="96">
        <f t="shared" si="2"/>
        <v>602000000</v>
      </c>
      <c r="J181" s="140" t="s">
        <v>188</v>
      </c>
      <c r="K181" s="140" t="s">
        <v>173</v>
      </c>
      <c r="L181" s="132" t="s">
        <v>350</v>
      </c>
    </row>
    <row r="182" spans="2:12" s="86" customFormat="1" ht="54" customHeight="1" x14ac:dyDescent="0.25">
      <c r="B182" s="107" t="s">
        <v>514</v>
      </c>
      <c r="C182" s="112" t="s">
        <v>516</v>
      </c>
      <c r="D182" s="108">
        <v>42842</v>
      </c>
      <c r="E182" s="88">
        <v>8</v>
      </c>
      <c r="F182" s="93" t="s">
        <v>283</v>
      </c>
      <c r="G182" s="80" t="s">
        <v>274</v>
      </c>
      <c r="H182" s="109">
        <v>50000000</v>
      </c>
      <c r="I182" s="96">
        <f t="shared" si="2"/>
        <v>50000000</v>
      </c>
      <c r="J182" s="140" t="s">
        <v>188</v>
      </c>
      <c r="K182" s="140" t="s">
        <v>173</v>
      </c>
      <c r="L182" s="87" t="s">
        <v>347</v>
      </c>
    </row>
    <row r="183" spans="2:12" s="86" customFormat="1" ht="54" customHeight="1" x14ac:dyDescent="0.25">
      <c r="B183" s="107">
        <v>84111602</v>
      </c>
      <c r="C183" s="112" t="s">
        <v>517</v>
      </c>
      <c r="D183" s="108">
        <v>42790</v>
      </c>
      <c r="E183" s="88">
        <v>3</v>
      </c>
      <c r="F183" s="93" t="s">
        <v>282</v>
      </c>
      <c r="G183" s="80" t="s">
        <v>274</v>
      </c>
      <c r="H183" s="109">
        <v>6000000</v>
      </c>
      <c r="I183" s="96">
        <f t="shared" si="2"/>
        <v>6000000</v>
      </c>
      <c r="J183" s="140" t="s">
        <v>188</v>
      </c>
      <c r="K183" s="140" t="s">
        <v>173</v>
      </c>
      <c r="L183" s="87" t="s">
        <v>350</v>
      </c>
    </row>
    <row r="184" spans="2:12" s="86" customFormat="1" ht="54" customHeight="1" x14ac:dyDescent="0.25">
      <c r="B184" s="107">
        <v>84111602</v>
      </c>
      <c r="C184" s="112" t="s">
        <v>518</v>
      </c>
      <c r="D184" s="108">
        <v>42818</v>
      </c>
      <c r="E184" s="88">
        <v>3</v>
      </c>
      <c r="F184" s="93" t="s">
        <v>282</v>
      </c>
      <c r="G184" s="80" t="s">
        <v>274</v>
      </c>
      <c r="H184" s="109">
        <v>15000000</v>
      </c>
      <c r="I184" s="96">
        <f t="shared" si="2"/>
        <v>15000000</v>
      </c>
      <c r="J184" s="140" t="s">
        <v>188</v>
      </c>
      <c r="K184" s="140" t="s">
        <v>173</v>
      </c>
      <c r="L184" s="87" t="s">
        <v>350</v>
      </c>
    </row>
    <row r="185" spans="2:12" s="86" customFormat="1" ht="54" customHeight="1" x14ac:dyDescent="0.25">
      <c r="B185" s="107">
        <v>84111601</v>
      </c>
      <c r="C185" s="112" t="s">
        <v>519</v>
      </c>
      <c r="D185" s="108">
        <v>42944</v>
      </c>
      <c r="E185" s="88">
        <v>3</v>
      </c>
      <c r="F185" s="93" t="s">
        <v>282</v>
      </c>
      <c r="G185" s="80" t="s">
        <v>274</v>
      </c>
      <c r="H185" s="109">
        <v>27000000</v>
      </c>
      <c r="I185" s="96">
        <f t="shared" si="2"/>
        <v>27000000</v>
      </c>
      <c r="J185" s="140" t="s">
        <v>188</v>
      </c>
      <c r="K185" s="140" t="s">
        <v>173</v>
      </c>
      <c r="L185" s="87" t="s">
        <v>350</v>
      </c>
    </row>
    <row r="186" spans="2:12" s="86" customFormat="1" ht="54" customHeight="1" x14ac:dyDescent="0.25">
      <c r="B186" s="107" t="s">
        <v>515</v>
      </c>
      <c r="C186" s="112" t="s">
        <v>520</v>
      </c>
      <c r="D186" s="108">
        <v>42842</v>
      </c>
      <c r="E186" s="88">
        <v>3</v>
      </c>
      <c r="F186" s="93" t="s">
        <v>282</v>
      </c>
      <c r="G186" s="80" t="s">
        <v>274</v>
      </c>
      <c r="H186" s="109">
        <v>30000000</v>
      </c>
      <c r="I186" s="96">
        <f t="shared" si="2"/>
        <v>30000000</v>
      </c>
      <c r="J186" s="140" t="s">
        <v>188</v>
      </c>
      <c r="K186" s="140" t="s">
        <v>173</v>
      </c>
      <c r="L186" s="87" t="s">
        <v>347</v>
      </c>
    </row>
    <row r="187" spans="2:12" s="86" customFormat="1" ht="54" customHeight="1" x14ac:dyDescent="0.25">
      <c r="B187" s="82">
        <v>76121900</v>
      </c>
      <c r="C187" s="112" t="s">
        <v>521</v>
      </c>
      <c r="D187" s="108">
        <v>42842</v>
      </c>
      <c r="E187" s="88">
        <v>10</v>
      </c>
      <c r="F187" s="93" t="s">
        <v>283</v>
      </c>
      <c r="G187" s="80" t="s">
        <v>274</v>
      </c>
      <c r="H187" s="111">
        <v>50000000</v>
      </c>
      <c r="I187" s="96">
        <f t="shared" si="2"/>
        <v>50000000</v>
      </c>
      <c r="J187" s="140" t="s">
        <v>188</v>
      </c>
      <c r="K187" s="140" t="s">
        <v>173</v>
      </c>
      <c r="L187" s="87" t="s">
        <v>347</v>
      </c>
    </row>
    <row r="188" spans="2:12" s="86" customFormat="1" ht="54" customHeight="1" x14ac:dyDescent="0.25">
      <c r="B188" s="81">
        <v>93151500</v>
      </c>
      <c r="C188" s="112" t="s">
        <v>358</v>
      </c>
      <c r="D188" s="147">
        <v>42824</v>
      </c>
      <c r="E188" s="113">
        <v>12</v>
      </c>
      <c r="F188" s="93" t="s">
        <v>177</v>
      </c>
      <c r="G188" s="95" t="s">
        <v>274</v>
      </c>
      <c r="H188" s="119">
        <v>21000000</v>
      </c>
      <c r="I188" s="96">
        <f t="shared" si="2"/>
        <v>21000000</v>
      </c>
      <c r="J188" s="140" t="s">
        <v>188</v>
      </c>
      <c r="K188" s="140" t="s">
        <v>173</v>
      </c>
      <c r="L188" s="87" t="s">
        <v>347</v>
      </c>
    </row>
    <row r="189" spans="2:12" s="86" customFormat="1" ht="54" customHeight="1" x14ac:dyDescent="0.25">
      <c r="B189" s="81">
        <v>80111600</v>
      </c>
      <c r="C189" s="112" t="s">
        <v>522</v>
      </c>
      <c r="D189" s="82" t="s">
        <v>469</v>
      </c>
      <c r="E189" s="113">
        <v>12</v>
      </c>
      <c r="F189" s="93" t="s">
        <v>177</v>
      </c>
      <c r="G189" s="80" t="s">
        <v>274</v>
      </c>
      <c r="H189" s="111">
        <v>213784000</v>
      </c>
      <c r="I189" s="96">
        <f t="shared" si="2"/>
        <v>213784000</v>
      </c>
      <c r="J189" s="140" t="s">
        <v>188</v>
      </c>
      <c r="K189" s="140" t="s">
        <v>173</v>
      </c>
      <c r="L189" s="87" t="s">
        <v>349</v>
      </c>
    </row>
    <row r="190" spans="2:12" s="86" customFormat="1" ht="54" customHeight="1" x14ac:dyDescent="0.25">
      <c r="B190" s="81">
        <v>80111600</v>
      </c>
      <c r="C190" s="112" t="s">
        <v>523</v>
      </c>
      <c r="D190" s="82" t="s">
        <v>469</v>
      </c>
      <c r="E190" s="113">
        <v>12</v>
      </c>
      <c r="F190" s="93" t="s">
        <v>177</v>
      </c>
      <c r="G190" s="80" t="s">
        <v>274</v>
      </c>
      <c r="H190" s="111">
        <v>196020000</v>
      </c>
      <c r="I190" s="96">
        <f t="shared" ref="I190:I195" si="3">+H190</f>
        <v>196020000</v>
      </c>
      <c r="J190" s="140" t="s">
        <v>188</v>
      </c>
      <c r="K190" s="140" t="s">
        <v>173</v>
      </c>
      <c r="L190" s="87" t="s">
        <v>353</v>
      </c>
    </row>
    <row r="191" spans="2:12" s="86" customFormat="1" ht="54" customHeight="1" x14ac:dyDescent="0.25">
      <c r="B191" s="81">
        <v>80111600</v>
      </c>
      <c r="C191" s="112" t="s">
        <v>524</v>
      </c>
      <c r="D191" s="82" t="s">
        <v>469</v>
      </c>
      <c r="E191" s="113">
        <v>12</v>
      </c>
      <c r="F191" s="93" t="s">
        <v>177</v>
      </c>
      <c r="G191" s="80" t="s">
        <v>274</v>
      </c>
      <c r="H191" s="111">
        <v>384432000</v>
      </c>
      <c r="I191" s="96">
        <f t="shared" si="3"/>
        <v>384432000</v>
      </c>
      <c r="J191" s="140" t="s">
        <v>188</v>
      </c>
      <c r="K191" s="140" t="s">
        <v>173</v>
      </c>
      <c r="L191" s="87" t="s">
        <v>350</v>
      </c>
    </row>
    <row r="192" spans="2:12" s="86" customFormat="1" ht="54" customHeight="1" x14ac:dyDescent="0.25">
      <c r="B192" s="81">
        <v>80111600</v>
      </c>
      <c r="C192" s="112" t="s">
        <v>525</v>
      </c>
      <c r="D192" s="82" t="s">
        <v>469</v>
      </c>
      <c r="E192" s="113">
        <v>12</v>
      </c>
      <c r="F192" s="93" t="s">
        <v>177</v>
      </c>
      <c r="G192" s="80" t="s">
        <v>274</v>
      </c>
      <c r="H192" s="111">
        <v>812004000</v>
      </c>
      <c r="I192" s="96">
        <f t="shared" si="3"/>
        <v>812004000</v>
      </c>
      <c r="J192" s="140" t="s">
        <v>188</v>
      </c>
      <c r="K192" s="140" t="s">
        <v>173</v>
      </c>
      <c r="L192" s="87" t="s">
        <v>529</v>
      </c>
    </row>
    <row r="193" spans="1:13" s="86" customFormat="1" ht="54" customHeight="1" x14ac:dyDescent="0.25">
      <c r="B193" s="81">
        <v>80111600</v>
      </c>
      <c r="C193" s="112" t="s">
        <v>526</v>
      </c>
      <c r="D193" s="82" t="s">
        <v>469</v>
      </c>
      <c r="E193" s="113">
        <v>12</v>
      </c>
      <c r="F193" s="93" t="s">
        <v>177</v>
      </c>
      <c r="G193" s="80" t="s">
        <v>274</v>
      </c>
      <c r="H193" s="111">
        <v>253500000</v>
      </c>
      <c r="I193" s="96">
        <f t="shared" si="3"/>
        <v>253500000</v>
      </c>
      <c r="J193" s="140" t="s">
        <v>188</v>
      </c>
      <c r="K193" s="140" t="s">
        <v>173</v>
      </c>
      <c r="L193" s="87" t="s">
        <v>530</v>
      </c>
    </row>
    <row r="194" spans="1:13" s="86" customFormat="1" ht="67.5" customHeight="1" x14ac:dyDescent="0.25">
      <c r="B194" s="81">
        <v>80111600</v>
      </c>
      <c r="C194" s="112" t="s">
        <v>527</v>
      </c>
      <c r="D194" s="82" t="s">
        <v>469</v>
      </c>
      <c r="E194" s="113">
        <v>12</v>
      </c>
      <c r="F194" s="93" t="s">
        <v>177</v>
      </c>
      <c r="G194" s="80" t="s">
        <v>274</v>
      </c>
      <c r="H194" s="111">
        <f>1946652000-80000000-21000000</f>
        <v>1845652000</v>
      </c>
      <c r="I194" s="96">
        <f t="shared" si="3"/>
        <v>1845652000</v>
      </c>
      <c r="J194" s="140" t="s">
        <v>188</v>
      </c>
      <c r="K194" s="140" t="s">
        <v>173</v>
      </c>
      <c r="L194" s="87" t="s">
        <v>347</v>
      </c>
      <c r="M194" s="89"/>
    </row>
    <row r="195" spans="1:13" s="86" customFormat="1" ht="71.25" customHeight="1" x14ac:dyDescent="0.25">
      <c r="B195" s="81">
        <v>80111600</v>
      </c>
      <c r="C195" s="112" t="s">
        <v>528</v>
      </c>
      <c r="D195" s="82" t="s">
        <v>469</v>
      </c>
      <c r="E195" s="113">
        <v>12</v>
      </c>
      <c r="F195" s="93" t="s">
        <v>177</v>
      </c>
      <c r="G195" s="80" t="s">
        <v>274</v>
      </c>
      <c r="H195" s="111">
        <v>532608000</v>
      </c>
      <c r="I195" s="96">
        <f t="shared" si="3"/>
        <v>532608000</v>
      </c>
      <c r="J195" s="97" t="s">
        <v>188</v>
      </c>
      <c r="K195" s="97" t="s">
        <v>173</v>
      </c>
      <c r="L195" s="87" t="s">
        <v>348</v>
      </c>
    </row>
    <row r="196" spans="1:13" s="62" customFormat="1" ht="15" x14ac:dyDescent="0.25">
      <c r="A196" s="86"/>
      <c r="B196" s="30"/>
      <c r="C196" s="65"/>
      <c r="D196" s="32"/>
      <c r="E196" s="22"/>
      <c r="F196" s="30"/>
      <c r="G196" s="30"/>
      <c r="H196" s="31"/>
      <c r="I196" s="31"/>
      <c r="J196" s="33"/>
      <c r="K196" s="33"/>
      <c r="L196" s="34"/>
    </row>
    <row r="197" spans="1:13" s="23" customFormat="1" ht="15" x14ac:dyDescent="0.25">
      <c r="A197" s="86"/>
      <c r="B197" s="41" t="s">
        <v>276</v>
      </c>
      <c r="C197" s="55"/>
      <c r="D197" s="36"/>
      <c r="E197" s="37"/>
      <c r="F197" s="30"/>
      <c r="G197" s="30"/>
      <c r="H197" s="31"/>
      <c r="I197" s="31"/>
      <c r="J197" s="33"/>
      <c r="K197" s="33"/>
      <c r="L197" s="34"/>
    </row>
    <row r="198" spans="1:13" s="23" customFormat="1" ht="22.5" x14ac:dyDescent="0.25">
      <c r="A198" s="86"/>
      <c r="B198" s="29" t="s">
        <v>241</v>
      </c>
      <c r="C198" s="57" t="s">
        <v>275</v>
      </c>
      <c r="D198" s="29" t="s">
        <v>249</v>
      </c>
      <c r="F198" s="30"/>
      <c r="G198" s="30"/>
      <c r="H198" s="31"/>
      <c r="I198" s="31"/>
      <c r="J198" s="33"/>
      <c r="K198" s="33"/>
      <c r="L198" s="34"/>
    </row>
    <row r="199" spans="1:13" s="23" customFormat="1" ht="33.75" customHeight="1" x14ac:dyDescent="0.25">
      <c r="A199" s="86"/>
      <c r="B199" s="110" t="s">
        <v>531</v>
      </c>
      <c r="C199" s="81">
        <v>82151700</v>
      </c>
      <c r="D199" s="87" t="s">
        <v>281</v>
      </c>
      <c r="F199" s="30"/>
      <c r="G199" s="30"/>
      <c r="H199" s="67"/>
      <c r="I199" s="31"/>
      <c r="J199" s="33"/>
      <c r="K199" s="33"/>
      <c r="L199" s="34"/>
    </row>
    <row r="200" spans="1:13" s="23" customFormat="1" ht="33.75" customHeight="1" x14ac:dyDescent="0.25">
      <c r="A200" s="86"/>
      <c r="B200" s="110" t="s">
        <v>532</v>
      </c>
      <c r="C200" s="81" t="s">
        <v>533</v>
      </c>
      <c r="D200" s="87" t="s">
        <v>281</v>
      </c>
      <c r="F200" s="83"/>
      <c r="G200" s="30"/>
      <c r="H200" s="31"/>
      <c r="I200" s="31"/>
      <c r="J200" s="33"/>
      <c r="K200" s="33"/>
      <c r="L200" s="34"/>
    </row>
    <row r="201" spans="1:13" s="23" customFormat="1" ht="33.75" customHeight="1" x14ac:dyDescent="0.25">
      <c r="A201" s="86"/>
      <c r="B201" s="110" t="s">
        <v>534</v>
      </c>
      <c r="C201" s="81" t="s">
        <v>535</v>
      </c>
      <c r="D201" s="87" t="s">
        <v>281</v>
      </c>
      <c r="F201" s="30"/>
      <c r="G201" s="30"/>
      <c r="H201" s="31"/>
      <c r="I201" s="31"/>
      <c r="J201" s="33"/>
      <c r="K201" s="33"/>
      <c r="L201" s="34"/>
    </row>
    <row r="202" spans="1:13" s="23" customFormat="1" ht="33.75" customHeight="1" x14ac:dyDescent="0.25">
      <c r="A202" s="86"/>
      <c r="B202" s="110" t="s">
        <v>536</v>
      </c>
      <c r="C202" s="81" t="s">
        <v>537</v>
      </c>
      <c r="D202" s="87" t="s">
        <v>281</v>
      </c>
      <c r="F202" s="30"/>
      <c r="G202" s="30"/>
      <c r="H202" s="31"/>
      <c r="I202" s="31"/>
      <c r="J202" s="33"/>
      <c r="K202" s="33"/>
      <c r="L202" s="34"/>
    </row>
    <row r="203" spans="1:13" s="23" customFormat="1" ht="33.75" customHeight="1" x14ac:dyDescent="0.25">
      <c r="A203" s="86"/>
      <c r="B203" s="110" t="s">
        <v>538</v>
      </c>
      <c r="C203" s="81">
        <v>46171622</v>
      </c>
      <c r="D203" s="87" t="s">
        <v>350</v>
      </c>
      <c r="F203" s="30"/>
      <c r="G203" s="30"/>
      <c r="H203" s="31"/>
      <c r="I203" s="31"/>
      <c r="J203" s="33"/>
      <c r="K203" s="33"/>
      <c r="L203" s="34"/>
    </row>
    <row r="204" spans="1:13" s="86" customFormat="1" ht="33.75" customHeight="1" x14ac:dyDescent="0.25">
      <c r="B204" s="110" t="s">
        <v>539</v>
      </c>
      <c r="C204" s="81">
        <v>81111500</v>
      </c>
      <c r="D204" s="87" t="s">
        <v>350</v>
      </c>
      <c r="F204" s="30"/>
      <c r="G204" s="30"/>
      <c r="H204" s="31"/>
      <c r="I204" s="31"/>
      <c r="J204" s="33"/>
      <c r="K204" s="33"/>
      <c r="L204" s="34"/>
    </row>
    <row r="205" spans="1:13" s="23" customFormat="1" ht="33.75" customHeight="1" x14ac:dyDescent="0.25">
      <c r="A205" s="86"/>
      <c r="B205" s="148" t="s">
        <v>505</v>
      </c>
      <c r="C205" s="93" t="s">
        <v>487</v>
      </c>
      <c r="D205" s="87" t="s">
        <v>350</v>
      </c>
      <c r="F205" s="30"/>
      <c r="G205" s="30"/>
      <c r="H205" s="31"/>
      <c r="I205" s="31"/>
      <c r="J205" s="33"/>
      <c r="K205" s="33"/>
      <c r="L205" s="34"/>
    </row>
  </sheetData>
  <protectedRanges>
    <protectedRange sqref="C139" name="Rango1_3_3_19"/>
    <protectedRange sqref="C75:C78" name="Rango1_35"/>
    <protectedRange sqref="C79:C82" name="Rango1_36"/>
    <protectedRange sqref="C83:C84" name="Rango1_37"/>
    <protectedRange sqref="C85" name="Rango1_38"/>
    <protectedRange sqref="C86" name="Rango1_39"/>
    <protectedRange sqref="C94" name="Rango1_3_23"/>
    <protectedRange sqref="C120:C123" name="Rango1_5_13"/>
    <protectedRange sqref="C125:C126" name="Rango1_5_14"/>
    <protectedRange sqref="C127" name="Rango1_5_15"/>
    <protectedRange sqref="C133" name="Rango1_1_1_8"/>
    <protectedRange sqref="C135:C137" name="Rango1_3_4_5"/>
    <protectedRange sqref="C138" name="Rango1_3_6_4"/>
    <protectedRange sqref="C72:C74 C87" name="Rango1_50"/>
    <protectedRange sqref="C88" name="Rango1_3_5_1"/>
    <protectedRange sqref="C89" name="Rango1_3_30"/>
    <protectedRange sqref="C119" name="Rango1_1_4"/>
    <protectedRange sqref="C124" name="Rango1_5_19"/>
    <protectedRange sqref="C128:C130 C132" name="Rango1_3_2_3_1"/>
    <protectedRange sqref="C100:C101" name="Rango1_4_1"/>
    <protectedRange sqref="C90:C93 C98:C99 C95" name="Rango1_3_7_1"/>
    <protectedRange sqref="C102:C118" name="Rango1_7_3_1"/>
    <protectedRange sqref="D86:E87 D149:D150 D72:E84" name="Rango1_51"/>
    <protectedRange sqref="D88:E88" name="Rango1_3_5_2"/>
    <protectedRange sqref="D85:E85" name="Rango1_13_1"/>
    <protectedRange sqref="D119:F119" name="Rango1_1_5"/>
    <protectedRange sqref="E94:F94 E101 D90:E93 E96 D95:E95 D98:E99 D100:D101" name="Rango1_3_7_2"/>
    <protectedRange sqref="D103:F103 D107:F111 D102:E102 D106:E106 D114:F116 D112:E113 D118:F118 D117:E117" name="Rango1_7_3_2"/>
    <protectedRange sqref="D104:F104 D105:E105 F79" name="Rango1_7_1_1_1"/>
    <protectedRange sqref="D120:F126" name="Rango1_5_3_2"/>
    <protectedRange sqref="D131 D128:E130 D132:E132" name="Rango1_3_2_3_5"/>
    <protectedRange sqref="E133:E134" name="Rango1_1_1_15"/>
    <protectedRange sqref="D133:D134" name="Rango1_1_1_1_1_1"/>
    <protectedRange sqref="F133:F134 F96" name="Rango1_1_1_2_2"/>
    <protectedRange sqref="E100" name="Rango1_3_7_2_2"/>
    <protectedRange sqref="F85" name="Rango1_5_3_2_1"/>
    <protectedRange sqref="C97" name="Rango1_3_7_1_1"/>
    <protectedRange sqref="E97" name="Rango1_3_7_2_3"/>
    <protectedRange sqref="F97" name="Rango1_5_3_2_2"/>
    <protectedRange sqref="F127" name="Rango1_5_3_2_3"/>
    <protectedRange sqref="C96" name="Rango1_3_24_1"/>
    <protectedRange sqref="D94" name="Rango1_3_7_2_4"/>
    <protectedRange sqref="D96:D97" name="Rango1_3_7_2_5"/>
    <protectedRange sqref="C148" name="Rango1_3_3_19_1"/>
    <protectedRange sqref="C150:C151" name="Rango1_7_1_2"/>
    <protectedRange sqref="C152" name="Rango1_7_1_3"/>
    <protectedRange sqref="C154:C155" name="Rango1_3_2_18_1"/>
    <protectedRange sqref="D89:E89" name="Rango1_3_31_1"/>
    <protectedRange sqref="C157" name="Rango1_3_8"/>
    <protectedRange sqref="C158" name="Rango1_3_7_2_6"/>
    <protectedRange sqref="C159" name="Rango1_3_2_3_8"/>
    <protectedRange sqref="C160" name="Rango1_3_2_7"/>
    <protectedRange sqref="C162:C173" name="Rango1_3_3_12"/>
    <protectedRange sqref="B205" name="Rango1_8_7_2_1"/>
    <protectedRange sqref="C161" name="Rango1_3_3_1_3"/>
    <protectedRange sqref="D157:E157" name="Rango1_3_9"/>
    <protectedRange sqref="D158:E158" name="Rango1_3_7_3"/>
    <protectedRange sqref="D159:E159" name="Rango1_3_2_3_9"/>
    <protectedRange sqref="D160 D162" name="Rango1_3_3_14"/>
    <protectedRange sqref="E160" name="Rango1_3_2_3_10"/>
    <protectedRange sqref="D163:E173 E162" name="Rango1_3_3_15"/>
    <protectedRange sqref="E161" name="Rango1_3_3_1_4"/>
    <protectedRange sqref="C187" name="Rango1_3_2_3_2"/>
    <protectedRange sqref="D186:E187 E183:E185" name="Rango1_3_2_3_6"/>
    <protectedRange sqref="C182" name="Rango1_3_2"/>
    <protectedRange sqref="C183:C184" name="Rango1_3_3"/>
    <protectedRange sqref="C185" name="Rango1_6"/>
    <protectedRange sqref="C188" name="Rango1_7_1_4"/>
    <protectedRange sqref="D182:E182" name="Rango1_3_2_3"/>
    <protectedRange sqref="D188:E188" name="Rango1_3_2_3_6_1"/>
    <protectedRange sqref="B199:B200" name="Rango1_3_37"/>
    <protectedRange sqref="B201" name="Rango1_5_23"/>
    <protectedRange sqref="B202" name="Rango1_5_24"/>
    <protectedRange sqref="B203" name="Rango1_1_1_17"/>
  </protectedRanges>
  <dataConsolidate/>
  <conditionalFormatting sqref="C157">
    <cfRule type="cellIs" dxfId="0" priority="36" operator="equal">
      <formula>"si($D$4=""REDUCCIÓN DEL RIESGO"")"</formula>
    </cfRule>
  </conditionalFormatting>
  <hyperlinks>
    <hyperlink ref="C9" r:id="rId1"/>
  </hyperlinks>
  <printOptions horizontalCentered="1"/>
  <pageMargins left="0" right="0" top="0.9055118110236221" bottom="0.39370078740157483" header="0" footer="0"/>
  <pageSetup scale="61" fitToHeight="0" orientation="landscape" r:id="rId2"/>
  <headerFooter>
    <oddHeader>&amp;C&amp;"Arial,Negrita"&amp;8&amp;G&amp;"Tahoma,Negrita"&amp;10PLAN ANUAL DE ADQUSICIONES DE INVERSIÓN  -  VIGENCIA 2016</oddHeader>
    <oddFooter>&amp;L&amp;"Arial,Normal"&amp;8Página &amp;P de &amp;N&amp;C&amp;"Arial,Normal"&amp;8Calle 20 N° 68A - 06 PBX 3822500 www.bomberosbogota.gov.coLínea de emergencia 123&amp;R&amp;"Tahoma,Normal"&amp;7FOR-PGE-2-01 V401/01/2014&amp;F</oddFooter>
  </headerFooter>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[1]Selección!#REF!</xm:f>
          </x14:formula1>
          <xm:sqref>F44</xm:sqref>
        </x14:dataValidation>
        <x14:dataValidation type="list" allowBlank="1" showInputMessage="1" showErrorMessage="1">
          <x14:formula1>
            <xm:f>[2]Selección!#REF!</xm:f>
          </x14:formula1>
          <xm:sqref>F41</xm:sqref>
        </x14:dataValidation>
        <x14:dataValidation type="list" allowBlank="1" showInputMessage="1" showErrorMessage="1">
          <x14:formula1>
            <xm:f>[3]Selección!#REF!</xm:f>
          </x14:formula1>
          <xm:sqref>F37 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16"/>
  <sheetViews>
    <sheetView topLeftCell="A4" workbookViewId="0">
      <selection activeCell="F2" sqref="F2:F15"/>
    </sheetView>
  </sheetViews>
  <sheetFormatPr baseColWidth="10" defaultRowHeight="15" x14ac:dyDescent="0.25"/>
  <cols>
    <col min="1" max="1" width="11.5703125" style="19" bestFit="1" customWidth="1"/>
    <col min="2" max="2" width="16.5703125" style="18" customWidth="1"/>
    <col min="3" max="4" width="38.5703125" style="18" customWidth="1"/>
    <col min="5" max="5" width="10.140625" style="18" customWidth="1"/>
    <col min="6" max="6" width="11.28515625" style="18" customWidth="1"/>
    <col min="7" max="7" width="13.7109375" style="18" customWidth="1"/>
    <col min="8" max="16384" width="11.42578125" style="18"/>
  </cols>
  <sheetData>
    <row r="1" spans="1:7" ht="38.25" customHeight="1" x14ac:dyDescent="0.25">
      <c r="A1" s="12" t="s">
        <v>149</v>
      </c>
      <c r="B1" s="12" t="s">
        <v>154</v>
      </c>
      <c r="C1" s="12" t="s">
        <v>155</v>
      </c>
      <c r="D1" s="13" t="s">
        <v>3</v>
      </c>
      <c r="E1" s="12" t="s">
        <v>156</v>
      </c>
      <c r="F1" s="14" t="s">
        <v>157</v>
      </c>
      <c r="G1" s="13" t="s">
        <v>153</v>
      </c>
    </row>
    <row r="2" spans="1:7" ht="36.75" customHeight="1" x14ac:dyDescent="0.25">
      <c r="A2" s="16">
        <v>412</v>
      </c>
      <c r="B2" s="4" t="s">
        <v>158</v>
      </c>
      <c r="C2" s="4" t="s">
        <v>159</v>
      </c>
      <c r="D2" s="15" t="s">
        <v>5</v>
      </c>
      <c r="E2" s="16">
        <v>1</v>
      </c>
      <c r="F2" s="16"/>
      <c r="G2" s="4"/>
    </row>
    <row r="3" spans="1:7" ht="36.75" customHeight="1" x14ac:dyDescent="0.25">
      <c r="A3" s="16">
        <v>412</v>
      </c>
      <c r="B3" s="4" t="s">
        <v>158</v>
      </c>
      <c r="C3" s="4" t="s">
        <v>160</v>
      </c>
      <c r="D3" s="15" t="s">
        <v>6</v>
      </c>
      <c r="E3" s="16">
        <v>1</v>
      </c>
      <c r="F3" s="16"/>
      <c r="G3" s="4"/>
    </row>
    <row r="4" spans="1:7" ht="36.75" customHeight="1" x14ac:dyDescent="0.25">
      <c r="A4" s="16">
        <v>412</v>
      </c>
      <c r="B4" s="4" t="s">
        <v>161</v>
      </c>
      <c r="C4" s="4" t="s">
        <v>162</v>
      </c>
      <c r="D4" s="15" t="s">
        <v>7</v>
      </c>
      <c r="E4" s="16">
        <v>1</v>
      </c>
      <c r="F4" s="16"/>
      <c r="G4" s="4"/>
    </row>
    <row r="5" spans="1:7" ht="36.75" customHeight="1" x14ac:dyDescent="0.25">
      <c r="A5" s="16">
        <v>412</v>
      </c>
      <c r="B5" s="4" t="s">
        <v>161</v>
      </c>
      <c r="C5" s="4" t="s">
        <v>162</v>
      </c>
      <c r="D5" s="15" t="s">
        <v>8</v>
      </c>
      <c r="E5" s="16">
        <v>1</v>
      </c>
      <c r="F5" s="16"/>
      <c r="G5" s="4"/>
    </row>
    <row r="6" spans="1:7" ht="36.75" customHeight="1" x14ac:dyDescent="0.25">
      <c r="A6" s="16">
        <v>412</v>
      </c>
      <c r="B6" s="4" t="s">
        <v>161</v>
      </c>
      <c r="C6" s="4" t="s">
        <v>162</v>
      </c>
      <c r="D6" s="15" t="s">
        <v>25</v>
      </c>
      <c r="E6" s="16">
        <v>1</v>
      </c>
      <c r="F6" s="16"/>
      <c r="G6" s="4"/>
    </row>
    <row r="7" spans="1:7" ht="36.75" customHeight="1" x14ac:dyDescent="0.25">
      <c r="A7" s="16">
        <v>412</v>
      </c>
      <c r="B7" s="4" t="s">
        <v>161</v>
      </c>
      <c r="C7" s="4" t="s">
        <v>162</v>
      </c>
      <c r="D7" s="15" t="s">
        <v>163</v>
      </c>
      <c r="E7" s="16">
        <v>1</v>
      </c>
      <c r="F7" s="16"/>
      <c r="G7" s="4"/>
    </row>
    <row r="8" spans="1:7" ht="36.75" customHeight="1" x14ac:dyDescent="0.25">
      <c r="A8" s="16">
        <v>412</v>
      </c>
      <c r="B8" s="4" t="s">
        <v>161</v>
      </c>
      <c r="C8" s="4" t="s">
        <v>164</v>
      </c>
      <c r="D8" s="15" t="s">
        <v>10</v>
      </c>
      <c r="E8" s="16">
        <v>1</v>
      </c>
      <c r="F8" s="16"/>
      <c r="G8" s="4"/>
    </row>
    <row r="9" spans="1:7" ht="36.75" customHeight="1" x14ac:dyDescent="0.25">
      <c r="A9" s="16">
        <v>412</v>
      </c>
      <c r="B9" s="4" t="s">
        <v>161</v>
      </c>
      <c r="C9" s="4" t="s">
        <v>170</v>
      </c>
      <c r="D9" s="15" t="s">
        <v>11</v>
      </c>
      <c r="E9" s="16">
        <v>1</v>
      </c>
      <c r="F9" s="16"/>
      <c r="G9" s="4"/>
    </row>
    <row r="10" spans="1:7" ht="36.75" customHeight="1" x14ac:dyDescent="0.25">
      <c r="A10" s="16">
        <v>412</v>
      </c>
      <c r="B10" s="4" t="s">
        <v>165</v>
      </c>
      <c r="C10" s="4" t="s">
        <v>166</v>
      </c>
      <c r="D10" s="15" t="s">
        <v>12</v>
      </c>
      <c r="E10" s="16">
        <v>1</v>
      </c>
      <c r="F10" s="16"/>
      <c r="G10" s="4"/>
    </row>
    <row r="11" spans="1:7" ht="36.75" customHeight="1" x14ac:dyDescent="0.25">
      <c r="A11" s="16">
        <v>412</v>
      </c>
      <c r="B11" s="4" t="s">
        <v>167</v>
      </c>
      <c r="C11" s="4" t="s">
        <v>171</v>
      </c>
      <c r="D11" s="15" t="s">
        <v>13</v>
      </c>
      <c r="E11" s="16">
        <v>1</v>
      </c>
      <c r="F11" s="16"/>
      <c r="G11" s="4"/>
    </row>
    <row r="12" spans="1:7" ht="36.75" customHeight="1" x14ac:dyDescent="0.25">
      <c r="A12" s="16">
        <v>412</v>
      </c>
      <c r="B12" s="4" t="s">
        <v>167</v>
      </c>
      <c r="C12" s="4" t="s">
        <v>168</v>
      </c>
      <c r="D12" s="15" t="s">
        <v>14</v>
      </c>
      <c r="E12" s="16">
        <v>1</v>
      </c>
      <c r="F12" s="16"/>
      <c r="G12" s="4"/>
    </row>
    <row r="13" spans="1:7" ht="36.75" customHeight="1" x14ac:dyDescent="0.25">
      <c r="A13" s="16">
        <v>412</v>
      </c>
      <c r="B13" s="4" t="s">
        <v>167</v>
      </c>
      <c r="C13" s="4" t="s">
        <v>168</v>
      </c>
      <c r="D13" s="15" t="s">
        <v>169</v>
      </c>
      <c r="E13" s="16">
        <v>1</v>
      </c>
      <c r="F13" s="16"/>
      <c r="G13" s="4"/>
    </row>
    <row r="14" spans="1:7" ht="36.75" customHeight="1" x14ac:dyDescent="0.25">
      <c r="A14" s="16">
        <v>908</v>
      </c>
      <c r="B14" s="4" t="s">
        <v>167</v>
      </c>
      <c r="C14" s="4" t="s">
        <v>168</v>
      </c>
      <c r="D14" s="17" t="s">
        <v>119</v>
      </c>
      <c r="E14" s="16">
        <v>1</v>
      </c>
      <c r="F14" s="21"/>
      <c r="G14" s="4"/>
    </row>
    <row r="15" spans="1:7" ht="36.75" customHeight="1" x14ac:dyDescent="0.25">
      <c r="A15" s="16">
        <v>908</v>
      </c>
      <c r="B15" s="4" t="s">
        <v>167</v>
      </c>
      <c r="C15" s="4" t="s">
        <v>168</v>
      </c>
      <c r="D15" s="17" t="s">
        <v>132</v>
      </c>
      <c r="E15" s="16">
        <v>1</v>
      </c>
      <c r="F15" s="16"/>
      <c r="G15" s="4"/>
    </row>
    <row r="16" spans="1:7" x14ac:dyDescent="0.25">
      <c r="G16" s="20">
        <f>SUM(G2:G15)</f>
        <v>0</v>
      </c>
    </row>
  </sheetData>
  <autoFilter ref="A1:G16"/>
  <sortState ref="A2:G15">
    <sortCondition ref="B2:B15"/>
    <sortCondition ref="C2:C15"/>
    <sortCondition ref="D2:D15"/>
  </sortState>
  <printOptions horizontalCentered="1" verticalCentered="1"/>
  <pageMargins left="0" right="0" top="0" bottom="0" header="0" footer="0"/>
  <pageSetup scale="95" orientation="landscape" r:id="rId1"/>
  <headerFooter>
    <oddHeader>&amp;C&amp;"Tahoma,Negrita"&amp;9ANTEPROYECTO DE PRESUPUESTO DE INVERSIÓN POAI 2013</oddHeader>
    <oddFooter>&amp;L&amp;"Tahoma,Normal"&amp;8Preparado por: Adriana Moreno Roncancio&amp;R&amp;"Tahoma,Normal"&amp;8 14-Nov-2012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0"/>
  <sheetViews>
    <sheetView workbookViewId="0">
      <selection activeCell="B16" sqref="B16"/>
    </sheetView>
  </sheetViews>
  <sheetFormatPr baseColWidth="10" defaultRowHeight="15" x14ac:dyDescent="0.25"/>
  <cols>
    <col min="1" max="1" width="26.7109375" bestFit="1" customWidth="1"/>
    <col min="2" max="2" width="36.28515625" customWidth="1"/>
    <col min="3" max="3" width="18.7109375" customWidth="1"/>
    <col min="4" max="4" width="28.7109375" customWidth="1"/>
    <col min="6" max="6" width="23.28515625" bestFit="1" customWidth="1"/>
    <col min="7" max="7" width="45.42578125" bestFit="1" customWidth="1"/>
    <col min="8" max="8" width="32.42578125" customWidth="1"/>
    <col min="9" max="9" width="40.7109375" customWidth="1"/>
  </cols>
  <sheetData>
    <row r="3" spans="1:9" x14ac:dyDescent="0.25">
      <c r="A3" s="24" t="s">
        <v>1</v>
      </c>
      <c r="B3" s="25" t="s">
        <v>152</v>
      </c>
      <c r="C3" s="25" t="s">
        <v>192</v>
      </c>
      <c r="D3" s="25" t="s">
        <v>226</v>
      </c>
      <c r="E3" s="25" t="s">
        <v>187</v>
      </c>
      <c r="F3" s="25" t="s">
        <v>2</v>
      </c>
      <c r="G3" s="25" t="s">
        <v>185</v>
      </c>
      <c r="H3" s="25" t="s">
        <v>238</v>
      </c>
      <c r="I3" s="25" t="s">
        <v>239</v>
      </c>
    </row>
    <row r="4" spans="1:9" x14ac:dyDescent="0.25">
      <c r="A4" s="26" t="s">
        <v>190</v>
      </c>
      <c r="B4" s="26" t="s">
        <v>198</v>
      </c>
      <c r="C4" s="26" t="s">
        <v>183</v>
      </c>
      <c r="D4" s="26" t="s">
        <v>186</v>
      </c>
      <c r="E4" s="26" t="s">
        <v>225</v>
      </c>
      <c r="F4" s="26" t="s">
        <v>17</v>
      </c>
      <c r="G4" s="26" t="s">
        <v>230</v>
      </c>
      <c r="H4" s="26" t="s">
        <v>232</v>
      </c>
      <c r="I4" s="26" t="s">
        <v>130</v>
      </c>
    </row>
    <row r="5" spans="1:9" x14ac:dyDescent="0.25">
      <c r="A5" s="26" t="s">
        <v>191</v>
      </c>
      <c r="B5" s="26" t="s">
        <v>199</v>
      </c>
      <c r="C5" s="26" t="s">
        <v>181</v>
      </c>
      <c r="D5" s="26" t="s">
        <v>227</v>
      </c>
      <c r="E5" s="26" t="s">
        <v>188</v>
      </c>
      <c r="F5" s="26" t="s">
        <v>18</v>
      </c>
      <c r="G5" s="26" t="s">
        <v>231</v>
      </c>
      <c r="H5" s="26" t="s">
        <v>233</v>
      </c>
      <c r="I5" s="27" t="s">
        <v>237</v>
      </c>
    </row>
    <row r="6" spans="1:9" x14ac:dyDescent="0.25">
      <c r="A6" s="26" t="s">
        <v>175</v>
      </c>
      <c r="B6" s="26" t="s">
        <v>200</v>
      </c>
      <c r="C6" s="26" t="s">
        <v>193</v>
      </c>
      <c r="D6" s="26" t="s">
        <v>229</v>
      </c>
      <c r="E6" s="26" t="s">
        <v>189</v>
      </c>
      <c r="F6" s="26" t="s">
        <v>19</v>
      </c>
      <c r="H6" s="26" t="s">
        <v>128</v>
      </c>
      <c r="I6" s="27" t="s">
        <v>237</v>
      </c>
    </row>
    <row r="7" spans="1:9" x14ac:dyDescent="0.25">
      <c r="A7" s="26" t="s">
        <v>184</v>
      </c>
      <c r="B7" s="26" t="s">
        <v>201</v>
      </c>
      <c r="C7" s="26" t="s">
        <v>194</v>
      </c>
      <c r="D7" s="26" t="s">
        <v>228</v>
      </c>
      <c r="H7" s="26" t="s">
        <v>131</v>
      </c>
      <c r="I7" s="28" t="s">
        <v>237</v>
      </c>
    </row>
    <row r="8" spans="1:9" x14ac:dyDescent="0.25">
      <c r="A8" s="26" t="s">
        <v>4</v>
      </c>
      <c r="B8" s="26" t="s">
        <v>202</v>
      </c>
      <c r="C8" s="26" t="s">
        <v>195</v>
      </c>
      <c r="D8" s="26" t="s">
        <v>177</v>
      </c>
      <c r="H8" s="26" t="s">
        <v>234</v>
      </c>
      <c r="I8" s="28" t="s">
        <v>237</v>
      </c>
    </row>
    <row r="9" spans="1:9" x14ac:dyDescent="0.25">
      <c r="A9" s="26" t="s">
        <v>180</v>
      </c>
      <c r="B9" s="26" t="s">
        <v>203</v>
      </c>
      <c r="C9" s="26" t="s">
        <v>196</v>
      </c>
      <c r="D9" s="26" t="s">
        <v>179</v>
      </c>
      <c r="H9" s="26" t="s">
        <v>236</v>
      </c>
      <c r="I9" s="28" t="s">
        <v>237</v>
      </c>
    </row>
    <row r="10" spans="1:9" x14ac:dyDescent="0.25">
      <c r="A10" s="26" t="s">
        <v>172</v>
      </c>
      <c r="B10" s="26" t="s">
        <v>204</v>
      </c>
      <c r="C10" s="26" t="s">
        <v>197</v>
      </c>
      <c r="D10" s="26" t="s">
        <v>173</v>
      </c>
      <c r="H10" s="26" t="s">
        <v>130</v>
      </c>
      <c r="I10" s="28" t="s">
        <v>237</v>
      </c>
    </row>
    <row r="11" spans="1:9" x14ac:dyDescent="0.25">
      <c r="A11" s="26" t="s">
        <v>178</v>
      </c>
      <c r="B11" s="26" t="s">
        <v>205</v>
      </c>
      <c r="C11" s="26" t="s">
        <v>176</v>
      </c>
      <c r="D11" s="26" t="s">
        <v>240</v>
      </c>
    </row>
    <row r="12" spans="1:9" x14ac:dyDescent="0.25">
      <c r="A12" s="26" t="s">
        <v>182</v>
      </c>
      <c r="B12" s="26" t="s">
        <v>206</v>
      </c>
      <c r="C12" s="26" t="s">
        <v>174</v>
      </c>
    </row>
    <row r="13" spans="1:9" x14ac:dyDescent="0.25">
      <c r="A13" s="26" t="s">
        <v>235</v>
      </c>
      <c r="B13" s="26" t="s">
        <v>207</v>
      </c>
      <c r="C13" s="26" t="s">
        <v>173</v>
      </c>
    </row>
    <row r="14" spans="1:9" x14ac:dyDescent="0.25">
      <c r="B14" s="26" t="s">
        <v>208</v>
      </c>
    </row>
    <row r="15" spans="1:9" x14ac:dyDescent="0.25">
      <c r="B15" s="26" t="s">
        <v>209</v>
      </c>
    </row>
    <row r="16" spans="1:9" x14ac:dyDescent="0.25">
      <c r="B16" s="26" t="s">
        <v>210</v>
      </c>
    </row>
    <row r="17" spans="2:2" x14ac:dyDescent="0.25">
      <c r="B17" s="26" t="s">
        <v>211</v>
      </c>
    </row>
    <row r="18" spans="2:2" x14ac:dyDescent="0.25">
      <c r="B18" s="26" t="s">
        <v>212</v>
      </c>
    </row>
    <row r="19" spans="2:2" x14ac:dyDescent="0.25">
      <c r="B19" s="26" t="s">
        <v>213</v>
      </c>
    </row>
    <row r="20" spans="2:2" x14ac:dyDescent="0.25">
      <c r="B20" s="26" t="s">
        <v>214</v>
      </c>
    </row>
    <row r="21" spans="2:2" x14ac:dyDescent="0.25">
      <c r="B21" s="26" t="s">
        <v>215</v>
      </c>
    </row>
    <row r="22" spans="2:2" x14ac:dyDescent="0.25">
      <c r="B22" s="26" t="s">
        <v>216</v>
      </c>
    </row>
    <row r="23" spans="2:2" x14ac:dyDescent="0.25">
      <c r="B23" s="26" t="s">
        <v>217</v>
      </c>
    </row>
    <row r="24" spans="2:2" x14ac:dyDescent="0.25">
      <c r="B24" s="26" t="s">
        <v>218</v>
      </c>
    </row>
    <row r="25" spans="2:2" x14ac:dyDescent="0.25">
      <c r="B25" s="26" t="s">
        <v>219</v>
      </c>
    </row>
    <row r="26" spans="2:2" x14ac:dyDescent="0.25">
      <c r="B26" s="26" t="s">
        <v>220</v>
      </c>
    </row>
    <row r="27" spans="2:2" x14ac:dyDescent="0.25">
      <c r="B27" s="26" t="s">
        <v>221</v>
      </c>
    </row>
    <row r="28" spans="2:2" x14ac:dyDescent="0.25">
      <c r="B28" s="26" t="s">
        <v>222</v>
      </c>
    </row>
    <row r="29" spans="2:2" x14ac:dyDescent="0.25">
      <c r="B29" s="26" t="s">
        <v>223</v>
      </c>
    </row>
    <row r="30" spans="2:2" x14ac:dyDescent="0.25">
      <c r="B30" s="26" t="s">
        <v>224</v>
      </c>
    </row>
  </sheetData>
  <sheetProtection sheet="1" objects="1" scenarios="1"/>
  <dataValidations count="1">
    <dataValidation allowBlank="1" showInputMessage="1" showErrorMessage="1" promptTitle="Proyecto de Inversión" prompt="Celda que no puede ser modificada por trazabilidad de la información" sqref="G4:G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I107"/>
  <sheetViews>
    <sheetView workbookViewId="0">
      <selection activeCell="H13" sqref="H13"/>
    </sheetView>
  </sheetViews>
  <sheetFormatPr baseColWidth="10" defaultRowHeight="10.5" x14ac:dyDescent="0.25"/>
  <cols>
    <col min="1" max="5" width="12.140625" style="3" customWidth="1"/>
    <col min="6" max="7" width="22.85546875" style="3" customWidth="1"/>
    <col min="8" max="8" width="55.5703125" style="3" customWidth="1"/>
    <col min="9" max="9" width="13.7109375" style="5" bestFit="1" customWidth="1"/>
    <col min="10" max="16384" width="11.42578125" style="3"/>
  </cols>
  <sheetData>
    <row r="1" spans="1:9" ht="21" x14ac:dyDescent="0.25">
      <c r="A1" s="6" t="s">
        <v>137</v>
      </c>
      <c r="B1" s="6" t="s">
        <v>138</v>
      </c>
      <c r="C1" s="6" t="s">
        <v>139</v>
      </c>
      <c r="D1" s="6" t="s">
        <v>148</v>
      </c>
      <c r="E1" s="6" t="s">
        <v>149</v>
      </c>
      <c r="F1" s="6" t="s">
        <v>0</v>
      </c>
      <c r="G1" s="6" t="s">
        <v>3</v>
      </c>
      <c r="H1" s="6" t="s">
        <v>150</v>
      </c>
      <c r="I1" s="7" t="s">
        <v>151</v>
      </c>
    </row>
    <row r="2" spans="1:9" x14ac:dyDescent="0.25">
      <c r="A2" s="162" t="s">
        <v>140</v>
      </c>
      <c r="B2" s="162" t="s">
        <v>141</v>
      </c>
      <c r="C2" s="162" t="s">
        <v>142</v>
      </c>
      <c r="D2" s="162" t="s">
        <v>143</v>
      </c>
      <c r="E2" s="162" t="s">
        <v>121</v>
      </c>
      <c r="F2" s="161" t="s">
        <v>136</v>
      </c>
      <c r="G2" s="161" t="s">
        <v>5</v>
      </c>
      <c r="H2" s="8" t="s">
        <v>93</v>
      </c>
      <c r="I2" s="9"/>
    </row>
    <row r="3" spans="1:9" x14ac:dyDescent="0.25">
      <c r="A3" s="162"/>
      <c r="B3" s="162"/>
      <c r="C3" s="162"/>
      <c r="D3" s="162"/>
      <c r="E3" s="162"/>
      <c r="F3" s="161"/>
      <c r="G3" s="161"/>
      <c r="H3" s="8" t="s">
        <v>91</v>
      </c>
      <c r="I3" s="9"/>
    </row>
    <row r="4" spans="1:9" x14ac:dyDescent="0.25">
      <c r="A4" s="162"/>
      <c r="B4" s="162"/>
      <c r="C4" s="162"/>
      <c r="D4" s="162"/>
      <c r="E4" s="162"/>
      <c r="F4" s="161"/>
      <c r="G4" s="161"/>
      <c r="H4" s="8" t="s">
        <v>94</v>
      </c>
      <c r="I4" s="9"/>
    </row>
    <row r="5" spans="1:9" x14ac:dyDescent="0.25">
      <c r="A5" s="162"/>
      <c r="B5" s="162"/>
      <c r="C5" s="162"/>
      <c r="D5" s="162"/>
      <c r="E5" s="162"/>
      <c r="F5" s="161"/>
      <c r="G5" s="161"/>
      <c r="H5" s="8" t="s">
        <v>92</v>
      </c>
      <c r="I5" s="9"/>
    </row>
    <row r="6" spans="1:9" ht="21" x14ac:dyDescent="0.25">
      <c r="A6" s="162"/>
      <c r="B6" s="162"/>
      <c r="C6" s="162"/>
      <c r="D6" s="162"/>
      <c r="E6" s="162"/>
      <c r="F6" s="161" t="s">
        <v>135</v>
      </c>
      <c r="G6" s="161" t="s">
        <v>5</v>
      </c>
      <c r="H6" s="8" t="s">
        <v>107</v>
      </c>
      <c r="I6" s="9"/>
    </row>
    <row r="7" spans="1:9" ht="21" x14ac:dyDescent="0.25">
      <c r="A7" s="162"/>
      <c r="B7" s="162"/>
      <c r="C7" s="162"/>
      <c r="D7" s="162"/>
      <c r="E7" s="162"/>
      <c r="F7" s="161"/>
      <c r="G7" s="161"/>
      <c r="H7" s="8" t="s">
        <v>108</v>
      </c>
      <c r="I7" s="9"/>
    </row>
    <row r="8" spans="1:9" ht="21" x14ac:dyDescent="0.25">
      <c r="A8" s="162"/>
      <c r="B8" s="162"/>
      <c r="C8" s="162"/>
      <c r="D8" s="162"/>
      <c r="E8" s="162"/>
      <c r="F8" s="161"/>
      <c r="G8" s="161"/>
      <c r="H8" s="8" t="s">
        <v>106</v>
      </c>
      <c r="I8" s="9"/>
    </row>
    <row r="9" spans="1:9" ht="21" x14ac:dyDescent="0.25">
      <c r="A9" s="162"/>
      <c r="B9" s="162"/>
      <c r="C9" s="162"/>
      <c r="D9" s="162"/>
      <c r="E9" s="162"/>
      <c r="F9" s="161"/>
      <c r="G9" s="161"/>
      <c r="H9" s="8" t="s">
        <v>95</v>
      </c>
      <c r="I9" s="9"/>
    </row>
    <row r="10" spans="1:9" ht="21" x14ac:dyDescent="0.25">
      <c r="A10" s="162"/>
      <c r="B10" s="162"/>
      <c r="C10" s="162"/>
      <c r="D10" s="162"/>
      <c r="E10" s="162"/>
      <c r="F10" s="161"/>
      <c r="G10" s="161"/>
      <c r="H10" s="8" t="s">
        <v>97</v>
      </c>
      <c r="I10" s="9"/>
    </row>
    <row r="11" spans="1:9" x14ac:dyDescent="0.25">
      <c r="A11" s="162"/>
      <c r="B11" s="162"/>
      <c r="C11" s="162"/>
      <c r="D11" s="162"/>
      <c r="E11" s="162"/>
      <c r="F11" s="161"/>
      <c r="G11" s="161"/>
      <c r="H11" s="8" t="s">
        <v>96</v>
      </c>
      <c r="I11" s="9"/>
    </row>
    <row r="12" spans="1:9" x14ac:dyDescent="0.25">
      <c r="A12" s="162"/>
      <c r="B12" s="162"/>
      <c r="C12" s="162"/>
      <c r="D12" s="162"/>
      <c r="E12" s="162"/>
      <c r="F12" s="161"/>
      <c r="G12" s="161"/>
      <c r="H12" s="8" t="s">
        <v>98</v>
      </c>
      <c r="I12" s="9"/>
    </row>
    <row r="13" spans="1:9" x14ac:dyDescent="0.25">
      <c r="A13" s="162"/>
      <c r="B13" s="162"/>
      <c r="C13" s="162"/>
      <c r="D13" s="162"/>
      <c r="E13" s="162"/>
      <c r="F13" s="161" t="s">
        <v>127</v>
      </c>
      <c r="G13" s="161" t="s">
        <v>6</v>
      </c>
      <c r="H13" s="8" t="s">
        <v>68</v>
      </c>
      <c r="I13" s="9"/>
    </row>
    <row r="14" spans="1:9" ht="21" x14ac:dyDescent="0.25">
      <c r="A14" s="162"/>
      <c r="B14" s="162"/>
      <c r="C14" s="162"/>
      <c r="D14" s="162"/>
      <c r="E14" s="162"/>
      <c r="F14" s="161"/>
      <c r="G14" s="161"/>
      <c r="H14" s="8" t="s">
        <v>103</v>
      </c>
      <c r="I14" s="9"/>
    </row>
    <row r="15" spans="1:9" ht="21" x14ac:dyDescent="0.25">
      <c r="A15" s="162"/>
      <c r="B15" s="162"/>
      <c r="C15" s="162"/>
      <c r="D15" s="162"/>
      <c r="E15" s="162"/>
      <c r="F15" s="161"/>
      <c r="G15" s="161"/>
      <c r="H15" s="8" t="s">
        <v>99</v>
      </c>
      <c r="I15" s="9"/>
    </row>
    <row r="16" spans="1:9" ht="42" x14ac:dyDescent="0.25">
      <c r="A16" s="162"/>
      <c r="B16" s="162"/>
      <c r="C16" s="162"/>
      <c r="D16" s="162"/>
      <c r="E16" s="162"/>
      <c r="F16" s="161"/>
      <c r="G16" s="161"/>
      <c r="H16" s="8" t="s">
        <v>105</v>
      </c>
      <c r="I16" s="9"/>
    </row>
    <row r="17" spans="1:9" x14ac:dyDescent="0.25">
      <c r="A17" s="162"/>
      <c r="B17" s="162"/>
      <c r="C17" s="162"/>
      <c r="D17" s="162"/>
      <c r="E17" s="162"/>
      <c r="F17" s="161"/>
      <c r="G17" s="161"/>
      <c r="H17" s="8" t="s">
        <v>100</v>
      </c>
      <c r="I17" s="9"/>
    </row>
    <row r="18" spans="1:9" x14ac:dyDescent="0.25">
      <c r="A18" s="162"/>
      <c r="B18" s="162"/>
      <c r="C18" s="162"/>
      <c r="D18" s="162"/>
      <c r="E18" s="162"/>
      <c r="F18" s="161"/>
      <c r="G18" s="161"/>
      <c r="H18" s="8" t="s">
        <v>102</v>
      </c>
      <c r="I18" s="9"/>
    </row>
    <row r="19" spans="1:9" ht="21" x14ac:dyDescent="0.25">
      <c r="A19" s="162"/>
      <c r="B19" s="162"/>
      <c r="C19" s="162"/>
      <c r="D19" s="162"/>
      <c r="E19" s="162"/>
      <c r="F19" s="161"/>
      <c r="G19" s="161"/>
      <c r="H19" s="8" t="s">
        <v>104</v>
      </c>
      <c r="I19" s="9"/>
    </row>
    <row r="20" spans="1:9" x14ac:dyDescent="0.25">
      <c r="A20" s="162"/>
      <c r="B20" s="162"/>
      <c r="C20" s="162"/>
      <c r="D20" s="162"/>
      <c r="E20" s="162"/>
      <c r="F20" s="161"/>
      <c r="G20" s="161"/>
      <c r="H20" s="8" t="s">
        <v>101</v>
      </c>
      <c r="I20" s="9"/>
    </row>
    <row r="21" spans="1:9" x14ac:dyDescent="0.25">
      <c r="A21" s="162"/>
      <c r="B21" s="162"/>
      <c r="C21" s="162"/>
      <c r="D21" s="162"/>
      <c r="E21" s="162"/>
      <c r="F21" s="161"/>
      <c r="G21" s="161"/>
      <c r="H21" s="8" t="s">
        <v>109</v>
      </c>
      <c r="I21" s="9"/>
    </row>
    <row r="22" spans="1:9" x14ac:dyDescent="0.25">
      <c r="A22" s="162"/>
      <c r="B22" s="162"/>
      <c r="C22" s="162"/>
      <c r="D22" s="162"/>
      <c r="E22" s="162"/>
      <c r="F22" s="161"/>
      <c r="G22" s="161"/>
      <c r="H22" s="8" t="s">
        <v>29</v>
      </c>
      <c r="I22" s="9"/>
    </row>
    <row r="23" spans="1:9" x14ac:dyDescent="0.25">
      <c r="A23" s="162"/>
      <c r="B23" s="162"/>
      <c r="C23" s="162"/>
      <c r="D23" s="162"/>
      <c r="E23" s="162"/>
      <c r="F23" s="161"/>
      <c r="G23" s="161"/>
      <c r="H23" s="8" t="s">
        <v>33</v>
      </c>
      <c r="I23" s="9"/>
    </row>
    <row r="24" spans="1:9" x14ac:dyDescent="0.25">
      <c r="A24" s="162"/>
      <c r="B24" s="162"/>
      <c r="C24" s="162"/>
      <c r="D24" s="162"/>
      <c r="E24" s="162"/>
      <c r="F24" s="161"/>
      <c r="G24" s="161"/>
      <c r="H24" s="8" t="s">
        <v>87</v>
      </c>
      <c r="I24" s="9"/>
    </row>
    <row r="25" spans="1:9" x14ac:dyDescent="0.25">
      <c r="A25" s="162"/>
      <c r="B25" s="162"/>
      <c r="C25" s="162"/>
      <c r="D25" s="162"/>
      <c r="E25" s="162"/>
      <c r="F25" s="161"/>
      <c r="G25" s="161"/>
      <c r="H25" s="8" t="s">
        <v>110</v>
      </c>
      <c r="I25" s="9"/>
    </row>
    <row r="26" spans="1:9" x14ac:dyDescent="0.25">
      <c r="A26" s="162"/>
      <c r="B26" s="162"/>
      <c r="C26" s="162"/>
      <c r="D26" s="162"/>
      <c r="E26" s="162"/>
      <c r="F26" s="161"/>
      <c r="G26" s="161"/>
      <c r="H26" s="8" t="s">
        <v>86</v>
      </c>
      <c r="I26" s="9"/>
    </row>
    <row r="27" spans="1:9" x14ac:dyDescent="0.25">
      <c r="A27" s="162"/>
      <c r="B27" s="162"/>
      <c r="C27" s="162"/>
      <c r="D27" s="162"/>
      <c r="E27" s="162"/>
      <c r="F27" s="161"/>
      <c r="G27" s="161"/>
      <c r="H27" s="8" t="s">
        <v>85</v>
      </c>
      <c r="I27" s="9"/>
    </row>
    <row r="28" spans="1:9" ht="31.5" x14ac:dyDescent="0.25">
      <c r="A28" s="162"/>
      <c r="B28" s="162"/>
      <c r="C28" s="162"/>
      <c r="D28" s="162"/>
      <c r="E28" s="162"/>
      <c r="F28" s="161"/>
      <c r="G28" s="161"/>
      <c r="H28" s="8" t="s">
        <v>88</v>
      </c>
      <c r="I28" s="9"/>
    </row>
    <row r="29" spans="1:9" x14ac:dyDescent="0.25">
      <c r="A29" s="162"/>
      <c r="B29" s="162"/>
      <c r="C29" s="162"/>
      <c r="D29" s="162"/>
      <c r="E29" s="162"/>
      <c r="F29" s="161"/>
      <c r="G29" s="161"/>
      <c r="H29" s="8" t="s">
        <v>111</v>
      </c>
      <c r="I29" s="9"/>
    </row>
    <row r="30" spans="1:9" x14ac:dyDescent="0.25">
      <c r="A30" s="162"/>
      <c r="B30" s="162"/>
      <c r="C30" s="162"/>
      <c r="D30" s="162"/>
      <c r="E30" s="162"/>
      <c r="F30" s="161"/>
      <c r="G30" s="161"/>
      <c r="H30" s="8" t="s">
        <v>32</v>
      </c>
      <c r="I30" s="9"/>
    </row>
    <row r="31" spans="1:9" ht="21" x14ac:dyDescent="0.25">
      <c r="A31" s="162"/>
      <c r="B31" s="162"/>
      <c r="C31" s="162"/>
      <c r="D31" s="162"/>
      <c r="E31" s="162"/>
      <c r="F31" s="161" t="s">
        <v>128</v>
      </c>
      <c r="G31" s="161" t="s">
        <v>7</v>
      </c>
      <c r="H31" s="8" t="s">
        <v>46</v>
      </c>
      <c r="I31" s="9"/>
    </row>
    <row r="32" spans="1:9" x14ac:dyDescent="0.25">
      <c r="A32" s="162"/>
      <c r="B32" s="162"/>
      <c r="C32" s="162"/>
      <c r="D32" s="162"/>
      <c r="E32" s="162"/>
      <c r="F32" s="161"/>
      <c r="G32" s="161"/>
      <c r="H32" s="8" t="s">
        <v>67</v>
      </c>
      <c r="I32" s="9"/>
    </row>
    <row r="33" spans="1:9" x14ac:dyDescent="0.25">
      <c r="A33" s="162"/>
      <c r="B33" s="162"/>
      <c r="C33" s="162"/>
      <c r="D33" s="162"/>
      <c r="E33" s="162"/>
      <c r="F33" s="161"/>
      <c r="G33" s="161"/>
      <c r="H33" s="8" t="s">
        <v>66</v>
      </c>
      <c r="I33" s="9"/>
    </row>
    <row r="34" spans="1:9" ht="21" x14ac:dyDescent="0.25">
      <c r="A34" s="162"/>
      <c r="B34" s="162"/>
      <c r="C34" s="162"/>
      <c r="D34" s="162"/>
      <c r="E34" s="162"/>
      <c r="F34" s="161"/>
      <c r="G34" s="161"/>
      <c r="H34" s="8" t="s">
        <v>123</v>
      </c>
      <c r="I34" s="9"/>
    </row>
    <row r="35" spans="1:9" x14ac:dyDescent="0.25">
      <c r="A35" s="162"/>
      <c r="B35" s="162"/>
      <c r="C35" s="162"/>
      <c r="D35" s="162"/>
      <c r="E35" s="162"/>
      <c r="F35" s="161"/>
      <c r="G35" s="161"/>
      <c r="H35" s="8" t="s">
        <v>59</v>
      </c>
      <c r="I35" s="9"/>
    </row>
    <row r="36" spans="1:9" x14ac:dyDescent="0.25">
      <c r="A36" s="162"/>
      <c r="B36" s="162"/>
      <c r="C36" s="162"/>
      <c r="D36" s="162"/>
      <c r="E36" s="162"/>
      <c r="F36" s="161"/>
      <c r="G36" s="161"/>
      <c r="H36" s="8" t="s">
        <v>61</v>
      </c>
      <c r="I36" s="9"/>
    </row>
    <row r="37" spans="1:9" x14ac:dyDescent="0.25">
      <c r="A37" s="162"/>
      <c r="B37" s="162"/>
      <c r="C37" s="162"/>
      <c r="D37" s="162"/>
      <c r="E37" s="162"/>
      <c r="F37" s="161"/>
      <c r="G37" s="161"/>
      <c r="H37" s="8" t="s">
        <v>60</v>
      </c>
      <c r="I37" s="9"/>
    </row>
    <row r="38" spans="1:9" x14ac:dyDescent="0.25">
      <c r="A38" s="162"/>
      <c r="B38" s="162"/>
      <c r="C38" s="162"/>
      <c r="D38" s="162"/>
      <c r="E38" s="162"/>
      <c r="F38" s="161"/>
      <c r="G38" s="161"/>
      <c r="H38" s="8" t="s">
        <v>72</v>
      </c>
      <c r="I38" s="9"/>
    </row>
    <row r="39" spans="1:9" ht="21" x14ac:dyDescent="0.25">
      <c r="A39" s="162"/>
      <c r="B39" s="162"/>
      <c r="C39" s="162"/>
      <c r="D39" s="162"/>
      <c r="E39" s="162"/>
      <c r="F39" s="161"/>
      <c r="G39" s="161"/>
      <c r="H39" s="8" t="s">
        <v>69</v>
      </c>
      <c r="I39" s="9"/>
    </row>
    <row r="40" spans="1:9" x14ac:dyDescent="0.25">
      <c r="A40" s="162"/>
      <c r="B40" s="162"/>
      <c r="C40" s="162"/>
      <c r="D40" s="162"/>
      <c r="E40" s="162"/>
      <c r="F40" s="161"/>
      <c r="G40" s="161"/>
      <c r="H40" s="8" t="s">
        <v>63</v>
      </c>
      <c r="I40" s="9"/>
    </row>
    <row r="41" spans="1:9" x14ac:dyDescent="0.25">
      <c r="A41" s="162"/>
      <c r="B41" s="162"/>
      <c r="C41" s="162"/>
      <c r="D41" s="162"/>
      <c r="E41" s="162"/>
      <c r="F41" s="161"/>
      <c r="G41" s="161"/>
      <c r="H41" s="8" t="s">
        <v>62</v>
      </c>
      <c r="I41" s="9"/>
    </row>
    <row r="42" spans="1:9" ht="31.5" x14ac:dyDescent="0.25">
      <c r="A42" s="162"/>
      <c r="B42" s="162"/>
      <c r="C42" s="162"/>
      <c r="D42" s="162"/>
      <c r="E42" s="162"/>
      <c r="F42" s="161"/>
      <c r="G42" s="161"/>
      <c r="H42" s="8" t="s">
        <v>122</v>
      </c>
      <c r="I42" s="9"/>
    </row>
    <row r="43" spans="1:9" x14ac:dyDescent="0.25">
      <c r="A43" s="162"/>
      <c r="B43" s="162"/>
      <c r="C43" s="162"/>
      <c r="D43" s="162"/>
      <c r="E43" s="162"/>
      <c r="F43" s="161"/>
      <c r="G43" s="161"/>
      <c r="H43" s="8" t="s">
        <v>64</v>
      </c>
      <c r="I43" s="9"/>
    </row>
    <row r="44" spans="1:9" x14ac:dyDescent="0.25">
      <c r="A44" s="162"/>
      <c r="B44" s="162"/>
      <c r="C44" s="162"/>
      <c r="D44" s="162"/>
      <c r="E44" s="162"/>
      <c r="F44" s="161"/>
      <c r="G44" s="161"/>
      <c r="H44" s="8" t="s">
        <v>65</v>
      </c>
      <c r="I44" s="9"/>
    </row>
    <row r="45" spans="1:9" ht="157.5" x14ac:dyDescent="0.25">
      <c r="A45" s="162"/>
      <c r="B45" s="162"/>
      <c r="C45" s="162"/>
      <c r="D45" s="162"/>
      <c r="E45" s="162"/>
      <c r="F45" s="161"/>
      <c r="G45" s="161"/>
      <c r="H45" s="8" t="s">
        <v>124</v>
      </c>
      <c r="I45" s="9"/>
    </row>
    <row r="46" spans="1:9" x14ac:dyDescent="0.25">
      <c r="A46" s="162"/>
      <c r="B46" s="162"/>
      <c r="C46" s="162"/>
      <c r="D46" s="162"/>
      <c r="E46" s="162"/>
      <c r="F46" s="161"/>
      <c r="G46" s="161"/>
      <c r="H46" s="8" t="s">
        <v>73</v>
      </c>
      <c r="I46" s="9"/>
    </row>
    <row r="47" spans="1:9" ht="21" x14ac:dyDescent="0.25">
      <c r="A47" s="162"/>
      <c r="B47" s="162"/>
      <c r="C47" s="162"/>
      <c r="D47" s="162"/>
      <c r="E47" s="162"/>
      <c r="F47" s="161"/>
      <c r="G47" s="161"/>
      <c r="H47" s="8" t="s">
        <v>70</v>
      </c>
      <c r="I47" s="9"/>
    </row>
    <row r="48" spans="1:9" x14ac:dyDescent="0.25">
      <c r="A48" s="162"/>
      <c r="B48" s="162"/>
      <c r="C48" s="162"/>
      <c r="D48" s="162"/>
      <c r="E48" s="162"/>
      <c r="F48" s="161"/>
      <c r="G48" s="161"/>
      <c r="H48" s="8" t="s">
        <v>71</v>
      </c>
      <c r="I48" s="9"/>
    </row>
    <row r="49" spans="1:9" ht="31.5" x14ac:dyDescent="0.25">
      <c r="A49" s="162"/>
      <c r="B49" s="162"/>
      <c r="C49" s="162"/>
      <c r="D49" s="162"/>
      <c r="E49" s="162"/>
      <c r="F49" s="161"/>
      <c r="G49" s="10" t="s">
        <v>25</v>
      </c>
      <c r="H49" s="8" t="s">
        <v>28</v>
      </c>
      <c r="I49" s="9"/>
    </row>
    <row r="50" spans="1:9" ht="21" x14ac:dyDescent="0.25">
      <c r="A50" s="162"/>
      <c r="B50" s="162"/>
      <c r="C50" s="162"/>
      <c r="D50" s="162"/>
      <c r="E50" s="162"/>
      <c r="F50" s="161"/>
      <c r="G50" s="10" t="s">
        <v>134</v>
      </c>
      <c r="H50" s="8" t="s">
        <v>78</v>
      </c>
      <c r="I50" s="9"/>
    </row>
    <row r="51" spans="1:9" ht="21" x14ac:dyDescent="0.25">
      <c r="A51" s="162"/>
      <c r="B51" s="162"/>
      <c r="C51" s="162"/>
      <c r="D51" s="162"/>
      <c r="E51" s="162"/>
      <c r="F51" s="161" t="s">
        <v>129</v>
      </c>
      <c r="G51" s="161" t="s">
        <v>13</v>
      </c>
      <c r="H51" s="8" t="s">
        <v>84</v>
      </c>
      <c r="I51" s="9"/>
    </row>
    <row r="52" spans="1:9" x14ac:dyDescent="0.25">
      <c r="A52" s="162"/>
      <c r="B52" s="162"/>
      <c r="C52" s="162"/>
      <c r="D52" s="162"/>
      <c r="E52" s="162"/>
      <c r="F52" s="161"/>
      <c r="G52" s="161"/>
      <c r="H52" s="8" t="s">
        <v>54</v>
      </c>
      <c r="I52" s="9"/>
    </row>
    <row r="53" spans="1:9" ht="21" x14ac:dyDescent="0.25">
      <c r="A53" s="162"/>
      <c r="B53" s="162"/>
      <c r="C53" s="162"/>
      <c r="D53" s="162"/>
      <c r="E53" s="162"/>
      <c r="F53" s="161"/>
      <c r="G53" s="161"/>
      <c r="H53" s="8" t="s">
        <v>83</v>
      </c>
      <c r="I53" s="9"/>
    </row>
    <row r="54" spans="1:9" x14ac:dyDescent="0.25">
      <c r="A54" s="162"/>
      <c r="B54" s="162"/>
      <c r="C54" s="162"/>
      <c r="D54" s="162"/>
      <c r="E54" s="162"/>
      <c r="F54" s="161"/>
      <c r="G54" s="161"/>
      <c r="H54" s="8" t="s">
        <v>55</v>
      </c>
      <c r="I54" s="9"/>
    </row>
    <row r="55" spans="1:9" ht="21" x14ac:dyDescent="0.25">
      <c r="A55" s="162"/>
      <c r="B55" s="162"/>
      <c r="C55" s="162"/>
      <c r="D55" s="162"/>
      <c r="E55" s="162"/>
      <c r="F55" s="161"/>
      <c r="G55" s="161"/>
      <c r="H55" s="8" t="s">
        <v>126</v>
      </c>
      <c r="I55" s="9"/>
    </row>
    <row r="56" spans="1:9" x14ac:dyDescent="0.25">
      <c r="A56" s="162"/>
      <c r="B56" s="162"/>
      <c r="C56" s="162"/>
      <c r="D56" s="162"/>
      <c r="E56" s="162"/>
      <c r="F56" s="161"/>
      <c r="G56" s="161"/>
      <c r="H56" s="8" t="s">
        <v>82</v>
      </c>
      <c r="I56" s="9"/>
    </row>
    <row r="57" spans="1:9" ht="42" x14ac:dyDescent="0.25">
      <c r="A57" s="162"/>
      <c r="B57" s="162"/>
      <c r="C57" s="162"/>
      <c r="D57" s="162"/>
      <c r="E57" s="162"/>
      <c r="F57" s="161"/>
      <c r="G57" s="161"/>
      <c r="H57" s="8" t="s">
        <v>57</v>
      </c>
      <c r="I57" s="9"/>
    </row>
    <row r="58" spans="1:9" ht="31.5" x14ac:dyDescent="0.25">
      <c r="A58" s="162"/>
      <c r="B58" s="162"/>
      <c r="C58" s="162"/>
      <c r="D58" s="162"/>
      <c r="E58" s="162"/>
      <c r="F58" s="161"/>
      <c r="G58" s="161"/>
      <c r="H58" s="8" t="s">
        <v>56</v>
      </c>
      <c r="I58" s="9"/>
    </row>
    <row r="59" spans="1:9" ht="31.5" x14ac:dyDescent="0.25">
      <c r="A59" s="162"/>
      <c r="B59" s="162"/>
      <c r="C59" s="162"/>
      <c r="D59" s="162"/>
      <c r="E59" s="162"/>
      <c r="F59" s="161" t="s">
        <v>131</v>
      </c>
      <c r="G59" s="161" t="s">
        <v>12</v>
      </c>
      <c r="H59" s="8" t="s">
        <v>40</v>
      </c>
      <c r="I59" s="9"/>
    </row>
    <row r="60" spans="1:9" ht="21" x14ac:dyDescent="0.25">
      <c r="A60" s="162"/>
      <c r="B60" s="162"/>
      <c r="C60" s="162"/>
      <c r="D60" s="162"/>
      <c r="E60" s="162"/>
      <c r="F60" s="161"/>
      <c r="G60" s="161"/>
      <c r="H60" s="8" t="s">
        <v>125</v>
      </c>
      <c r="I60" s="9"/>
    </row>
    <row r="61" spans="1:9" ht="31.5" x14ac:dyDescent="0.25">
      <c r="A61" s="162"/>
      <c r="B61" s="162"/>
      <c r="C61" s="162"/>
      <c r="D61" s="162"/>
      <c r="E61" s="162"/>
      <c r="F61" s="161"/>
      <c r="G61" s="161"/>
      <c r="H61" s="8" t="s">
        <v>118</v>
      </c>
      <c r="I61" s="9"/>
    </row>
    <row r="62" spans="1:9" ht="42" x14ac:dyDescent="0.25">
      <c r="A62" s="162"/>
      <c r="B62" s="162"/>
      <c r="C62" s="162"/>
      <c r="D62" s="162"/>
      <c r="E62" s="162"/>
      <c r="F62" s="161"/>
      <c r="G62" s="161"/>
      <c r="H62" s="8" t="s">
        <v>58</v>
      </c>
      <c r="I62" s="9"/>
    </row>
    <row r="63" spans="1:9" ht="21" x14ac:dyDescent="0.25">
      <c r="A63" s="162"/>
      <c r="B63" s="162"/>
      <c r="C63" s="162"/>
      <c r="D63" s="162"/>
      <c r="E63" s="162"/>
      <c r="F63" s="161"/>
      <c r="G63" s="161"/>
      <c r="H63" s="8" t="s">
        <v>117</v>
      </c>
      <c r="I63" s="9"/>
    </row>
    <row r="64" spans="1:9" ht="31.5" x14ac:dyDescent="0.25">
      <c r="A64" s="162"/>
      <c r="B64" s="162"/>
      <c r="C64" s="162"/>
      <c r="D64" s="162"/>
      <c r="E64" s="162"/>
      <c r="F64" s="161"/>
      <c r="G64" s="161" t="s">
        <v>10</v>
      </c>
      <c r="H64" s="8" t="s">
        <v>133</v>
      </c>
      <c r="I64" s="9"/>
    </row>
    <row r="65" spans="1:9" x14ac:dyDescent="0.25">
      <c r="A65" s="162"/>
      <c r="B65" s="162"/>
      <c r="C65" s="162"/>
      <c r="D65" s="162"/>
      <c r="E65" s="162"/>
      <c r="F65" s="161"/>
      <c r="G65" s="161"/>
      <c r="H65" s="8" t="s">
        <v>39</v>
      </c>
      <c r="I65" s="9"/>
    </row>
    <row r="66" spans="1:9" ht="21" x14ac:dyDescent="0.25">
      <c r="A66" s="162"/>
      <c r="B66" s="162"/>
      <c r="C66" s="162"/>
      <c r="D66" s="162"/>
      <c r="E66" s="162"/>
      <c r="F66" s="161"/>
      <c r="G66" s="161"/>
      <c r="H66" s="8" t="s">
        <v>37</v>
      </c>
      <c r="I66" s="9"/>
    </row>
    <row r="67" spans="1:9" ht="31.5" x14ac:dyDescent="0.25">
      <c r="A67" s="162"/>
      <c r="B67" s="162"/>
      <c r="C67" s="162"/>
      <c r="D67" s="162"/>
      <c r="E67" s="162"/>
      <c r="F67" s="161"/>
      <c r="G67" s="161"/>
      <c r="H67" s="8" t="s">
        <v>30</v>
      </c>
      <c r="I67" s="9"/>
    </row>
    <row r="68" spans="1:9" x14ac:dyDescent="0.25">
      <c r="A68" s="162"/>
      <c r="B68" s="162"/>
      <c r="C68" s="162"/>
      <c r="D68" s="162"/>
      <c r="E68" s="162"/>
      <c r="F68" s="161"/>
      <c r="G68" s="161"/>
      <c r="H68" s="8" t="s">
        <v>16</v>
      </c>
      <c r="I68" s="9"/>
    </row>
    <row r="69" spans="1:9" x14ac:dyDescent="0.25">
      <c r="A69" s="162"/>
      <c r="B69" s="162"/>
      <c r="C69" s="162"/>
      <c r="D69" s="162"/>
      <c r="E69" s="162"/>
      <c r="F69" s="161"/>
      <c r="G69" s="161"/>
      <c r="H69" s="8" t="s">
        <v>90</v>
      </c>
      <c r="I69" s="9"/>
    </row>
    <row r="70" spans="1:9" ht="21" x14ac:dyDescent="0.25">
      <c r="A70" s="162"/>
      <c r="B70" s="162"/>
      <c r="C70" s="162"/>
      <c r="D70" s="162"/>
      <c r="E70" s="162"/>
      <c r="F70" s="161"/>
      <c r="G70" s="161"/>
      <c r="H70" s="8" t="s">
        <v>42</v>
      </c>
      <c r="I70" s="9"/>
    </row>
    <row r="71" spans="1:9" x14ac:dyDescent="0.25">
      <c r="A71" s="162"/>
      <c r="B71" s="162"/>
      <c r="C71" s="162"/>
      <c r="D71" s="162"/>
      <c r="E71" s="162"/>
      <c r="F71" s="161"/>
      <c r="G71" s="161" t="s">
        <v>14</v>
      </c>
      <c r="H71" s="8" t="s">
        <v>116</v>
      </c>
      <c r="I71" s="9"/>
    </row>
    <row r="72" spans="1:9" ht="21" x14ac:dyDescent="0.25">
      <c r="A72" s="162"/>
      <c r="B72" s="162"/>
      <c r="C72" s="162"/>
      <c r="D72" s="162"/>
      <c r="E72" s="162"/>
      <c r="F72" s="161"/>
      <c r="G72" s="161"/>
      <c r="H72" s="8" t="s">
        <v>21</v>
      </c>
      <c r="I72" s="9"/>
    </row>
    <row r="73" spans="1:9" ht="21" x14ac:dyDescent="0.25">
      <c r="A73" s="162"/>
      <c r="B73" s="162"/>
      <c r="C73" s="162"/>
      <c r="D73" s="162"/>
      <c r="E73" s="162"/>
      <c r="F73" s="161"/>
      <c r="G73" s="161"/>
      <c r="H73" s="8" t="s">
        <v>38</v>
      </c>
      <c r="I73" s="9"/>
    </row>
    <row r="74" spans="1:9" ht="21" x14ac:dyDescent="0.25">
      <c r="A74" s="162"/>
      <c r="B74" s="162"/>
      <c r="C74" s="162"/>
      <c r="D74" s="162"/>
      <c r="E74" s="162"/>
      <c r="F74" s="161"/>
      <c r="G74" s="161"/>
      <c r="H74" s="8" t="s">
        <v>23</v>
      </c>
      <c r="I74" s="9"/>
    </row>
    <row r="75" spans="1:9" x14ac:dyDescent="0.25">
      <c r="A75" s="162"/>
      <c r="B75" s="162"/>
      <c r="C75" s="162"/>
      <c r="D75" s="162"/>
      <c r="E75" s="162"/>
      <c r="F75" s="161"/>
      <c r="G75" s="161"/>
      <c r="H75" s="8" t="s">
        <v>22</v>
      </c>
      <c r="I75" s="9"/>
    </row>
    <row r="76" spans="1:9" ht="21" x14ac:dyDescent="0.25">
      <c r="A76" s="162"/>
      <c r="B76" s="162"/>
      <c r="C76" s="162"/>
      <c r="D76" s="162"/>
      <c r="E76" s="162"/>
      <c r="F76" s="161"/>
      <c r="G76" s="161"/>
      <c r="H76" s="8" t="s">
        <v>31</v>
      </c>
      <c r="I76" s="9"/>
    </row>
    <row r="77" spans="1:9" ht="21" x14ac:dyDescent="0.25">
      <c r="A77" s="162"/>
      <c r="B77" s="162"/>
      <c r="C77" s="162"/>
      <c r="D77" s="162"/>
      <c r="E77" s="162"/>
      <c r="F77" s="161"/>
      <c r="G77" s="161"/>
      <c r="H77" s="8" t="s">
        <v>52</v>
      </c>
      <c r="I77" s="9"/>
    </row>
    <row r="78" spans="1:9" x14ac:dyDescent="0.25">
      <c r="A78" s="162"/>
      <c r="B78" s="162"/>
      <c r="C78" s="162"/>
      <c r="D78" s="162"/>
      <c r="E78" s="162"/>
      <c r="F78" s="161"/>
      <c r="G78" s="161"/>
      <c r="H78" s="8" t="s">
        <v>74</v>
      </c>
      <c r="I78" s="9"/>
    </row>
    <row r="79" spans="1:9" x14ac:dyDescent="0.25">
      <c r="A79" s="162"/>
      <c r="B79" s="162"/>
      <c r="C79" s="162"/>
      <c r="D79" s="162"/>
      <c r="E79" s="162"/>
      <c r="F79" s="161"/>
      <c r="G79" s="161"/>
      <c r="H79" s="8" t="s">
        <v>51</v>
      </c>
      <c r="I79" s="9"/>
    </row>
    <row r="80" spans="1:9" ht="21" x14ac:dyDescent="0.25">
      <c r="A80" s="162"/>
      <c r="B80" s="162"/>
      <c r="C80" s="162"/>
      <c r="D80" s="162"/>
      <c r="E80" s="162"/>
      <c r="F80" s="161"/>
      <c r="G80" s="161"/>
      <c r="H80" s="8" t="s">
        <v>26</v>
      </c>
      <c r="I80" s="9"/>
    </row>
    <row r="81" spans="1:9" x14ac:dyDescent="0.25">
      <c r="A81" s="162"/>
      <c r="B81" s="162"/>
      <c r="C81" s="162"/>
      <c r="D81" s="162"/>
      <c r="E81" s="162"/>
      <c r="F81" s="161"/>
      <c r="G81" s="161"/>
      <c r="H81" s="8" t="s">
        <v>115</v>
      </c>
      <c r="I81" s="9"/>
    </row>
    <row r="82" spans="1:9" x14ac:dyDescent="0.25">
      <c r="A82" s="162"/>
      <c r="B82" s="162"/>
      <c r="C82" s="162"/>
      <c r="D82" s="162"/>
      <c r="E82" s="162"/>
      <c r="F82" s="161"/>
      <c r="G82" s="161"/>
      <c r="H82" s="8" t="s">
        <v>53</v>
      </c>
      <c r="I82" s="9"/>
    </row>
    <row r="83" spans="1:9" x14ac:dyDescent="0.25">
      <c r="A83" s="162"/>
      <c r="B83" s="162"/>
      <c r="C83" s="162"/>
      <c r="D83" s="162"/>
      <c r="E83" s="162"/>
      <c r="F83" s="161"/>
      <c r="G83" s="161"/>
      <c r="H83" s="8" t="s">
        <v>75</v>
      </c>
      <c r="I83" s="9"/>
    </row>
    <row r="84" spans="1:9" x14ac:dyDescent="0.25">
      <c r="A84" s="162"/>
      <c r="B84" s="162"/>
      <c r="C84" s="162"/>
      <c r="D84" s="162"/>
      <c r="E84" s="162"/>
      <c r="F84" s="161"/>
      <c r="G84" s="161"/>
      <c r="H84" s="8" t="s">
        <v>76</v>
      </c>
      <c r="I84" s="9"/>
    </row>
    <row r="85" spans="1:9" ht="21" x14ac:dyDescent="0.25">
      <c r="A85" s="162"/>
      <c r="B85" s="162"/>
      <c r="C85" s="162"/>
      <c r="D85" s="162"/>
      <c r="E85" s="162"/>
      <c r="F85" s="161"/>
      <c r="G85" s="161"/>
      <c r="H85" s="8" t="s">
        <v>43</v>
      </c>
      <c r="I85" s="9"/>
    </row>
    <row r="86" spans="1:9" ht="42" x14ac:dyDescent="0.25">
      <c r="A86" s="162"/>
      <c r="B86" s="162"/>
      <c r="C86" s="162"/>
      <c r="D86" s="162"/>
      <c r="E86" s="162"/>
      <c r="F86" s="161"/>
      <c r="G86" s="10" t="s">
        <v>11</v>
      </c>
      <c r="H86" s="8" t="s">
        <v>20</v>
      </c>
      <c r="I86" s="9"/>
    </row>
    <row r="87" spans="1:9" x14ac:dyDescent="0.25">
      <c r="A87" s="162"/>
      <c r="B87" s="162"/>
      <c r="C87" s="162"/>
      <c r="D87" s="162"/>
      <c r="E87" s="162"/>
      <c r="F87" s="161"/>
      <c r="G87" s="161" t="s">
        <v>8</v>
      </c>
      <c r="H87" s="8" t="s">
        <v>77</v>
      </c>
      <c r="I87" s="9"/>
    </row>
    <row r="88" spans="1:9" x14ac:dyDescent="0.25">
      <c r="A88" s="162"/>
      <c r="B88" s="162"/>
      <c r="C88" s="162"/>
      <c r="D88" s="162"/>
      <c r="E88" s="162"/>
      <c r="F88" s="161"/>
      <c r="G88" s="161"/>
      <c r="H88" s="8" t="s">
        <v>79</v>
      </c>
      <c r="I88" s="9"/>
    </row>
    <row r="89" spans="1:9" ht="21" x14ac:dyDescent="0.25">
      <c r="A89" s="162"/>
      <c r="B89" s="162"/>
      <c r="C89" s="162"/>
      <c r="D89" s="162"/>
      <c r="E89" s="162"/>
      <c r="F89" s="161"/>
      <c r="G89" s="161"/>
      <c r="H89" s="8" t="s">
        <v>24</v>
      </c>
      <c r="I89" s="9"/>
    </row>
    <row r="90" spans="1:9" ht="21" x14ac:dyDescent="0.25">
      <c r="A90" s="162"/>
      <c r="B90" s="162"/>
      <c r="C90" s="162"/>
      <c r="D90" s="162"/>
      <c r="E90" s="162"/>
      <c r="F90" s="161"/>
      <c r="G90" s="161"/>
      <c r="H90" s="8" t="s">
        <v>36</v>
      </c>
      <c r="I90" s="9"/>
    </row>
    <row r="91" spans="1:9" ht="31.5" x14ac:dyDescent="0.25">
      <c r="A91" s="162"/>
      <c r="B91" s="162"/>
      <c r="C91" s="162"/>
      <c r="D91" s="162"/>
      <c r="E91" s="162"/>
      <c r="F91" s="161"/>
      <c r="G91" s="161"/>
      <c r="H91" s="8" t="s">
        <v>50</v>
      </c>
      <c r="I91" s="9"/>
    </row>
    <row r="92" spans="1:9" ht="31.5" x14ac:dyDescent="0.25">
      <c r="A92" s="162"/>
      <c r="B92" s="162"/>
      <c r="C92" s="162"/>
      <c r="D92" s="162"/>
      <c r="E92" s="162"/>
      <c r="F92" s="161"/>
      <c r="G92" s="161"/>
      <c r="H92" s="8" t="s">
        <v>34</v>
      </c>
      <c r="I92" s="9"/>
    </row>
    <row r="93" spans="1:9" x14ac:dyDescent="0.25">
      <c r="A93" s="162"/>
      <c r="B93" s="162"/>
      <c r="C93" s="162"/>
      <c r="D93" s="162"/>
      <c r="E93" s="162"/>
      <c r="F93" s="161"/>
      <c r="G93" s="161"/>
      <c r="H93" s="8" t="s">
        <v>80</v>
      </c>
      <c r="I93" s="9"/>
    </row>
    <row r="94" spans="1:9" ht="73.5" x14ac:dyDescent="0.25">
      <c r="A94" s="162"/>
      <c r="B94" s="162"/>
      <c r="C94" s="162"/>
      <c r="D94" s="162"/>
      <c r="E94" s="162"/>
      <c r="F94" s="161"/>
      <c r="G94" s="161"/>
      <c r="H94" s="8" t="s">
        <v>35</v>
      </c>
      <c r="I94" s="9"/>
    </row>
    <row r="95" spans="1:9" x14ac:dyDescent="0.25">
      <c r="A95" s="162"/>
      <c r="B95" s="162"/>
      <c r="C95" s="162"/>
      <c r="D95" s="162"/>
      <c r="E95" s="162"/>
      <c r="F95" s="161"/>
      <c r="G95" s="161"/>
      <c r="H95" s="8" t="s">
        <v>48</v>
      </c>
      <c r="I95" s="9"/>
    </row>
    <row r="96" spans="1:9" ht="52.5" x14ac:dyDescent="0.25">
      <c r="A96" s="162"/>
      <c r="B96" s="162"/>
      <c r="C96" s="162"/>
      <c r="D96" s="162"/>
      <c r="E96" s="162"/>
      <c r="F96" s="161"/>
      <c r="G96" s="10" t="s">
        <v>9</v>
      </c>
      <c r="H96" s="8" t="s">
        <v>81</v>
      </c>
      <c r="I96" s="9"/>
    </row>
    <row r="97" spans="1:9" ht="42" x14ac:dyDescent="0.25">
      <c r="A97" s="162" t="s">
        <v>144</v>
      </c>
      <c r="B97" s="162" t="s">
        <v>145</v>
      </c>
      <c r="C97" s="162" t="s">
        <v>146</v>
      </c>
      <c r="D97" s="162" t="s">
        <v>147</v>
      </c>
      <c r="E97" s="162" t="s">
        <v>120</v>
      </c>
      <c r="F97" s="161" t="s">
        <v>130</v>
      </c>
      <c r="G97" s="10" t="s">
        <v>119</v>
      </c>
      <c r="H97" s="8" t="s">
        <v>15</v>
      </c>
      <c r="I97" s="9"/>
    </row>
    <row r="98" spans="1:9" x14ac:dyDescent="0.25">
      <c r="A98" s="162"/>
      <c r="B98" s="162"/>
      <c r="C98" s="162"/>
      <c r="D98" s="162"/>
      <c r="E98" s="162"/>
      <c r="F98" s="161"/>
      <c r="G98" s="161" t="s">
        <v>132</v>
      </c>
      <c r="H98" s="8" t="s">
        <v>44</v>
      </c>
      <c r="I98" s="9"/>
    </row>
    <row r="99" spans="1:9" ht="31.5" x14ac:dyDescent="0.25">
      <c r="A99" s="162"/>
      <c r="B99" s="162"/>
      <c r="C99" s="162"/>
      <c r="D99" s="162"/>
      <c r="E99" s="162"/>
      <c r="F99" s="161"/>
      <c r="G99" s="161"/>
      <c r="H99" s="8" t="s">
        <v>41</v>
      </c>
      <c r="I99" s="9"/>
    </row>
    <row r="100" spans="1:9" x14ac:dyDescent="0.25">
      <c r="A100" s="162"/>
      <c r="B100" s="162"/>
      <c r="C100" s="162"/>
      <c r="D100" s="162"/>
      <c r="E100" s="162"/>
      <c r="F100" s="161"/>
      <c r="G100" s="161"/>
      <c r="H100" s="8" t="s">
        <v>45</v>
      </c>
      <c r="I100" s="9"/>
    </row>
    <row r="101" spans="1:9" x14ac:dyDescent="0.25">
      <c r="A101" s="162"/>
      <c r="B101" s="162"/>
      <c r="C101" s="162"/>
      <c r="D101" s="162"/>
      <c r="E101" s="162"/>
      <c r="F101" s="161"/>
      <c r="G101" s="161"/>
      <c r="H101" s="8" t="s">
        <v>113</v>
      </c>
      <c r="I101" s="9"/>
    </row>
    <row r="102" spans="1:9" x14ac:dyDescent="0.25">
      <c r="A102" s="162"/>
      <c r="B102" s="162"/>
      <c r="C102" s="162"/>
      <c r="D102" s="162"/>
      <c r="E102" s="162"/>
      <c r="F102" s="161"/>
      <c r="G102" s="161"/>
      <c r="H102" s="8" t="s">
        <v>114</v>
      </c>
      <c r="I102" s="9"/>
    </row>
    <row r="103" spans="1:9" x14ac:dyDescent="0.25">
      <c r="A103" s="162"/>
      <c r="B103" s="162"/>
      <c r="C103" s="162"/>
      <c r="D103" s="162"/>
      <c r="E103" s="162"/>
      <c r="F103" s="161"/>
      <c r="G103" s="161"/>
      <c r="H103" s="8" t="s">
        <v>89</v>
      </c>
      <c r="I103" s="9"/>
    </row>
    <row r="104" spans="1:9" x14ac:dyDescent="0.25">
      <c r="A104" s="162"/>
      <c r="B104" s="162"/>
      <c r="C104" s="162"/>
      <c r="D104" s="162"/>
      <c r="E104" s="162"/>
      <c r="F104" s="161"/>
      <c r="G104" s="161"/>
      <c r="H104" s="8" t="s">
        <v>112</v>
      </c>
      <c r="I104" s="9"/>
    </row>
    <row r="105" spans="1:9" x14ac:dyDescent="0.25">
      <c r="A105" s="162"/>
      <c r="B105" s="162"/>
      <c r="C105" s="162"/>
      <c r="D105" s="162"/>
      <c r="E105" s="162"/>
      <c r="F105" s="161"/>
      <c r="G105" s="161"/>
      <c r="H105" s="8" t="s">
        <v>47</v>
      </c>
      <c r="I105" s="9"/>
    </row>
    <row r="106" spans="1:9" x14ac:dyDescent="0.25">
      <c r="A106" s="162"/>
      <c r="B106" s="162"/>
      <c r="C106" s="162"/>
      <c r="D106" s="162"/>
      <c r="E106" s="162"/>
      <c r="F106" s="161"/>
      <c r="G106" s="161"/>
      <c r="H106" s="8" t="s">
        <v>49</v>
      </c>
      <c r="I106" s="9"/>
    </row>
    <row r="107" spans="1:9" x14ac:dyDescent="0.25">
      <c r="A107" s="6" t="s">
        <v>27</v>
      </c>
      <c r="B107" s="6"/>
      <c r="C107" s="6"/>
      <c r="D107" s="6"/>
      <c r="E107" s="6"/>
      <c r="F107" s="6"/>
      <c r="G107" s="6"/>
      <c r="H107" s="6"/>
      <c r="I107" s="11">
        <f>SUM(I2:I106)</f>
        <v>0</v>
      </c>
    </row>
  </sheetData>
  <mergeCells count="27">
    <mergeCell ref="F97:F106"/>
    <mergeCell ref="A97:A106"/>
    <mergeCell ref="B97:B106"/>
    <mergeCell ref="C97:C106"/>
    <mergeCell ref="D97:D106"/>
    <mergeCell ref="E97:E106"/>
    <mergeCell ref="G59:G63"/>
    <mergeCell ref="G64:G70"/>
    <mergeCell ref="G71:G85"/>
    <mergeCell ref="G87:G95"/>
    <mergeCell ref="G98:G106"/>
    <mergeCell ref="F31:F50"/>
    <mergeCell ref="G31:G48"/>
    <mergeCell ref="A2:A96"/>
    <mergeCell ref="B2:B96"/>
    <mergeCell ref="C2:C96"/>
    <mergeCell ref="D2:D96"/>
    <mergeCell ref="E2:E96"/>
    <mergeCell ref="F2:F5"/>
    <mergeCell ref="F51:F58"/>
    <mergeCell ref="G2:G5"/>
    <mergeCell ref="F6:F12"/>
    <mergeCell ref="G6:G12"/>
    <mergeCell ref="F13:F30"/>
    <mergeCell ref="G13:G30"/>
    <mergeCell ref="G51:G58"/>
    <mergeCell ref="F59:F96"/>
  </mergeCells>
  <printOptions horizontalCentered="1"/>
  <pageMargins left="0" right="0" top="0" bottom="0" header="0" footer="0"/>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INVERSIÓN BMT</vt:lpstr>
      <vt:lpstr>POAI 2013</vt:lpstr>
      <vt:lpstr>TABLAS</vt:lpstr>
      <vt:lpstr>Resumen para SDH V4</vt:lpstr>
      <vt:lpstr>'INVERSIÓN BMT'!Área_de_impresión</vt:lpstr>
      <vt:lpstr>'INVERSIÓN BMT'!Títulos_a_imprimir</vt:lpstr>
      <vt:lpstr>'Resumen para SDH V4'!Títulos_a_imprimir</vt:lpstr>
    </vt:vector>
  </TitlesOfParts>
  <Company>UAECOB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METOVAR</dc:creator>
  <cp:lastModifiedBy>Juancarlos Jose Camacho Rosso</cp:lastModifiedBy>
  <cp:lastPrinted>2016-12-30T18:16:42Z</cp:lastPrinted>
  <dcterms:created xsi:type="dcterms:W3CDTF">2009-10-08T13:21:11Z</dcterms:created>
  <dcterms:modified xsi:type="dcterms:W3CDTF">2017-02-01T04:00:55Z</dcterms:modified>
</cp:coreProperties>
</file>