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172.16.92.9\Control Interno\2024\PM\04. Cuarto Seguimiento PM 2024\Informe\"/>
    </mc:Choice>
  </mc:AlternateContent>
  <bookViews>
    <workbookView xWindow="0" yWindow="0" windowWidth="28800" windowHeight="11130"/>
  </bookViews>
  <sheets>
    <sheet name="PM" sheetId="1" r:id="rId1"/>
  </sheets>
  <externalReferences>
    <externalReference r:id="rId2"/>
  </externalReferences>
  <definedNames>
    <definedName name="_xlnm._FilterDatabase" localSheetId="0" hidden="1">PM!$A$4:$AG$173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29" i="1" l="1"/>
  <c r="Y28" i="1"/>
  <c r="Y27" i="1"/>
  <c r="Y25" i="1"/>
  <c r="Y24" i="1"/>
  <c r="Y22" i="1"/>
  <c r="AA110" i="1" l="1"/>
  <c r="AB110" i="1" s="1"/>
  <c r="AA109" i="1"/>
  <c r="AB109" i="1" s="1"/>
  <c r="Z173" i="1" l="1"/>
  <c r="AA173" i="1" s="1"/>
  <c r="AB173" i="1" s="1"/>
  <c r="Z172" i="1"/>
  <c r="AA172" i="1" s="1"/>
  <c r="AB172" i="1" s="1"/>
  <c r="Z171" i="1"/>
  <c r="AA171" i="1" s="1"/>
  <c r="AB171" i="1" s="1"/>
  <c r="Z170" i="1"/>
  <c r="AA170" i="1" s="1"/>
  <c r="AB170" i="1" s="1"/>
  <c r="Z169" i="1"/>
  <c r="AA169" i="1" s="1"/>
  <c r="AB169" i="1" s="1"/>
  <c r="Z32" i="1"/>
  <c r="Z31" i="1"/>
  <c r="Z30" i="1"/>
  <c r="Z29" i="1"/>
  <c r="Z28" i="1"/>
  <c r="Z27" i="1"/>
  <c r="Z26" i="1"/>
  <c r="Z25" i="1"/>
  <c r="Z24" i="1"/>
  <c r="Z163" i="1"/>
  <c r="AA163" i="1" s="1"/>
  <c r="AB163" i="1" s="1"/>
  <c r="Z164" i="1"/>
  <c r="AA164" i="1" s="1"/>
  <c r="AB164" i="1" s="1"/>
  <c r="Z165" i="1"/>
  <c r="AA165" i="1" s="1"/>
  <c r="AB165" i="1" s="1"/>
  <c r="Z166" i="1"/>
  <c r="AA166" i="1" s="1"/>
  <c r="AB166" i="1" s="1"/>
  <c r="Z167" i="1"/>
  <c r="AA167" i="1" s="1"/>
  <c r="AB167" i="1" s="1"/>
  <c r="Z168" i="1"/>
  <c r="AA168" i="1" s="1"/>
  <c r="AB168" i="1" s="1"/>
  <c r="Z145" i="1" l="1"/>
  <c r="AA145" i="1" s="1"/>
  <c r="AB145" i="1" s="1"/>
  <c r="Z146" i="1"/>
  <c r="AA146" i="1" s="1"/>
  <c r="AB146" i="1" s="1"/>
  <c r="Z147" i="1"/>
  <c r="AA147" i="1" s="1"/>
  <c r="AB147" i="1" s="1"/>
  <c r="Z148" i="1"/>
  <c r="AA148" i="1" s="1"/>
  <c r="AB148" i="1" s="1"/>
  <c r="Z149" i="1"/>
  <c r="AA149" i="1" s="1"/>
  <c r="AB149" i="1" s="1"/>
  <c r="Z150" i="1"/>
  <c r="AA150" i="1" s="1"/>
  <c r="AB150" i="1" s="1"/>
  <c r="Z151" i="1"/>
  <c r="AA151" i="1" s="1"/>
  <c r="AB151" i="1" s="1"/>
  <c r="Z152" i="1"/>
  <c r="AA152" i="1" s="1"/>
  <c r="AB152" i="1" s="1"/>
  <c r="Z153" i="1"/>
  <c r="AA153" i="1" s="1"/>
  <c r="AB153" i="1" s="1"/>
  <c r="Z154" i="1"/>
  <c r="AA154" i="1" s="1"/>
  <c r="AB154" i="1" s="1"/>
  <c r="Z155" i="1"/>
  <c r="AA155" i="1" s="1"/>
  <c r="AB155" i="1" s="1"/>
  <c r="Z156" i="1"/>
  <c r="AA156" i="1" s="1"/>
  <c r="AB156" i="1" s="1"/>
  <c r="Z157" i="1"/>
  <c r="AA157" i="1" s="1"/>
  <c r="AB157" i="1" s="1"/>
  <c r="Z158" i="1"/>
  <c r="AA158" i="1" s="1"/>
  <c r="AB158" i="1" s="1"/>
  <c r="Z159" i="1"/>
  <c r="AA159" i="1" s="1"/>
  <c r="AB159" i="1" s="1"/>
  <c r="Z160" i="1"/>
  <c r="AA160" i="1" s="1"/>
  <c r="AB160" i="1" s="1"/>
  <c r="Z161" i="1"/>
  <c r="AA161" i="1" s="1"/>
  <c r="AB161" i="1" s="1"/>
  <c r="Z162" i="1"/>
  <c r="AA162" i="1" s="1"/>
  <c r="AB162" i="1" s="1"/>
  <c r="Z128" i="1" l="1"/>
  <c r="AA128" i="1" s="1"/>
  <c r="AB128" i="1" s="1"/>
  <c r="Z129" i="1"/>
  <c r="AA129" i="1" s="1"/>
  <c r="AB129" i="1" s="1"/>
  <c r="Z130" i="1"/>
  <c r="AA130" i="1" s="1"/>
  <c r="AB130" i="1" s="1"/>
  <c r="Z131" i="1"/>
  <c r="AA131" i="1" s="1"/>
  <c r="AB131" i="1" s="1"/>
  <c r="Z132" i="1"/>
  <c r="AA132" i="1" s="1"/>
  <c r="AB132" i="1" s="1"/>
  <c r="Z133" i="1"/>
  <c r="AA133" i="1" s="1"/>
  <c r="AB133" i="1" s="1"/>
  <c r="Z134" i="1"/>
  <c r="AA134" i="1" s="1"/>
  <c r="AB134" i="1" s="1"/>
  <c r="Z135" i="1"/>
  <c r="AA135" i="1" s="1"/>
  <c r="AB135" i="1" s="1"/>
  <c r="Z136" i="1"/>
  <c r="AA136" i="1" s="1"/>
  <c r="AB136" i="1" s="1"/>
  <c r="Z137" i="1"/>
  <c r="AA137" i="1" s="1"/>
  <c r="AB137" i="1" s="1"/>
  <c r="Z138" i="1"/>
  <c r="AA138" i="1" s="1"/>
  <c r="AB138" i="1" s="1"/>
  <c r="Z139" i="1"/>
  <c r="AA139" i="1" s="1"/>
  <c r="AB139" i="1" s="1"/>
  <c r="Z140" i="1"/>
  <c r="AA140" i="1" s="1"/>
  <c r="AB140" i="1" s="1"/>
  <c r="Z141" i="1"/>
  <c r="AA141" i="1" s="1"/>
  <c r="AB141" i="1" s="1"/>
  <c r="Z142" i="1"/>
  <c r="AA142" i="1" s="1"/>
  <c r="AB142" i="1" s="1"/>
  <c r="Z143" i="1"/>
  <c r="AA143" i="1" s="1"/>
  <c r="AB143" i="1" s="1"/>
  <c r="Z144" i="1"/>
  <c r="AA144" i="1" s="1"/>
  <c r="AB144" i="1" s="1"/>
  <c r="AA113" i="1"/>
  <c r="AB113" i="1" s="1"/>
  <c r="Z114" i="1"/>
  <c r="AA114" i="1" s="1"/>
  <c r="AB114" i="1" s="1"/>
  <c r="AA115" i="1"/>
  <c r="AB115" i="1" s="1"/>
  <c r="Z116" i="1"/>
  <c r="AA116" i="1" s="1"/>
  <c r="AB116" i="1" s="1"/>
  <c r="Z117" i="1"/>
  <c r="AA117" i="1" s="1"/>
  <c r="AB117" i="1" s="1"/>
  <c r="Z118" i="1"/>
  <c r="AA118" i="1" s="1"/>
  <c r="AB118" i="1" s="1"/>
  <c r="AA119" i="1"/>
  <c r="AB119" i="1" s="1"/>
  <c r="Z120" i="1"/>
  <c r="AA120" i="1" s="1"/>
  <c r="AB120" i="1" s="1"/>
  <c r="Z121" i="1"/>
  <c r="AA121" i="1" s="1"/>
  <c r="AB121" i="1" s="1"/>
  <c r="AA122" i="1"/>
  <c r="AB122" i="1" s="1"/>
  <c r="Z123" i="1"/>
  <c r="AA123" i="1" s="1"/>
  <c r="AB123" i="1" s="1"/>
  <c r="Z124" i="1"/>
  <c r="AA124" i="1" s="1"/>
  <c r="AB124" i="1" s="1"/>
  <c r="Z125" i="1"/>
  <c r="AA125" i="1" s="1"/>
  <c r="AB125" i="1" s="1"/>
  <c r="Z126" i="1"/>
  <c r="AA126" i="1" s="1"/>
  <c r="AB126" i="1" s="1"/>
  <c r="AA127" i="1"/>
  <c r="AB127" i="1" s="1"/>
  <c r="Z112" i="1"/>
  <c r="AA112" i="1" s="1"/>
  <c r="AB112" i="1" s="1"/>
  <c r="Z108" i="1"/>
  <c r="AA108" i="1" s="1"/>
  <c r="AB108" i="1" s="1"/>
  <c r="Z111" i="1"/>
  <c r="AA111" i="1" s="1"/>
  <c r="AB111" i="1" s="1"/>
  <c r="P111" i="1"/>
  <c r="P110" i="1"/>
  <c r="P109" i="1"/>
  <c r="P108" i="1"/>
  <c r="Z86" i="1"/>
  <c r="AA86" i="1" s="1"/>
  <c r="AB86" i="1" s="1"/>
  <c r="Z87" i="1"/>
  <c r="AA87" i="1" s="1"/>
  <c r="AB87" i="1" s="1"/>
  <c r="Z88" i="1"/>
  <c r="AA88" i="1" s="1"/>
  <c r="AB88" i="1" s="1"/>
  <c r="Z89" i="1"/>
  <c r="AA89" i="1" s="1"/>
  <c r="AB89" i="1" s="1"/>
  <c r="Z90" i="1"/>
  <c r="AA90" i="1" s="1"/>
  <c r="AB90" i="1" s="1"/>
  <c r="Z91" i="1"/>
  <c r="AA91" i="1" s="1"/>
  <c r="AB91" i="1" s="1"/>
  <c r="Z92" i="1"/>
  <c r="AA92" i="1" s="1"/>
  <c r="AB92" i="1" s="1"/>
  <c r="Z93" i="1"/>
  <c r="AA93" i="1" s="1"/>
  <c r="AB93" i="1" s="1"/>
  <c r="Z94" i="1"/>
  <c r="AA94" i="1" s="1"/>
  <c r="AB94" i="1" s="1"/>
  <c r="Z95" i="1"/>
  <c r="AA95" i="1" s="1"/>
  <c r="AB95" i="1" s="1"/>
  <c r="Z96" i="1"/>
  <c r="AA96" i="1" s="1"/>
  <c r="AB96" i="1" s="1"/>
  <c r="Z97" i="1"/>
  <c r="AA97" i="1" s="1"/>
  <c r="AB97" i="1" s="1"/>
  <c r="Z98" i="1"/>
  <c r="AA98" i="1" s="1"/>
  <c r="AB98" i="1" s="1"/>
  <c r="Z99" i="1"/>
  <c r="AA99" i="1" s="1"/>
  <c r="AB99" i="1" s="1"/>
  <c r="Z100" i="1"/>
  <c r="AA100" i="1" s="1"/>
  <c r="AB100" i="1" s="1"/>
  <c r="Z101" i="1"/>
  <c r="AA101" i="1" s="1"/>
  <c r="AB101" i="1" s="1"/>
  <c r="Z102" i="1"/>
  <c r="AA102" i="1" s="1"/>
  <c r="AB102" i="1" s="1"/>
  <c r="Z103" i="1"/>
  <c r="AA103" i="1" s="1"/>
  <c r="AB103" i="1" s="1"/>
  <c r="Z104" i="1"/>
  <c r="AA104" i="1" s="1"/>
  <c r="AB104" i="1" s="1"/>
  <c r="Z105" i="1"/>
  <c r="AA105" i="1" s="1"/>
  <c r="AB105" i="1" s="1"/>
  <c r="Z106" i="1"/>
  <c r="AA106" i="1" s="1"/>
  <c r="AB106" i="1" s="1"/>
  <c r="Z107" i="1"/>
  <c r="AA107" i="1" s="1"/>
  <c r="AB107" i="1" s="1"/>
  <c r="P107" i="1"/>
  <c r="P106" i="1"/>
  <c r="P105" i="1"/>
  <c r="P104" i="1"/>
  <c r="P102" i="1"/>
  <c r="P101" i="1"/>
  <c r="P100" i="1"/>
  <c r="P99" i="1"/>
  <c r="P98" i="1"/>
  <c r="P97" i="1"/>
  <c r="P96" i="1"/>
  <c r="P95" i="1"/>
  <c r="N103" i="1"/>
  <c r="Z84" i="1"/>
  <c r="AA84" i="1" s="1"/>
  <c r="AB84" i="1" s="1"/>
  <c r="Z85" i="1"/>
  <c r="AA85" i="1" s="1"/>
  <c r="AB85" i="1" s="1"/>
  <c r="Z78" i="1"/>
  <c r="AA78" i="1" s="1"/>
  <c r="AB78" i="1" s="1"/>
  <c r="Z79" i="1"/>
  <c r="AA79" i="1" s="1"/>
  <c r="AB79" i="1" s="1"/>
  <c r="Z80" i="1"/>
  <c r="AA80" i="1" s="1"/>
  <c r="AB80" i="1" s="1"/>
  <c r="Z81" i="1"/>
  <c r="AA81" i="1" s="1"/>
  <c r="AB81" i="1" s="1"/>
  <c r="Z82" i="1"/>
  <c r="AA82" i="1" s="1"/>
  <c r="AB82" i="1" s="1"/>
  <c r="Z83" i="1"/>
  <c r="AA83" i="1" s="1"/>
  <c r="AB83" i="1" s="1"/>
  <c r="Z74" i="1"/>
  <c r="AA74" i="1" s="1"/>
  <c r="AB74" i="1" s="1"/>
  <c r="Z75" i="1"/>
  <c r="AA75" i="1" s="1"/>
  <c r="AB75" i="1" s="1"/>
  <c r="Z76" i="1"/>
  <c r="AA76" i="1" s="1"/>
  <c r="AB76" i="1" s="1"/>
  <c r="Z77" i="1"/>
  <c r="AA77" i="1" s="1"/>
  <c r="AB77" i="1" s="1"/>
  <c r="Z73" i="1"/>
  <c r="AA73" i="1" s="1"/>
  <c r="AB73" i="1" s="1"/>
  <c r="Z39" i="1"/>
  <c r="AA39" i="1" s="1"/>
  <c r="AB39" i="1" s="1"/>
  <c r="Z40" i="1"/>
  <c r="AA40" i="1" s="1"/>
  <c r="AB40" i="1" s="1"/>
  <c r="Z41" i="1"/>
  <c r="AA41" i="1" s="1"/>
  <c r="AB41" i="1" s="1"/>
  <c r="Z42" i="1"/>
  <c r="AA42" i="1" s="1"/>
  <c r="AB42" i="1" s="1"/>
  <c r="Z43" i="1"/>
  <c r="AA43" i="1" s="1"/>
  <c r="AB43" i="1" s="1"/>
  <c r="Z44" i="1"/>
  <c r="AA44" i="1" s="1"/>
  <c r="AB44" i="1" s="1"/>
  <c r="Z45" i="1"/>
  <c r="AA45" i="1" s="1"/>
  <c r="AB45" i="1" s="1"/>
  <c r="Z46" i="1"/>
  <c r="AA46" i="1" s="1"/>
  <c r="AB46" i="1" s="1"/>
  <c r="Z47" i="1"/>
  <c r="AA47" i="1" s="1"/>
  <c r="AB47" i="1" s="1"/>
  <c r="Z48" i="1"/>
  <c r="AA48" i="1" s="1"/>
  <c r="AB48" i="1" s="1"/>
  <c r="Z49" i="1"/>
  <c r="AA49" i="1" s="1"/>
  <c r="AB49" i="1" s="1"/>
  <c r="Z50" i="1"/>
  <c r="AA50" i="1" s="1"/>
  <c r="AB50" i="1" s="1"/>
  <c r="Z51" i="1"/>
  <c r="AA51" i="1" s="1"/>
  <c r="AB51" i="1" s="1"/>
  <c r="Z52" i="1"/>
  <c r="AA52" i="1" s="1"/>
  <c r="AB52" i="1" s="1"/>
  <c r="Z53" i="1"/>
  <c r="AA53" i="1" s="1"/>
  <c r="AB53" i="1" s="1"/>
  <c r="Z54" i="1"/>
  <c r="AA54" i="1" s="1"/>
  <c r="AB54" i="1" s="1"/>
  <c r="Z55" i="1"/>
  <c r="AA55" i="1" s="1"/>
  <c r="AB55" i="1" s="1"/>
  <c r="Z56" i="1"/>
  <c r="AA56" i="1" s="1"/>
  <c r="AB56" i="1" s="1"/>
  <c r="Z57" i="1"/>
  <c r="AA57" i="1" s="1"/>
  <c r="AB57" i="1" s="1"/>
  <c r="Z58" i="1"/>
  <c r="AA58" i="1" s="1"/>
  <c r="AB58" i="1" s="1"/>
  <c r="Z59" i="1"/>
  <c r="AA59" i="1" s="1"/>
  <c r="AB59" i="1" s="1"/>
  <c r="Z60" i="1"/>
  <c r="AA60" i="1" s="1"/>
  <c r="AB60" i="1" s="1"/>
  <c r="Z61" i="1"/>
  <c r="AA61" i="1" s="1"/>
  <c r="AB61" i="1" s="1"/>
  <c r="Z62" i="1"/>
  <c r="AA62" i="1" s="1"/>
  <c r="AB62" i="1" s="1"/>
  <c r="Z63" i="1"/>
  <c r="AA63" i="1" s="1"/>
  <c r="AB63" i="1" s="1"/>
  <c r="Z64" i="1"/>
  <c r="AA64" i="1" s="1"/>
  <c r="AB64" i="1" s="1"/>
  <c r="Z65" i="1"/>
  <c r="AA65" i="1" s="1"/>
  <c r="AB65" i="1" s="1"/>
  <c r="Z66" i="1"/>
  <c r="AA66" i="1" s="1"/>
  <c r="AB66" i="1" s="1"/>
  <c r="Z67" i="1"/>
  <c r="AA67" i="1" s="1"/>
  <c r="AB67" i="1" s="1"/>
  <c r="Z68" i="1"/>
  <c r="AA68" i="1" s="1"/>
  <c r="AB68" i="1" s="1"/>
  <c r="Z69" i="1"/>
  <c r="AA69" i="1" s="1"/>
  <c r="AB69" i="1" s="1"/>
  <c r="Z70" i="1"/>
  <c r="AA70" i="1" s="1"/>
  <c r="AB70" i="1" s="1"/>
  <c r="Z71" i="1"/>
  <c r="AA71" i="1" s="1"/>
  <c r="AB71" i="1" s="1"/>
  <c r="Z72" i="1"/>
  <c r="AA72" i="1" s="1"/>
  <c r="AB72" i="1" s="1"/>
  <c r="Z38" i="1"/>
  <c r="AA38" i="1" s="1"/>
  <c r="AB38" i="1" s="1"/>
  <c r="Z7" i="1"/>
  <c r="AA7" i="1" s="1"/>
  <c r="AB7" i="1" s="1"/>
  <c r="Z8" i="1"/>
  <c r="AA8" i="1" s="1"/>
  <c r="AB8" i="1" s="1"/>
  <c r="Z9" i="1"/>
  <c r="AA9" i="1" s="1"/>
  <c r="AB9" i="1" s="1"/>
  <c r="Z10" i="1"/>
  <c r="AA10" i="1" s="1"/>
  <c r="AB10" i="1" s="1"/>
  <c r="Z11" i="1"/>
  <c r="AA11" i="1" s="1"/>
  <c r="AB11" i="1" s="1"/>
  <c r="Z12" i="1"/>
  <c r="AA12" i="1" s="1"/>
  <c r="AB12" i="1" s="1"/>
  <c r="Z13" i="1"/>
  <c r="AA13" i="1" s="1"/>
  <c r="AB13" i="1" s="1"/>
  <c r="Z14" i="1"/>
  <c r="AA14" i="1" s="1"/>
  <c r="AB14" i="1" s="1"/>
  <c r="Z15" i="1"/>
  <c r="AA15" i="1" s="1"/>
  <c r="AB15" i="1" s="1"/>
  <c r="Z16" i="1"/>
  <c r="AA16" i="1" s="1"/>
  <c r="AB16" i="1" s="1"/>
  <c r="Z17" i="1"/>
  <c r="AA17" i="1" s="1"/>
  <c r="AB17" i="1" s="1"/>
  <c r="Z18" i="1"/>
  <c r="AA18" i="1" s="1"/>
  <c r="AB18" i="1" s="1"/>
  <c r="Z19" i="1"/>
  <c r="AA19" i="1" s="1"/>
  <c r="AB19" i="1" s="1"/>
  <c r="Z20" i="1"/>
  <c r="AA20" i="1" s="1"/>
  <c r="AB20" i="1" s="1"/>
  <c r="Z21" i="1"/>
  <c r="AA21" i="1" s="1"/>
  <c r="AB21" i="1" s="1"/>
  <c r="Z22" i="1"/>
  <c r="AA22" i="1" s="1"/>
  <c r="AB22" i="1" s="1"/>
  <c r="Z23" i="1"/>
  <c r="AA23" i="1" s="1"/>
  <c r="AB23" i="1" s="1"/>
  <c r="AA24" i="1"/>
  <c r="AB24" i="1" s="1"/>
  <c r="AA25" i="1"/>
  <c r="AB25" i="1" s="1"/>
  <c r="AA26" i="1"/>
  <c r="AB26" i="1" s="1"/>
  <c r="AA27" i="1"/>
  <c r="AB27" i="1" s="1"/>
  <c r="AA28" i="1"/>
  <c r="AB28" i="1" s="1"/>
  <c r="AA29" i="1"/>
  <c r="AB29" i="1" s="1"/>
  <c r="AA30" i="1"/>
  <c r="AB30" i="1" s="1"/>
  <c r="AA31" i="1"/>
  <c r="AB31" i="1" s="1"/>
  <c r="AA32" i="1"/>
  <c r="AB32" i="1" s="1"/>
  <c r="Z33" i="1"/>
  <c r="AA33" i="1" s="1"/>
  <c r="AB33" i="1" s="1"/>
  <c r="Z34" i="1"/>
  <c r="AA34" i="1" s="1"/>
  <c r="AB34" i="1" s="1"/>
  <c r="Z35" i="1"/>
  <c r="AA35" i="1" s="1"/>
  <c r="AB35" i="1" s="1"/>
  <c r="Z36" i="1"/>
  <c r="AA36" i="1" s="1"/>
  <c r="AB36" i="1" s="1"/>
  <c r="Z37" i="1"/>
  <c r="AA37" i="1" s="1"/>
  <c r="AB37" i="1" s="1"/>
  <c r="Z5" i="1"/>
  <c r="AA5" i="1" s="1"/>
  <c r="AB5" i="1" s="1"/>
  <c r="Z6" i="1"/>
  <c r="AA6" i="1" s="1"/>
  <c r="AB6" i="1" s="1"/>
</calcChain>
</file>

<file path=xl/sharedStrings.xml><?xml version="1.0" encoding="utf-8"?>
<sst xmlns="http://schemas.openxmlformats.org/spreadsheetml/2006/main" count="2841" uniqueCount="981">
  <si>
    <t>IDENTIFICACIÓN DEL HALLAZGO</t>
  </si>
  <si>
    <t>ESTABLECIMIENTO ACCIONES DE MEJORA</t>
  </si>
  <si>
    <t>No. solicitud</t>
  </si>
  <si>
    <t>Fuente de hallazgo</t>
  </si>
  <si>
    <t>Fuente hallazgo 2</t>
  </si>
  <si>
    <t>Detalle de la fuente</t>
  </si>
  <si>
    <t>Fecha del hallazgo</t>
  </si>
  <si>
    <t>Código o capítulo</t>
  </si>
  <si>
    <t>Proceso afectado</t>
  </si>
  <si>
    <t>Hallazgo y/o situación</t>
  </si>
  <si>
    <t>Causa(s) del hallazgo</t>
  </si>
  <si>
    <t>ACCIÓN</t>
  </si>
  <si>
    <t>Tipo de acción Propuesta</t>
  </si>
  <si>
    <t>Líder proceso</t>
  </si>
  <si>
    <t>Área responsable de ejecución</t>
  </si>
  <si>
    <t>Líder área responsable de ejecución</t>
  </si>
  <si>
    <t>Recursos</t>
  </si>
  <si>
    <t>Meta de la acción</t>
  </si>
  <si>
    <t>% que se espera alcanzar de la meta</t>
  </si>
  <si>
    <t>Fórmula del indicador</t>
  </si>
  <si>
    <t>Fecha de inicio</t>
  </si>
  <si>
    <t>Fecha terminación</t>
  </si>
  <si>
    <t>Detalle de actividades para ejecutar la acción</t>
  </si>
  <si>
    <t>Universo</t>
  </si>
  <si>
    <t>(Asignado por la Oficina de Control Interno)</t>
  </si>
  <si>
    <t>(DD-MM-AA)</t>
  </si>
  <si>
    <t>(Seleccione de la lista desplegable)</t>
  </si>
  <si>
    <t>(Indicar relación con otro  hallazgo / a acción)</t>
  </si>
  <si>
    <t>(Nombre completo del informe origen del hallazgo)</t>
  </si>
  <si>
    <t>(Identificación del  hallazgo, en el informe)</t>
  </si>
  <si>
    <t>(Transcripción del hallazgo)</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</si>
  <si>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</si>
  <si>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</si>
  <si>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</si>
  <si>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</si>
  <si>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(Financieros - Logísticos - Humanos - Tecnológicos )</t>
  </si>
  <si>
    <t>(Describa el resultado que espera obtener al ejecutar la acción)</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</si>
  <si>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</si>
  <si>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</si>
  <si>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</si>
  <si>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</si>
  <si>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</si>
  <si>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Gestión de Recursos</t>
  </si>
  <si>
    <t>Correctiva</t>
  </si>
  <si>
    <t>Paula Ximena Henao Escobar</t>
  </si>
  <si>
    <t>Gestión del parque automotor y HEA</t>
  </si>
  <si>
    <t>Origen Interno</t>
  </si>
  <si>
    <t>Francia Helena Díaz Gómez</t>
  </si>
  <si>
    <t>Almacén</t>
  </si>
  <si>
    <t>Inventarios</t>
  </si>
  <si>
    <t>Humanos</t>
  </si>
  <si>
    <t>Manejo</t>
  </si>
  <si>
    <t>Corrección</t>
  </si>
  <si>
    <t>Preventiva</t>
  </si>
  <si>
    <t>Gestión Jurídica</t>
  </si>
  <si>
    <t>Subdirección operativa</t>
  </si>
  <si>
    <t>Dirección</t>
  </si>
  <si>
    <t>Gestión del Talento Humano</t>
  </si>
  <si>
    <t>Financiera</t>
  </si>
  <si>
    <t>Subdirección de gestión corporativa</t>
  </si>
  <si>
    <t>Auditoria de Gestión Administrativa. (Aseguramiento de bienes de la UAECOB).</t>
  </si>
  <si>
    <t>Incumplimiento al Manual de Políticas Contable MAN-GF-01 versión 02, numeral 15.3-propiedad planta y equipo –medición posteriordepreciación que describe lo siguiente: “Los bienes ingresados a la entidad no podrán permanecer en la bodega por un período superior a los sesenta días. En evento que así fuera, su depreciación iniciará a partir del día 61. En consecuencia, el aplicativo a través del cual se adelanta la administración de los bienes que conforman las propiedades Planta y equipo de la UAECOB, dispondrá de una alerta que indique que el bien ha permanecido allí en la bodega por dicho período e iniciará su depreciación…” Así mismo, a lo establecido en el Manual de Procedimientos Administrativos y Contables para el manejo y control de los bienes en las Entidades de Gobierno Distritales - Versión 1, a lo relativo en lo descrito en el numera 4.1.1. Los Bienes en Almacén y Bodega</t>
  </si>
  <si>
    <t>Falta de seguimiento en la entrega de los bienes</t>
  </si>
  <si>
    <t>Enviar bimestralmente memorandos a las respectivas subdirecciones para realizar las acciones a  que haya lugar</t>
  </si>
  <si>
    <t>Seguros</t>
  </si>
  <si>
    <t>Seguimiento a la entrega de bienes</t>
  </si>
  <si>
    <t>No. de memorandos enviados bimestralmente / No. de memorandos proyectados (6)</t>
  </si>
  <si>
    <t>Humanos - Tecnológicos</t>
  </si>
  <si>
    <t>Humanos y Tecnológicos</t>
  </si>
  <si>
    <t>Seguimiento SG-SST</t>
  </si>
  <si>
    <t>seguimiento a los procesos y procedimientos asociados al grupo UARBO</t>
  </si>
  <si>
    <t>9.2</t>
  </si>
  <si>
    <t>No se identificó soporte que evidenciara que los bomberos que se encuentran dentro del grupo UARBO y que tienen el rol de Buzo Advance cuenten con el requisito del numeral 8 capitulo IV formación y entrenamiento del MN-PR21-</t>
  </si>
  <si>
    <t>1. Las solicitudes de formación para  el equipo UARBO remitidas por parte de la Subdirección Operativa no contaban con el detalle requerido de la necesidad que permitieran  priorizar dichas capacitaciones.
2. No se cuenta con el plan interno de capacitación del equipo UARBO actualizado.</t>
  </si>
  <si>
    <t>1. Garantizar que para la ejecución de la contratación del curso de buceo OPEN WATER, la cual se llevará a cabo en el segundo semestre  de  la  vigencia  2022,  se  priorizará  a  20  servidores operativos   del   grupo   de   salvamento,   búsqueda   y   rescate acuático y subacuático.</t>
  </si>
  <si>
    <t>Actividades planeas / Actividades Ejecutadas</t>
  </si>
  <si>
    <t>Financieros - Humanos - Logísticos</t>
  </si>
  <si>
    <t>Identificar las necesidades del equipo UARBO con el fin de asignar responsables y establecer la estrategia de ejecución de las mismas.</t>
  </si>
  <si>
    <t>Origen externo</t>
  </si>
  <si>
    <t>Gestión Estratégica</t>
  </si>
  <si>
    <t>Mónica María Pérez Barragán</t>
  </si>
  <si>
    <t xml:space="preserve">
Oficina Asesora de Planeación</t>
  </si>
  <si>
    <t>María del Carmen Bonilla</t>
  </si>
  <si>
    <t>Diana Sirley Medrano Otavo</t>
  </si>
  <si>
    <t>Humanos
Tecnológicos</t>
  </si>
  <si>
    <t>2.4</t>
  </si>
  <si>
    <t>Subdirección Logística</t>
  </si>
  <si>
    <t>Fecha de Solicitud</t>
  </si>
  <si>
    <t>Humanos y tecnológicos</t>
  </si>
  <si>
    <t xml:space="preserve">Conocimiento </t>
  </si>
  <si>
    <t>Oficina Asesora de Planeación</t>
  </si>
  <si>
    <t xml:space="preserve">Subdirecciòn de Gestiòn Humana
</t>
  </si>
  <si>
    <t>Auditoria de Regularidad PAD 2023 Cod. 165</t>
  </si>
  <si>
    <t>3.1.1.2.1</t>
  </si>
  <si>
    <t>Hallazgo administrativo por la falta de control en los procedimientos para el manejo de inventarios de los elementos de propiedad de la UAECOB, por cuanto se encontraron tres cámaras térmicas sin la respectiva placa de Inventarios.</t>
  </si>
  <si>
    <t>La entidad adquiere elementos especiales de uso operativo y de alto impacto, y pueden ser sujetos a manipulación en temperaturas extremas o situaciones particulares de su misionalidad lo cual puede ocacionar la caida de las placas.</t>
  </si>
  <si>
    <t>1. Relizar la verificación del total de las cámaras térmicas de la entidad, y en caso de que no se encuentren con identificación, colocar la respectiva placa.</t>
  </si>
  <si>
    <t>3.2.1.5.1</t>
  </si>
  <si>
    <t>Hallazgo administrativo con presunta incidencia disciplinaria por falta de planeación que incide en la baja ejecución de metas del proyecto de inversión 7658 "Fortalecimiento del Cuerpo Oficial de Bomberos Bogotá" desarrollado por la UAECOB durante la vigencia 2022</t>
  </si>
  <si>
    <t>No existe un control para lograr que los compromisos se ejecuten y los productos se reciban dentro de la vigencia en que se contrataron</t>
  </si>
  <si>
    <t>1. La OAP por medio de reuniones bimestrales realizarán seguimientos y establecerá aletras tempranas, para verificar el cumplimiento de las actividades asociadas a las metas proyecto de inversión y sus fechas de ejecución (50%)</t>
  </si>
  <si>
    <t xml:space="preserve">2. La OAP presentará el seguimiento bimestral a la alta dirección para su revisión y toma de decisiones encaminadas al cumplimiento de los compromisos dentro de la vigencia y en caso de no poder cumplir estos compromisos en la vigencia, dejará soporte que explique las razones (50%)  </t>
  </si>
  <si>
    <t>3.2.2.2.6</t>
  </si>
  <si>
    <t xml:space="preserve">Hallazgo administrativo con presunta incidencia disciplinaria por la falta de revisión y control documental en el expediente del contrato de seguros No. 633 de 2020. </t>
  </si>
  <si>
    <t>Se presenta un error humano involuntario en el cargue de los documentos en secop, para pago del contrato 633 del proceso de seguros.</t>
  </si>
  <si>
    <t>Remitir comunicación oficial a los supervisores y apoyos a la supervisión de los contratos, para que realicen la respectiva verificación y validación de los documentos para los pagos de proveedores previo al cargue y/o autorización en el SECOP II</t>
  </si>
  <si>
    <t>3.2.2.2.9</t>
  </si>
  <si>
    <t>Hallazgo administrativo por no anexar las consideraciones establecidas por Colombia compra eficiente al momento de firmar el acta de inicio del contrato de prestación de servicios No. 430 de 2022</t>
  </si>
  <si>
    <t>Porque los cronogramas realizados se presentaron mensualmente, considerando las necesidades del servicio.  porque las camionetas blancas se programaron de acuerdo con las necesidades de la operación por ser entidad de emergencia pero no conforme a lo establecido en la minuta. porque no se socializó la minuta del acuerdo marco con el contratista.</t>
  </si>
  <si>
    <t xml:space="preserve">1 Enlistar y revisar los requisitos especiales en los diferentes acuerdos marcos.
</t>
  </si>
  <si>
    <t>preventiva</t>
  </si>
  <si>
    <t>3.2.2.2.10</t>
  </si>
  <si>
    <t>La no posibilidad de uso otras herramientas ofimaticas que permitierán la digitalización de documentos en alta resolución.</t>
  </si>
  <si>
    <t>Hallazgo administrativo con presunta incidencia disciplinaria por las 
deficiencias encontradas en la gestión documental del contrato de compraventa No. 504 de 2022, vulnerando el principio de transparencia.</t>
  </si>
  <si>
    <t>Realizar uso de las herramientas ofimaticas que permitan realizar digitalizaciones en alta resolución, garantizando la legibilidad de los documentos publicados en la plataforma del SECOPII.</t>
  </si>
  <si>
    <t>3.2.2.2.11</t>
  </si>
  <si>
    <t>Hallazgo administrativo con presunta incidencia disciplinaria por las 
deficiencias en la correcta supervisión del Contrato de compraventa No. 504 de 2022, al no realizar la verificación técnica con respecto a las medidas de las diferentes conexiones retrasando la entrada en funcionamiento del equipo simulador</t>
  </si>
  <si>
    <t>Descuido al no detallar las caracteristicas técnicas de la tabla de eletricidad para la operación de los simuladores. y la no revisión técnica de dichas caracteristicas por parte de la supervisión del contrato.</t>
  </si>
  <si>
    <t>3.2.2.2.12</t>
  </si>
  <si>
    <t>Hallazgo administrativo con presunta Incidencia Disciplinaria por el no ingreso ni egreso al almacén de bienes que pertenecen a la UAECOB, adquiridos y desinstalados mediante el contrato de suministro No. 424 de 2019.</t>
  </si>
  <si>
    <t>Falta de claridad en la clasificasión de los elementos que ingresan y deben hacer parte del inventario de la entidad.</t>
  </si>
  <si>
    <t>2. Realizar la actualización del procedimiento de Ingreso y Admnistración de bienes, una vez se tenga la respuesta de la SHD.</t>
  </si>
  <si>
    <t>3.2.2.2.14</t>
  </si>
  <si>
    <t>Hallazgo administrativo con presunta incidencia disciplinaria por  inconsistencias en la información suministrada de los contratos de prestación de servicios No. 674 de 2021 y No. 443 de 2022.</t>
  </si>
  <si>
    <t>Porque se requiere mayor verificación y seguimiento al manejo del inventario antes de realizar la intervención de los equipos de la entidad</t>
  </si>
  <si>
    <t xml:space="preserve">1. Para los bienes adquiridos por la Subdirección Logistica se dejará registro y se hará seguimiento de ingreso al almacen, garantizando que cuente con placa de inventario.
</t>
  </si>
  <si>
    <t>Gestión tecnológica de la información y las comunicaciones</t>
  </si>
  <si>
    <t>3.3.1.2.1.1</t>
  </si>
  <si>
    <t>Hallazgo Administrativo por la falta de pago de las EPS y ARL por concepto de incapacidades de vigencias anteriores por valor de $128.517.805 generando sobreestimación en la cuenta Otras cuentas por Cobrar, código 138426.</t>
  </si>
  <si>
    <t>La no existencia de un procedimiento de cobro coactivo por parte de la entidad y se debio esperar el pronunciamiento de la secretaria distrital de hacienda.</t>
  </si>
  <si>
    <t xml:space="preserve">Realizar la depuración de la base de datos de incapacidades para el recobro, con lo reportado por parte de la Secretaría de Hacienda  de acuerdo a la normatividad vigente.
</t>
  </si>
  <si>
    <t xml:space="preserve">Verificar que todas las incapacidades radicadas cuente con un oficio de cobro a la EPS O ARL y en el evento que así no sea, adelantar las acciones correspondientes para logarlo
</t>
  </si>
  <si>
    <t xml:space="preserve">Actualizar a diario la matriz donde se evidencie toda la trazabilidad de procesos de cobro para llevar control y remitir a Oficina Juridica para iniciar etapa de cobro coactivo.
</t>
  </si>
  <si>
    <t xml:space="preserve">Realizar el cobro persuasivo a cada una de las entidades promotoras de salud y ARL de las cuales no se haya evidenciado pago por incapacidades. 
</t>
  </si>
  <si>
    <t>Realizar resoluciones del persuasivo donde se declare deudor a las Eps o ARL,para las vigencias 2020-2023.</t>
  </si>
  <si>
    <t>3.3.1.2.1.2</t>
  </si>
  <si>
    <t>Hallazgo administrativo con incidencia fiscal y presunta incidencia disciplinaria por la falta de gestión oportuna en el cobro de incapacidades ante las EPS y ARL que superan los tres años en cuantía de $68.868.699, generando sobreestimación en las Cuentas por Cobrar de Difícil Recaudo, código 1385.</t>
  </si>
  <si>
    <t>La no existencia de un procedimiento de incapacidades acorde en su momento, que permitiera identificar los tiempos para las diferentes gestiones y cobros.</t>
  </si>
  <si>
    <t>Elaborar fichas de depuración contable con el fin de remitirlas a la oficina juridica para su debido concepto.</t>
  </si>
  <si>
    <t xml:space="preserve">Realizar reunión con el comité de sostenibilidad contable, con la finalidad de que se evalue  las depuracion de las diferentes fichas tecnicas presentadas por la SGH y en el caso de ser aprobas solicitar  comité de sostenibilidad contable para depuración contable. </t>
  </si>
  <si>
    <t>3.3.1.2.2.3</t>
  </si>
  <si>
    <t>Hallazgo administrativo por bienes clasificados en servicio y según el 
inventario se encuentran en estado “Inservible”, situación que genera sobreestimación en el saldo del grupo de propiedades planta y equipo por valor de $1.702.005.934 y de $438.689.005,98 en el Gasto.</t>
  </si>
  <si>
    <t>Los elementos que se encuentran clasificados en servicio, a su vez identificados como inservible, corresponde a la actualización de la toma física realizada. lo cual genera confusión debido a que estos elementos se encuentran en proceso de la baja correspondiente.</t>
  </si>
  <si>
    <t>1. Adelantar el procedimiento de retiro de bienes y bajas en cuenta PR GR 32 de acuerdo a la necesidad de la entidad con el proposito de depurar los inventarios que se encuentran inservebibles</t>
  </si>
  <si>
    <t>3.3.3.2.3.1</t>
  </si>
  <si>
    <t>Hallazgo administrativo de saldos por apropiar de $1.296.958.035 a 31 de diciembre de 2022 y que representan el 0,92% del presupuesto definitivo.</t>
  </si>
  <si>
    <t>No existe un control para lograr que los compromisos se ejecuten dentro de la vigencia</t>
  </si>
  <si>
    <t xml:space="preserve">1. La OAP verificará de manera bimestral, el cumplimiento de los compromisos financieros para poryectos de inversión de acuerdo con la planeación de los mismos, por medio de reuniones de seguimiento y control de cumplimiento (40%)
</t>
  </si>
  <si>
    <t>2. El resultado de la verificación será presentado a la Alta Dirección para su análisis y toma de decisiones (30%)</t>
  </si>
  <si>
    <t xml:space="preserve">3. La alta Dirección incluirá dicho seguimiento en uno de sus comités para tomar decisiones encaminadas al cumplimiento de los compromisos dentro de la vigencia y en caso de no poder cumplir estos compromisos en la vigencia, dejará soporte que explique las razones (30%) </t>
  </si>
  <si>
    <t>3.3.3.2.4.1.1</t>
  </si>
  <si>
    <t>Hallazgo administrativo con presunta incidencia disciplinaria por concepto del pago de sanción tributaria a la DIAN.</t>
  </si>
  <si>
    <t>El sistema de información financiera bogdata de la sdh, no generan automáticamente los archivos xml necesarios para el reporte de información exógena a la dian, por lo que se requiere del procesamiento manual de datos en excel  donde pueden presentarse errores humanos al momento en el proceso de consolidación que pueden afectar la calidad de dichos reportes.</t>
  </si>
  <si>
    <t>Asistir a la capacitación que programa anualmente la Secretaría Distrital de Hacienda, relacionada con la preparación de la información exogena que se debe reportar a la DIAN por parte de la entidad.</t>
  </si>
  <si>
    <t>3.3.3.2.8.1</t>
  </si>
  <si>
    <t>Hallazgo administrativo debido a que las reservas presupuestales de inversión constituidas a 31 de diciembre de 2022 por $16.063.975.896, superan los porcentajes del Acuerdo 5 de 1998 del Concejo de Bogotá.</t>
  </si>
  <si>
    <t>Falta un control para lograr que los compromisos se ejecuten dentro de la vigencia y se realicen los giros dentro de la vigencia</t>
  </si>
  <si>
    <t>Identificación de las cámaras térmicas</t>
  </si>
  <si>
    <t>Sensibilización del personal operativo</t>
  </si>
  <si>
    <t xml:space="preserve">Humano </t>
  </si>
  <si>
    <t>Controlar la ejecución de los compromisos y recibo de productos</t>
  </si>
  <si>
    <t>Actividades realizadas / actividades programadas</t>
  </si>
  <si>
    <t>Lideres de los Procesos afectados</t>
  </si>
  <si>
    <t>Prevenir errores en el cargue de documentos contractuales en secop ii</t>
  </si>
  <si>
    <t>Que se cumplan las condiciones establecidas en la minuta de colombia compra eficiente</t>
  </si>
  <si>
    <t xml:space="preserve">Acciones realizadas vs Acciones totales </t>
  </si>
  <si>
    <t>Humano - Tecnologico</t>
  </si>
  <si>
    <t>Informes y soportes de ejecución de futuros contratos digitalizados correctamente en  secop ii</t>
  </si>
  <si>
    <t>Cumplimiento de acciones propuestas</t>
  </si>
  <si>
    <t>Clasificación de los bienes adquiridos en infraestructura correctamente en el inventario</t>
  </si>
  <si>
    <t xml:space="preserve">Logísticos, humanos y tecnológicos </t>
  </si>
  <si>
    <t>Placa de inventario para los equipos menor de sl</t>
  </si>
  <si>
    <t>Humano - Tecnologico - Financiero</t>
  </si>
  <si>
    <t>Base de datos de incapacidades depurada con la informacion de pago sdh.</t>
  </si>
  <si>
    <t>Oficio de cobro  de las incapacidades radicas</t>
  </si>
  <si>
    <t>Matriz trazabilidad de cobros actualizada diariamente.</t>
  </si>
  <si>
    <t>Expedientes organizados para las vigencias 2020 a 2023</t>
  </si>
  <si>
    <t>Soporte de los cobros persuasivo realizados a las promotoras de salud y arl.</t>
  </si>
  <si>
    <t>Resolucion de cobro persuasivo donde se evidencie como deudor a la eps o arl para 2020 a 2023.</t>
  </si>
  <si>
    <t>Cumplimiento de acciones propuestas con comité de sostenibilidad contable</t>
  </si>
  <si>
    <t>Memorando  con fichas  de depuración contable remitidas a la oficina juridica.</t>
  </si>
  <si>
    <t>Depurar el 60% de los elementos identificados como inservibles.</t>
  </si>
  <si>
    <t>Controlar la ejecución de los compromisos financieros</t>
  </si>
  <si>
    <t>Asistencia a la capacitación</t>
  </si>
  <si>
    <t>Capacitación realizada/ capacitación programada</t>
  </si>
  <si>
    <t>William Alfonso Tovar Segura</t>
  </si>
  <si>
    <t>actividades realizadas/actividades programadas</t>
  </si>
  <si>
    <t>comunicación enviada/comunicación proyectada</t>
  </si>
  <si>
    <t>Acciones realizadas/Acciones propuestas</t>
  </si>
  <si>
    <t>cantidad de elementos dados de baja/Cantidad de elementos identificados como inservibles</t>
  </si>
  <si>
    <t>Auditoria al procedimiento CN-PR03 Revisión de Hidrantes</t>
  </si>
  <si>
    <t>3.1</t>
  </si>
  <si>
    <t>No fue allegada evidencia alguna que diera cuenta del cumplimiento de las actividades del procedimiento por parte de la Subdirección de Gestión del Riesgo impidiendo establecer si es negligencia de la Empresa de Acueducto de Bogotá- EAAB el que no se realicen los mantenimientos respectivos a los hidrantes que reporta la UAECOB como dañados o fuera de servicio; o es la Subdirección del Gestión del riego quien no está informando de manera oportuna a la EAAB tal como lo establece la actividad 14 del procedimiento CN-PR03 Revisión de Hidrantes</t>
  </si>
  <si>
    <t xml:space="preserve">No se realizaron los seguimientos adecuados de acuerdo al procedimiento establecido </t>
  </si>
  <si>
    <t>1. Revisar el procedimiento y realizar los ajustes necesarios de tal manera que se ajuste a las acciones que bomberos debe realizar
2. Establecer el cronograma de trabajo para revisión y seguimiento de las actividades asociadas al procedimiento</t>
  </si>
  <si>
    <t>Número de acciones realizadas/número de acciones planteadas</t>
  </si>
  <si>
    <t>Ajuste procedimiento CN-PR03</t>
  </si>
  <si>
    <t>No se evidenció la licencia de SST de Eddy Nilson Gamboa Vásquez representante del SG-SST CC 79.571.484, ni el curso de 20 horas de actualización.</t>
  </si>
  <si>
    <t xml:space="preserve">El manual de funciones de la entidad  para el cargo se realizó no contempla lo establecido en la resolución 0312 de 2019, donde se establecen los estandares minimos para el Sistema de Gestión de Seguridad y Salud en el trabajo. </t>
  </si>
  <si>
    <t xml:space="preserve">Ajustar el manual de funciones con respecto al cargo el cual ocupe el lider de Seguridad y salud en el trabajo como profesional especializado, de manera que cumpla con las especificaciones solicitadas en la resolucion 0312 de 2019. </t>
  </si>
  <si>
    <t>Se observó incumplimiento de funciones por parte del Comité Paritario de Seguridad y Salud en el Trabajo (COPASST) y su actualización en el curso de 50 horas, también se evidenció que el COPASST no ha estado llevando a cabo sus responsabilidades y funciones de manera efectiva, lo que puede resultar en la falta de identificación y abordaje oportuno de riesgos laborales.
Situación presentada en el seguimiento del SG-SST 2022.</t>
  </si>
  <si>
    <t xml:space="preserve">Los miembros del comité no se encuetran en disposición de cumplir con las responsabiidades asignadas, propias del comité. 
El manual de funciones de la entidad  para el cargo se realizó no contempla lo establecido en la resolución 0312 de 2019, donde se establecen los estandares minimos para el Sistema de Gestión de Seguridad y Salud en el trabajo
</t>
  </si>
  <si>
    <t>Realizar divulgación presencial de los deberes de los miembros del COPASST, con la finalidad de reencaminar sus funciones al cumplimiento de estos, lo cual quedará plasmado en las actas realizadas durante los comités.</t>
  </si>
  <si>
    <t>Se observó incumplimiento de los objetivos establecidos. Se constató que la Entidad no ha estado alcanzando los objetivos propuestos en el SG-SST, lo que puede debilitar la efectividad del sistema y afectar negativamente la seguridad y el bienestar de los trabajadores.
Situación identificada en el seguimiento del 2022.</t>
  </si>
  <si>
    <t>El plan operativo se proyecta a inicio de año, contemplando fechas que terminan por postergarse debido al incumplimiento por parte de alguno de ellos. Se puede incluso no realizar en su totalidad al terminar la anualidad</t>
  </si>
  <si>
    <t xml:space="preserve">Generar mediante correo electrónico al subdirector de Gestión Humana el reporte del posible incumplimiento por parte de los proveedores y ARL con el fin de que se ajusten las fechas de cumplimiento de las actividades propuestas que así lo requerieran. De manera de que se refleje un real cumplimiento a la hora de reportar ante la Oficina Asesora de Planeación las matrices PETH -FOGEDI. </t>
  </si>
  <si>
    <t xml:space="preserve">Realizar la actualización y ajuste al plan operativo de manera que no solo mida avance en el cumplimiento, si no que tome como totalizado de 100% unicamenta las actividades que cumplan con la meta establecida. </t>
  </si>
  <si>
    <t>No se observó que para la vigencia 2022 estuviera firmado por el empleador y representante del SG-SST el plan anual de SST.
Se observó que la entidad no ha estado llevando a cabo las acciones y medidas establecidas en el plan operativo, lo que puede debilitar la efectividad de las iniciativas de seguridad y salud y afectar negativamente la protección de los trabajadores.</t>
  </si>
  <si>
    <t>Cada mes se realiza el cargue de una o más evidencias que soporten el avance de las actividades conducentes al cumplimiento de las acciones y medidas establecidas en el plan operativo. Sin embargo el % de avance no indica que se cumpla la meta propuesta, indica que está avanzando su cumplimiento.
Exceso de confianza en el documento de acta aportado por la Oficina Asesora de Planeación.</t>
  </si>
  <si>
    <t>No se aportó las mediciones higiénicas para el 2022 ya que no se realizaron
Se observó que los controles implementados para mitigar los riesgos identificados en la matriz de identificación de peligros, evaluación y valoración de riesgos, no se están aplicando adecuadamente, lo que puede aumentar la exposición de los trabajadores a peligros y amenazar su seguridad.</t>
  </si>
  <si>
    <t>Se observó que no se está cumpliendo con las actividades propuestas en las diferentes guías, tampoco el cumplimiento y seguimiento de los indicadores y objetivos propuestos, no se está llevando una base actualiza con el personal involucrado en los diferentes programas teniendo en cuenta el informe de condiciones de salud, no se tiene determinado bien los riesgos como es el caso del PVE psicosocial, además de estar desactualizado, no se observa un acompañamiento constante para los casos en donde su riesgo es prioritario, lo cual hace que no se monitoree la incidencia de enfermedades relacionadas con el trabajo, lo que puede poner en riesgo la salud de los trabajadores y socavar la eficacia del SGSST.</t>
  </si>
  <si>
    <t>informe de condiciones de salud se encuentra plasmado el riesgo al que corresponde cada una de las personas a las que se les realizó el Examen médico y este fue entregado al finalizar la ejecución</t>
  </si>
  <si>
    <t>Se observó matriz de Ausentismo 2022, sin embargo, no se observó el seguimiento total a los casos más relevantes y del porque el ausentismo, no se evidenció una estrategia estandarizada para la medición del ausentismo laboral en su totalidad.</t>
  </si>
  <si>
    <t>Capacitar a los servidores o colaboradores encargados del registro, para asegurarse de que comprendan la importancia del registro preciso y cómo realizarlo correctamente.</t>
  </si>
  <si>
    <t xml:space="preserve">Realizar el seguimiento a los casos de ausentismo notificados como relevantes, por parte del equipo de administración de personal, sin importar su origen. </t>
  </si>
  <si>
    <t>Se observó que en algunas de las inspecciones programadas y/o planeadas no se está identificando todas las condiciones, de acuerdo a las visitas realizadas a las estaciones, adicional a esto se observó que no se está cumpliendo con lo establecido en el Procedimiento Inspecciones de Seguridad en Instalaciones: Código GT-PR 27, Versión 01, Vigencia 11-04-2022, numeral 9. “Realizar seguimiento a las acciones correctivas, preventivas o de mejora, Este seguimiento se realizará de manera trimestral, solicitando el avance a las áreas respectivas. No se observó este seguimiento, No 6. Después de la Inspección: “Diligenciar el formato: Matriz de condiciones inseguras – GT-PR27-FT05 Con el fin de evaluar probabilidad de ocurrencia”. No se observó que se esté registrando en la matriz de las condiciones inseguras todas las situaciones evidenciadas en las estaciones, adicional a esto no se observó que el COPASST haya participado en estas revisiones.</t>
  </si>
  <si>
    <t xml:space="preserve">Las intervenciones locativas de infraestructura y correctivas toman tiempos prolongados, por lo cual se solicitaba a final de año. </t>
  </si>
  <si>
    <t>Socializar al COPASST los cronogramas de inspecciones planeadas y realizar el seguimiento al cumplimiento del acompañamiento al menos en el 50% de ellas en la sesión del mes posterior al de la realización de las inspecciones, dejando como evidencia las actas de inspección correspondientes y el acta del comité posterior a la inspección.</t>
  </si>
  <si>
    <t>1. Realizar la actualización, divulgación y socialización del Procedimiento Inspecciones de Seguridad en Instalaciones: Código GT-PR 27, Versión 01, Vigencia 11-04-2022, numeral 9. “Realizar seguimiento a las acciones correctivas, preventivas o de mejora, Este seguimiento se realizará de manera trimestral, solicitando el avance a las áreas respectivas, cambiando la periodicidad de solicitud del avance a semestral teniendo en cuenta que las intervenciones locativas o de mejora pueden tomar tiempos prolongados.
2. Realizar la actualización, divulgación y socialización del Procedimiento Inspecciones de Seguridad en Instalaciones: Código GT-PR 27, Versión 01, Vigencia 11-04-2022, numeral 6. “Después de la Inspección: “Diligenciar el formato: Matriz de condiciones inseguras –GT-PR27-FT05 Con el fin de evaluar probabilidad de ocurrencia”, indicando que en la matriz se relacionarán aquellas condiciones prioritarias que tienen mayor Nivel de Consecuencia, Probabilidad y Nivel de Riesgo, con la finalidad de reportar a las áreas la necesidad de intervención prioritaria de dichas condiciones especificas.</t>
  </si>
  <si>
    <t xml:space="preserve">La entidad no tiene un procedimiento establecido para evaluar y seleccionar proveedores en función de sus capacidades para cumplir con los requisitos de seguridad y salud en el trabajo. </t>
  </si>
  <si>
    <t>Se evidencia que no se está siguiendo adecuadamente con el proceso la selección, uso, mantenimiento y control de los EPP, adicional que no se cuenta con un procedimiento claro. Esto puede poner en riesgo la seguridad y salud de los trabajadores, así como afectar la efectividad del sistema de gestión.</t>
  </si>
  <si>
    <t>No se cuenta con un procedimiento de adquisición, entrega y/o reposición de EPP propios del manejo de la Subdirección Operativa.
No existe un control de seguimiento al procedimiento de adquisición, entrega y/o reposición de EPP dado que no existe.</t>
  </si>
  <si>
    <t xml:space="preserve"> Realizar inspecciones de Elementos de Protección Personal a los operativos durante la vigencia 2023, relacionando el informe correspondiente a las subdirecciones, con la finalidad de que sea de su conocimiento, alerta y control. Realizar nuevas adquisiciones, entrega y/o reposiciones de EPP, según sea el caso, que manifiesta el informe. </t>
  </si>
  <si>
    <t xml:space="preserve">1. Llevar a cabo mesas de trabajo con el personal de la Subdirección Operativa para brindar apoyo en la construcción de un procedimiento para la adquisición, entrega y/o reposición de EPP. 
2.  Realizar el procedimiento de adquisición, entrega y/o reposición de EPP, así como su socialización y divulgación, de manera clara y especifica para cada uno de los trajes especializados.
</t>
  </si>
  <si>
    <t>Se constató que la entidad no ha estado llevando a cabo adecuadamente las investigaciones de incidentes y accidentes ni implementando los controles necesarios para prevenir su recurrencia, como tampoco el reporte en los tiempos a los entes de control, lo que puede aumentar la exposición de los trabajadores a riesgos laborales y comprometer su seguridad.</t>
  </si>
  <si>
    <t>Falta de personal calificado para la realización de todas las investigaciones de accidentes presentadas en la UAECOB. 
Frecuencia de ocurrencia de los accidentes leves en la UAECOB y la dificultad en la cobertura de todos los AT.</t>
  </si>
  <si>
    <t xml:space="preserve">Realizar las investigaciones de accidentes que se encuentran representados de la  vigencia anterior (2022) y los de la actual vigencia (2023), así mismo conservar el cumplimiento de los tiempos de investigación a partir de la fecha. </t>
  </si>
  <si>
    <t>Se identificó un hallazgo crítico relacionado con el incumplimiento del plan de emergencias establecido. Se observó que la entidad no ha estado llevando a cabo las acciones y procedimientos definidos en el plan de emergencias, lo que compromete la capacidad de la entidad para responder de manera eficiente y segura ante eventos imprevistos.</t>
  </si>
  <si>
    <t>Falta de actualización del plan de emergencias, su adecuado seguimiento y escaso recurso presupuestal para la contratación de personal que conlleven a su cumplimiento.
Falta de conocimiento de los profesionales frente a temas especializados para la emergencia al interior de las estaciones y la poca colaboración por parte del personal operativo.</t>
  </si>
  <si>
    <t xml:space="preserve">Actualizar el plan de emergencias del edificio comando, con directorio de ayuda mutua. Asi mismo garantizar el cumplimiento a las actividades establecidas en el plan, de manera que se cumpla. </t>
  </si>
  <si>
    <t xml:space="preserve">1. Realizar mesas de trabajo con representación de personal operativo de las estaciones, de manera que se generen especificaciones de la necesidades, rutas y procesos internos de cada una de ellas.  
2. Realizar una guia de plan de emergencias especializada que compile la totalidad de planes de las estaciones, contemplando a detalle los riesgos a los cuales se encuentran expuestos, como también descripción exacta de las especificaciones de actuación frente a las posibles situaciones de emergencia que se puedan presentar en cada una de ellas y el seguimiento de las actividades descritas en los planes para dar cumplimiento al mismo.
3. Realizar la eliminación en el manual de funciones de la obligación de la elaboración y seguimiento del Plan de Emergencias (estaciones) asignada al cargo de Teniente. Dicha solicitud de actualización del manual de funciones será enviada al DASCD. Se publicará y divulgará tan pronto se cuente con la aprobación de dicha institución. </t>
  </si>
  <si>
    <t>Se identificó un hallazgo relevante en relación con la ausencia de revisión sistemática y periódica por parte de la alta dirección.</t>
  </si>
  <si>
    <t>Falta de conocimiento pleno de este requerimiento normativo, por tanto no se tiene contemplado un mecanismo para la revisión sistematica del SG-SST.</t>
  </si>
  <si>
    <t>1. Realizar la delegación de un representante del SGSST de la alta dirección con el fin de llevar a cabo la revisión sistemática del SGSST (quedará asignado a través de memorando firmado por la Dirección de la entidad).
2. Generar el mecanismo para que la alta dirección pueda realizar la revisión del SGSST por medio de una matriz con los requisitos mínimos establecidos por la resolución 0312 de 2019. 
3. Garantizar la verificación por parte del representante de la alta dirección sobre el SGSST, en los tiempo establecidos al momento de la designación.</t>
  </si>
  <si>
    <t>De acuerdo a la autoevaluación realizada y a las evidencias aportadas en cada uno de los ítems revisados se encontró varias falencias, por lo que se evidenció una falta de veracidad y fiabilidad a la hora de realizar la autoevaluación y esto lleva a no realizar acciones de mejora en pro de cumplir con los objetivos propuestos.</t>
  </si>
  <si>
    <t>Los criterios de calificación de la autoevaluación son estructurados y no cuentan con especificaciones detalladas de los procesos.</t>
  </si>
  <si>
    <t>Por lo anterior se configura un hallazgo al identificar la materialización del riesgo No 1 y 2. al no cumplir con los controles establecidos, se observa un incumplimiento al mismo mapa de riesgos de la subdirección, guía de administración del riesgo GE-GA-01 Versión 01, vigencia 03-09-2021</t>
  </si>
  <si>
    <t xml:space="preserve">El plan operativo se proyecta a inicio de año, contemplando fechas que terminan por postergarse debido al incumplimiento por parte de alguno de ellos. Se puede incluso no realizar en su totalidad al terminar la anualidad. </t>
  </si>
  <si>
    <t>Debilidad en la Supervisión de los Contratos al evidenciar el cargue incompleto de los documentos de la cuenta de cobro en el SECOP II de los contratos No. 070, 072, 144, 145, 146, 323, 526,527, 542, 575, 578, 645 y 692 de 2022 naturales y 504, 538, y 479 de 2022, adicional se observó incumplimiento a lo establecido en los estudios previos en cuanto a los criterios de SST y ambientales de los contratos 504, 538 y 479 de 2022.</t>
  </si>
  <si>
    <t xml:space="preserve">Falta de revisión mensual de la información correspondientes a pagos por parte de los contratistas, la cual esta propuesta pero no se esta llevando a cabo. 
Descuido en los requerimientos de cumplimientos ambientales, toda vez que el formato de liquidación y pago no lo exigen. </t>
  </si>
  <si>
    <t xml:space="preserve">1. Verificar mes a mes con la radicación de cuenta de cobro que en el SECOP II , que repose toda la información de la ejecución del contrato y las evidencias correspondientes. Así mismo, verificar que al finalizar los contratos, estos cuenten con la firma del paz y salvo. Esto quedará como requisito para el pago de los honorarios correspondientes. 
2. Verificar a través de las cuenta cobro y la liquidación del contrato el cumplimiento y soportes de los criterios de seguridad y salud en el trabajo. </t>
  </si>
  <si>
    <t>Falencias en la cobertura de la ARL teniendo en cuenta las observado en los contratos 323, 578 y 645 de 2022</t>
  </si>
  <si>
    <t xml:space="preserve"> Se generan cortes contractuales de un gran número de contratistas, dando lugar al ingreso masivo o consecución de contratistas. Lo que causa que el tiempo de espera entre las diferentes etapas del proceso de contratación se alargue. </t>
  </si>
  <si>
    <t>Realizar notificación a los supervisores de contrato (subdirectores y jefes de oficina) a través de memorando recordando la obligatoriedad de reportar el requerimiento de ampliación de cobertura que deben realizar para aquellos casos contractuales en los que requieran ampliación.</t>
  </si>
  <si>
    <t>Debilidad en la revisión de los documentos para el pago de los contratos 575 y 578 de 2022 al evidenciar que el Certificado de cumplimiento fue radicado a financiera sin diligenciar la información de seguridad social y sin adjuntar el soporte del mismo</t>
  </si>
  <si>
    <t>Porque en las primeras cuentas de los contratos de prestacion de servicios se valida con las afliaciones al sistema no con la planilla de pago, como lo establece el Decreto 1273 de 2018.</t>
  </si>
  <si>
    <t>Se evidenció en las visitas realizadas a las estaciones que la gran mayoría no cuentan con un marcado y rotulado de los productos químicos (gasolina, acpm, etc.) como tampoco las hojas de seguridad de los mismos.</t>
  </si>
  <si>
    <t>Para la vigencia 2022 no se contempló en el Plan de Capacitación los temas de marcado y rotulado de los productos químicos, toda vez que el procedimiento se realizó tiempo después de la planeación del PIC.</t>
  </si>
  <si>
    <t>1. Realizar solicitud a las Subdirecciones Corporativa y Logistica para que a su vez y al realizar la compra de los productos quimicos, se solicite al proveedor las hojas de seguridad. 
2. Realizar la solicitud al equipo de Formación y Capacitación la inclusión de temas de rotulado y etiquetado de sustancias quimicas y verificar el adecuado almacenamiento en el desarrollo del PIC.</t>
  </si>
  <si>
    <t>Realizar el seguimiento del marcado y rotulado de los productos químicos de manera semestral a través de la creación de una matriz de seguimiento que contemple los puntos a tener en cuenta tal cual como lo define el instructivo GT-IN08.</t>
  </si>
  <si>
    <t>En las visitas realizadas a las estaciones se observó que presentan riesgos para la seguridad y salud de los trabajadores debido a problemas relacionados con el entorno físico y que puede ocasionar accidentes de trabajo.</t>
  </si>
  <si>
    <t xml:space="preserve">Las condiciones de infraestructura de algunas estaciones, su mantenimiento y acciones correctivas depende de otras áreas y de la complejidad del proceso de adecuación.
Para la vigencia 2022 no se contempló en el Plan de Capacitación los temas de marcado y rotulado de los productos químicos, toda vez que el procedimiento se realizó tiempo después de la planeación del PIC.
</t>
  </si>
  <si>
    <t>1. Realizar el seguimiento del marcado y rotulado de los productos químicos de manera semestral a través de la creación de una matriz de seguimiento que contemple los puntos a tener en cuenta tal cual como lo define el instructivo GT-IN08.
2. Realizar la actualización, divulgación y socialización del Procedimiento Inspecciones de Seguridad en Instalaciones: Código GT-PR 27, Versión 01, Vigencia 11-04-2022, numeral 6. “Después de la Inspección: “Diligenciar el formato: Matriz de condiciones inseguras –GT-PR27-FT05 Con el fin de evaluar probabilidad de ocurrencia”, indicando que en la matriz se relacionarán aquellas condiciones prioritarias que tienen mayor Nivel de Consecuencia, Probabilidad y Nivel de Riesgo, con la finalidad de reportar a las áreas la necesidad de intervención prioritaria de dichas condiciones especificas.
3. Realizar la solicitud al equipo de Formación y Capacitación la inclusión de temas de rotulado y etiquetado de sustancias quimicas y verificar el adecuado almacenamiento en el desarrollo del PIC.</t>
  </si>
  <si>
    <t>Se identificó que la mayoría de los botiquines de primeros auxilios en las estaciones visitadas no cumple con los requisitos y elementos necesarios para proporcionar atención médica básica y de emergencia a los trabajadores en caso de lesiones o accidentes</t>
  </si>
  <si>
    <t>Falta de una revisión trimestral por parte de Seguridad y Salud en el Trabajo y personal operativo de la estación.</t>
  </si>
  <si>
    <t>Realizar la semaforización de los elementos del botiquín en cada una de las estaciones con la finalidad de tener control de las fechas de vencimiento de cada elemento.</t>
  </si>
  <si>
    <t>1. Llevar a cabo inspecciones trimestrales de los botiquines en las estaciones de la UAE Cuerpo Oficial de Bomberos Bogotá.
2. Actualizar, divulgar y socializar, el Procedimiento GTPR31 ''Dotación botiquines primeros auxilios estaciones'', realizando la inclusión de responsabilidades de los diferentes actores en el procedimiento, dejando temas claros como, las fechas de vencimiento de los elementos, rotación de los elementos, inspección, entre otros.</t>
  </si>
  <si>
    <t>Durante las visitas realizadas a las estaciones, se observó que las lavadoras no funcionan y las secadoras, lo cual está impidiendo que los bomberos realicen una buena descontaminación de sus EPP después de la atención de servicios.</t>
  </si>
  <si>
    <t xml:space="preserve">Retraso en la notificación a las subdirecciones del informe de inspecciones realizadas a las estaciones. </t>
  </si>
  <si>
    <t xml:space="preserve">Incluir en la matriz de condiciones inseguras GT-PR27-FT05, el estado de los equipos de desinfección (maquinas), con el fin de evaluar probabilidad de ocurrencia de riesgo biologico”, relacionandolo como una condición prioritaria, esto con la finalidad de reportar a las subdirecciones la necesidad de intervención urgente de dichas condiciones en el menor tiempo posible, a través del reporte de la matriz. </t>
  </si>
  <si>
    <t>Humanos - tecnológicos</t>
  </si>
  <si>
    <t xml:space="preserve">Acciones propuestas / Acciones realizadas </t>
  </si>
  <si>
    <t xml:space="preserve">Manual de funciones ajustado  respecto al cargo el cual ocupe el lider de Seguridad y salud en el trabajo como profesional especializado. En cumplimineto a la resolucion 0312 de 2019. </t>
  </si>
  <si>
    <t xml:space="preserve">Divulgación realizada de deberes y responsabilidades a los miembros del Copasst. </t>
  </si>
  <si>
    <t xml:space="preserve">Totalidad de miembros del Copasst capacitados a través de la plataforma positiva educa. 
Matriz de funciones y responsabilidades del Copasst , diseñada y divulgada a los miembros de este comité. </t>
  </si>
  <si>
    <t>Correo electrónico al Subdirector de Gestión Humana reportando situaciones de  incumplimiento por parte de los proveedores y ARL.</t>
  </si>
  <si>
    <t>Plan operativo actualizado.</t>
  </si>
  <si>
    <t xml:space="preserve">Plan operativo actualizado </t>
  </si>
  <si>
    <t>Soporte de capacitación a los servidores o colaboradores encargados del registro de la matriz de ausentismo.</t>
  </si>
  <si>
    <t xml:space="preserve"> Procedimiento Inspecciones de Seguridad en Instalaciones: Código GT-PR 27 actualizado, divulgado y socializado.
</t>
  </si>
  <si>
    <t>Informe de inspección a los elementos de protección personal con el soporte de notificación a las subdirecciones .</t>
  </si>
  <si>
    <t xml:space="preserve">Acta de las mesas de trabajo  para la realización del procedimiento de adquisición, entrega y/o reposición de EPP. 
Procedimiento de adquisición, entrega y/o reposición de EPP, Socializado y divulgado.  </t>
  </si>
  <si>
    <t xml:space="preserve">Soporte de la divulgación del código QR al personal operativo de la entidad. 
Soporte de notificación del compilado de reportes a la Subdirección Operativa. </t>
  </si>
  <si>
    <t xml:space="preserve">Soportes de las investigaciones de AT de  las vigencias 2022-2023 -2024. 
Base de accidentalidad actualizada. </t>
  </si>
  <si>
    <t xml:space="preserve">
Base de datos con la información del personal operativo de la entidad con licencia en el SST, que esté en disposición de brindar apoyo en las investigaciones de AT. 
Procedimiento de AT actualizado, divulgado y socializado. 
Minuta de contratos asignados al equipo de SST, donde se evidencie las obligaciones especificas y se soporte la licencia en el SG-SST. 
</t>
  </si>
  <si>
    <t>Plan de emergencias del edificio comando y soporte de su divulgación y socialización. 
Soportes del cumplimientos de las actividades establevidas al interior del plan de emergencia del edificio comando de la entidad.</t>
  </si>
  <si>
    <t xml:space="preserve">Soporte de las mesas de trabajo realizada con el personal operativo de las estaciones para la elaboración de la guia del plan de emergencia de las estaciones. 
Guia de plan de emergencias de las estaciones, divulgada y socilaizada. 
Soportes del cumplimientos de las actividades establecidas al interior de la guia  de plan de emergencia de  las estaciones. </t>
  </si>
  <si>
    <t xml:space="preserve">Acta que soporte la delegación del representante del SG-SST de la alta dirección. 
Matriz de requisitos mínimos y  los soportes del cumplimiento de la revisón sistematica del SG-STT.
</t>
  </si>
  <si>
    <t xml:space="preserve">Soportes de las cuentas de cobro cargados correctamente en la plataforma SECOPII. 
Soportes del cumplimiento a los criterios de seguridad y salud en el trabajo de los contratos. </t>
  </si>
  <si>
    <t xml:space="preserve">Instructivo GT-IN07 ''Instructivo para afiliación ARL" actualizado, divulgado y socializado. </t>
  </si>
  <si>
    <t>Soporte de la notificación enviada a los supervisores de contratos sobre la obligatoriedad de reporte de requerimiento de ampliación de cobertura a la ARL.</t>
  </si>
  <si>
    <t xml:space="preserve">Soporte de solicitud de hojas de seguridad de productos quimicos realizada a las Subdirecciones Corporativa y Logistica. 
Hojas de seguridad de productos quimicos.
Soporte de solcitud realizada al equipo de Formación y Capacitación, para la inclusión de capacitaciones en rotulado y etiquetado de sustancias quimicas. </t>
  </si>
  <si>
    <t xml:space="preserve">Matriz de seguimiento al marcado, rotulado y etiquetado de productos quimicos, donde se evidencie el seguimiento semestral de los puntos establecidos en el procedimiento GT-IN08. </t>
  </si>
  <si>
    <t xml:space="preserve">Matriz de seguimiento al marcado, rotulado y etiquetado de productos quimicos, donde se evidencie el seguimiento semestral de los puntos establecidos en el procedimiento GT-IN08. 
Procedimiento Inspecciones de Seguridad en Instalaciones: Código GT-PR 27 actualizado, divulgado y socializado. 
Soporte de solcitud realizada al equipo de Formación y Capacitación, para la inclusión de capacitaciones en rotulado y etiquetado de sustancias quimicas. 
</t>
  </si>
  <si>
    <t xml:space="preserve">Soporte de la correcta señalización (semaforización)de los elementos de los botiquines de las estaciones. </t>
  </si>
  <si>
    <t xml:space="preserve">Soporte de las inspecciones trimestrales realizadas a los botiquines ubicados en la estaciones de la entidad.
Procedimiento GTPR31 ''Dotación botiquines primeros auxilios estaciones'', actualizado, divulgado y socializado. </t>
  </si>
  <si>
    <t xml:space="preserve">Matriz de condiciones inseguras actualizada, de manera que se evidencie el estado de los equipos de desinfección. 
Soporte del envío del informe de condiciones inseguras a las subdirecciones de la entidad. </t>
  </si>
  <si>
    <t>Subdirección de Gestión del Riesgo 
Subdirección de Gestión Corporativa (equipo Servicio al Ciudadano)</t>
  </si>
  <si>
    <t>Oficina Jurídica</t>
  </si>
  <si>
    <t>Dirección
Oficina Asesora de Planeación</t>
  </si>
  <si>
    <t>Subdirección de Gestión Corporativa
Subdirección Logísitca 
Subdirección Riesgos</t>
  </si>
  <si>
    <t>3. Se registrará la placa del equipo intervenido, tanto en el Plan de mantenimiento de equipo menor como en la hoja de vida del mismo. SL</t>
  </si>
  <si>
    <t>2. Cuando se deba realizar la intervención de un equipo "mantenimiento",  para que este pueda ser gestionado, se solicitará por el aplicativo de mesa de ayuda "LIA", que se envie previamente el registro fotográfico de la placa del equipo.</t>
  </si>
  <si>
    <t>Organizar expedientes de incapacidades de las vigencias 2020 a 2023, con trazabilidad de gestión de cobro.</t>
  </si>
  <si>
    <t>Generar una matriz con las posibles causales de depuración de acuerdo a la normatividad vigente.</t>
  </si>
  <si>
    <t xml:space="preserve">Efectuar clasificación de las incapacidades de las vigencias 2015-2019,para determinar causal de depuración. Así mismo organizar los expedientes por incapacidades. </t>
  </si>
  <si>
    <t>Divulgar un código QR  a los operativos para que realicen el reporte de novedades de los EPP, compilado que posteriormente será enviado a la subdirección operativa como una alerta para que se tomen las acciones pertinentes.</t>
  </si>
  <si>
    <t>Realizar la actualización, divulgación y socialización del Instructivo GT-IN07 ''Instructivo para afiliación ARL'' de manera que en él quede ajustado la ampliación de cobertura para los colaboradores (contratistas) como una responsabilidad de notificación propia del servidor y la supervisión del contrato.</t>
  </si>
  <si>
    <t xml:space="preserve">Informe de seguimiento al procedimiento pago sentencias judiciales y conciliaciones </t>
  </si>
  <si>
    <t>Se evidenciaron nueve (9) resoluciones donde en el resuelve de la misma, especifican ordenar el pago a los fondos de cesantías y fondos de pensiones, los cuales a la fecha no se ha realizado el giro a los mismos. (Resoluciones Nos. 262, 471, 300, 301, 527, 619, 620, 628 y 639.
Asimismo, se evidencia en la resolución 619 del 18 de mayo de 2023, se expidió el Certificado de Disponibilidad Presupuestal No 782 por un valor total de catorce millones quinientos veintidos mil novecientos ochenta y siete pesos m/cte ($14.522.987), observando que se comprometieron los tres primeros ítems de la resolución (Apoderado, demandante y fondo de cesantías), faltando el compromiso del fondo de pensiones.</t>
  </si>
  <si>
    <t>La no realización de conciliaciones con el equipo financiero de la entidad, que permitiera identificar valores pendientes por girar</t>
  </si>
  <si>
    <t>1. Realizar la gestión con la finalidad de efectuar los giros correspondientes a los fondos de cesantías y pensión que de acuerdo al estudio realizado quedaron incumplidas por cumplimiento de una orden judicial.
2. Inlcuir en las liquidaciones remitidas a la Oficina Juridica la información requerida para el giro de cesantias (número de cuenta, nit), con el fin de que esta información sea incluida en la resolución que ordena el pago.
3. Implementar conciliaciones mensuales con el equipo financiero de la entidad,con la finalidad de identificar saldos pendiente por girar correspondientes a cesantias y/o pensiones de las liquidaciones de sentencias.
4. Actualizar el procedimiento relacionado con el pago de sentencias en cabeza de la Oficina Jurídica delimitando el alcance del mismo en el marco del proceso de Gestión Jurídica</t>
  </si>
  <si>
    <t xml:space="preserve">Acciones propuestas  / Acciones realizadas </t>
  </si>
  <si>
    <t>Oficina Juridica
Subdirección de Gestión Humana
Subdirección de Gestión Corporativa - contabilidad</t>
  </si>
  <si>
    <t>Cesantias y pensiones pagadas correctamente.
Liquidaciones remitidas a la Oficina Juridica con la información (número de cuenta Nit).
Conciliaciones mensuales con el equipo financiero de la entidad, dejando trazabilidad de la gestión vía correo eletronico.
Procedimiento ajustado en el marco del proceso de Gestión Jurídica</t>
  </si>
  <si>
    <t>Auditoria Logìstica para Suministro de Incidentes</t>
  </si>
  <si>
    <t>3.6.1</t>
  </si>
  <si>
    <t>Se observó varios elementos de bioseguridad, que presentaban fechas de vencimiento expiradas. Estos elementos con fechas de vencimiento vencidas representan un riesgo significativo para la seguridad y la salud del personal, ya que su eficacia en la protección contra riesgos biológicos puede estar comprometida, adicional a esto no se tiene establecido un procedimiento o lineamiento frente al manejo de inventarios y rotación de los mismo, así mismo no se le ha hecho la exigencia al contratista frente a este ítem incluido la disposición final de estos elementos.</t>
  </si>
  <si>
    <t xml:space="preserve">Debido a la pandemia por escases de insumo se compró una cantidad mayor de elementos, con el fin de prevenir que se agotaran </t>
  </si>
  <si>
    <t>3.6.2</t>
  </si>
  <si>
    <t>Se evidenció incumplimiento a las actividades descritas en los procedimientos del "Procedimiento Solicitud y Entrega De Suministros, Combustibles Y Aditivos GR-PR09, Versión 01, Vigente 28-12-2020, Procedimiento GR-PR06 "Logística para suministro de Incidentes" y Procedimiento préstamo y devolución de parque automotor GR-PR05, Versión 02, Vigente 13-05-2022.</t>
  </si>
  <si>
    <t>Porque existen 2 formatos similares que no se estan usando adecuadamente.</t>
  </si>
  <si>
    <t>Subdirección logística</t>
  </si>
  <si>
    <t>Acciones cumplidas vs acciones totales</t>
  </si>
  <si>
    <t>Logístico - Humanos - Tecnológicos</t>
  </si>
  <si>
    <t xml:space="preserve">Lograr adecuada rotación de los elementos de suministros </t>
  </si>
  <si>
    <t>Humanos-Tecnológicos</t>
  </si>
  <si>
    <t>Auditoría de 
Cumplimiento cod. 167 PAD 2023</t>
  </si>
  <si>
    <t>3.2.1.1</t>
  </si>
  <si>
    <t>Hallazgo administrativo con presunta incidencia disciplinaria por rezago en la ejecución de la meta 2 “Elaborar un plan de preparativos y continuidad del servicio para la UAECOB ante la eventual ocurrencia de un desastre en el Distrito Capital” del proyecto de inversión 7655 “Fortalecimiento de la planeación y gestión de la UAECOB Bogotá” desarrollado por la UAECOB durante las vigencias 2020, 2021 y  2022 de acuerdo con lo programado en el plan de acción.</t>
  </si>
  <si>
    <t>No se tomó la decisión de realizar la reprogramación de la planeación</t>
  </si>
  <si>
    <t xml:space="preserve">2.Desde la dirección se revisará de  manera mensual el seguimiento de metas de plan de desarrollo y proyectos de inversión y se tomarán acciones de mejora con aquellas metas que tengan rendimiento menor del esperado . Evidencia de esto, serán las actas de los comités </t>
  </si>
  <si>
    <t>3.2.2.1</t>
  </si>
  <si>
    <t xml:space="preserve"> Hallazgo administrativo por la no liquidación del Contrato Interadministrativo No. 698 de 2020 y de prestación de servicios profesionales 162 de 2021.</t>
  </si>
  <si>
    <t xml:space="preserve">Falta un control para liquidación de los contratos </t>
  </si>
  <si>
    <t>Generar una matriz de seguimiento al plazo de vencimiento de las pólizas y el tiempo oportuno para liquidar los contratos a cargo de la OAP.</t>
  </si>
  <si>
    <t>3.2.2.2</t>
  </si>
  <si>
    <t>Hallazgo administrativo por falta de publicación de documentación contractual en SECOP de los contratos de prestación de servicios 013 de 2021 y 526 del 2020</t>
  </si>
  <si>
    <t>Falta de control en el cargue de la información en la plataforma secop II.</t>
  </si>
  <si>
    <t>Controlar la publicación de documentos en SECOP II mediante una matriz que de seguimiento a los contratos a cargo de la OAP.</t>
  </si>
  <si>
    <t>Falta de control en el cargue de la información en la plataforma secop II, sobre el plan de pagos de los contratos de proveedores y prestación de servicios.</t>
  </si>
  <si>
    <t xml:space="preserve">
Realizar el control por medio de una matriz, con la relación de contratos de la subdirección de Gestión Corporativa y los pagos correspondientes a cada uno, haciendo una verificación del cargue en secop II. </t>
  </si>
  <si>
    <t>4.1.1</t>
  </si>
  <si>
    <t>Hallazgo administrativo con presunta incidencia disciplinaria por la falta de coherencia e inconsistencia en la información reportada por la UAECOB en el aplicativo SIVICOF de la Contraloría de Bogotá</t>
  </si>
  <si>
    <t>La verificación de la información se realizó por un solo punto de control, generando falla humana</t>
  </si>
  <si>
    <t>Realizar doble control a la información por parte de quien reporta cada uno de los informes de  la cuenta de la Conraloría, tanto mensual como anual, dejando evidencia a través de correos electrónicos de dichos controles por la dependencia responsable.</t>
  </si>
  <si>
    <t>Controlar el avance de las metas y tomar decisiones oportunas para su cumplimiento</t>
  </si>
  <si>
    <t>Actividades desarrolladas / actividades programadas</t>
  </si>
  <si>
    <t>Liquidación oportuna de contratos</t>
  </si>
  <si>
    <t>Publicación efectiva de los documentos en SECOP II</t>
  </si>
  <si>
    <t>Humanos 
Tecnológicos</t>
  </si>
  <si>
    <t>Controlar la información del plan de pagos de los contratos de la subdirección, en la plataforma Secop II</t>
  </si>
  <si>
    <t>seguimientos realizados/seguimientos programados</t>
  </si>
  <si>
    <t>Aplicar controles eficientes a la información reportada en la cuenta anual de la Contraloría</t>
  </si>
  <si>
    <t>Manuel Eduardo Castillo Guzmán</t>
  </si>
  <si>
    <t>Mauricio Ayala Vasquez</t>
  </si>
  <si>
    <t>Para el presente seguimiento la Subdirección de Gestión Corporativa no envia evidencias. Acción cumplida en el seguimiento realizado el 31 de enero de 2024, donde se aportaron las evidencias correspondientes.</t>
  </si>
  <si>
    <t>Acción cumplida en el seguimiento realizado el 31/01/2024, donde se aportaron las evidencias correspondientes.</t>
  </si>
  <si>
    <t>No se presenta evidencia de avance a la acción</t>
  </si>
  <si>
    <t>Realizar seguimiento a la ejecución de la meta frente a lo planeado:
1. La OAP efectuara reportes mensuales de avance de las metas de plan de desarrollo y proyectos de inversión y alertas, para ser presentados a la alta dirección para la toma de decisiones, evidencia de esto será el informe y el acta de comité.</t>
  </si>
  <si>
    <t>Auditoria al Procedimiento Gestión de la Cooperación Técnica y Financiera no reembolsable GE-PR02</t>
  </si>
  <si>
    <t>4.1</t>
  </si>
  <si>
    <t>No se observaron los soportes que dieran cuenta de la ejecución de las actividades pactadas entre la Entidad y los terceros involucrados en los acuerdos de Entendimiento; por lo anterior la Oficina de Control procedió a solicitar mediante correos electrónicos del 27/02/2024, 1/03/2024 y 07/03/2024 a las dependencias pertinentes el envío de los documentos que amparan la ejecución de las actividades realizadas y no fueron allegadas.</t>
  </si>
  <si>
    <t>4.2</t>
  </si>
  <si>
    <t>Al verificar y pretender encontrar los soportes que dieran cuenta de la gestión, seguimiento y ejecución de los acuerdos de entendimiento revisados, no se observaron dentro de la Unidad documental que reposa en la Oficina Jurídica de la Entidad</t>
  </si>
  <si>
    <t>1.Consolidar las evidencias de la ejecucion de los convenios y memorandos de entendimiento del año 2023</t>
  </si>
  <si>
    <t xml:space="preserve">Humanos </t>
  </si>
  <si>
    <t xml:space="preserve">Actualización del procedimiento </t>
  </si>
  <si>
    <t>Numero de acciones realizadas/sobre numero de acciones totales.</t>
  </si>
  <si>
    <t>Recopilar y entregar oportunamente todos los soportes que den cuenta de la ejecución y supervisión de todos los memorandos de entendimiento.</t>
  </si>
  <si>
    <t xml:space="preserve">El procedimiento 
Gestión de la Cooperación técnica y financiera no reembolsable no  da claridad que los soportes de la ejecucion de los convenios y memorandos de entendimiento reposen en el archivo documental de OAJ y se realice el reporte del equipo de CIAE de la OAP </t>
  </si>
  <si>
    <t xml:space="preserve">1. Revisión y actualización de procedimiento
Gestión de la Cooperación técnica y financiera no reembolsable.
2. Mesa de trabajo trimestral para realizar monitoreo de la ejecución de los convenios y alianzas realizados. 
3. Matriz de Convenios y alianzas estrategicas de la Entidada 
4. Socialización del nuevo procedimiento por areas. </t>
  </si>
  <si>
    <t xml:space="preserve">El procedimiento 
Gestión de la Cooperación técnica y financiera no reembolsable  no  da claridad que los soportes de la ejecucion de los convenios y memorandos de entendimiento reposen en el archivo documental de OAJ y se realice el reporte del equipo de CIAE de la OAP </t>
  </si>
  <si>
    <t>Origen Externo</t>
  </si>
  <si>
    <t>Actuación Especial
de Fiscalización Cod. 170 PAD 2024</t>
  </si>
  <si>
    <t>7.1.1</t>
  </si>
  <si>
    <t>Hallazgo administrativo por no tener en cuenta en la evaluación de requisitos legales de uno de los miembros de la UNION TEMPORAL EXTINTOR 4X4, los reportes que se presentaban en el Registro Único de Proponentes donde aparecen las anotaciones a la firma 7M GROUP por incumplimientos en diferentes contratos</t>
  </si>
  <si>
    <t>No existe un lineamiento interno que indique a los abogados miembros de los comités evaluadores para verificar, dentro de la capacidad jurídica, las anotaciones por incumplimientos de los oferentes.</t>
  </si>
  <si>
    <t>Expedir y socializar un lineamiento interno que indique a los abogados de los comités evaluadores verificar dentro de la capacidad jurídica, anotaciones por incumplimiento en el RUP de proponentes que se presenten dentro de los procesos de contratación</t>
  </si>
  <si>
    <t>7.1.2</t>
  </si>
  <si>
    <t>Hallazgo administrativo por falla en la evaluación e identificación de riesgos relacionados con el pago anticipado del contrato No. 588 de 2022</t>
  </si>
  <si>
    <t>Falta de identificación del riesgo especifico (pago anticipado) en los procesos en los que aplique.</t>
  </si>
  <si>
    <t>Incluir en el estudio del sector el análisis de los tipos de riesgo de acuerdo con el manual para la identificaicón y cobertura del riesgo emitido por Colombia Compra Eficiente, cuando aplique, los cuales quedaran plasmados en la matriz de riesgos.</t>
  </si>
  <si>
    <t>Realizar una mesa de trabajo con los encargados de la estructuración de los procesos de contratación, donde se socialice la recomendación de inclusión de los tipos de riesgos en el estudio del sector, de acuerdo con el manual de Colombia Compra Eficiente</t>
  </si>
  <si>
    <t>Realizar seguimiento de la inclusión del analisis de los riesgos, cada vez que se estructure un proceso contractual en la Subdirección Operativa, como evidencia el estudio del sector debe contar con los respectivos vistos buenos de eleaboró y revisó.</t>
  </si>
  <si>
    <t>7.2.1</t>
  </si>
  <si>
    <t>Hallazgo administrativo con presunta incidencia disciplinaria por el no cumplimiento de los parámetros establecidos por la Agencia Nacional de Contratación Pública en lo relacionado con la elaboración de los estudios de mercado y los requerimientos contemplados en la guía de elaboración de estudios de sector</t>
  </si>
  <si>
    <t>Falta de inclusión de los mecanismos señalados en la Guia de Elaboración de Estudios del Sector y las variables utilizadas en la elaboración de los mismos.</t>
  </si>
  <si>
    <t>Incluir en el estudio del mercado, los mecánismos señalados en el numeral 1.3.4 de la guia de elaboración de estudios del sector de Colombia Compra Eficiente, en donde se seleccionará la variable a utilizar para los procesos de contratacción de la S.O</t>
  </si>
  <si>
    <t>Realizar una mesa de trabajo con los encargados de la estructuración de los procesos de contratación de la Subdirección Operativa, en donde se socialice la recomendación de inclusión de los mecánismos, de acuerdo con la guia (GEEZ-V2-24 junio de 2022).</t>
  </si>
  <si>
    <t>Realizar seguimiento de la inclusión de las variables, cada vez que se estructure un proceso contractual en la Subdirección Operativa, como evidencia el estudio del sector debe contar con los respectivos vistos buenos de eleaboró y revisó.</t>
  </si>
  <si>
    <t>7.4.1</t>
  </si>
  <si>
    <t>Hallazgo administrativo con presunta incidencia disciplinaria, por la no inversión de la totalidad de los recursos entregados como pago anticipado en el contrato No. 588 de 2022.</t>
  </si>
  <si>
    <t>Falta de identificacion y evaluación de los riesgos en relación a los dineros entregados para la ejecución del contrato.</t>
  </si>
  <si>
    <t>Efectuar requerimientos al contratista cuando aplique para efectos que entregue soportes documentales que den cuenta de la destinación de los dineros entregados para la ejecución del contrato.</t>
  </si>
  <si>
    <t>Notificar a la Oficina Jurídica de manera oportuna, si se llegase a presentar incumplimiento en la ejecución en lo que a la destinación dell dinero entregado para la ejecución del contrato, se refiere.</t>
  </si>
  <si>
    <t>7.5.1</t>
  </si>
  <si>
    <t>Hallazgo administrativo con presunta incidencia disciplinaria por la omisión por parte de la UAECOB en aplicar las normas para la oportuna ejecución del contrato No. 588 de 2022, pese al evidente retraso en el cronograma de actividades</t>
  </si>
  <si>
    <t>Falta de control y seguimiento sobre posibles retrasos o incumplimientos en las obligaciones contractuales.</t>
  </si>
  <si>
    <t>Realizar una revisión periódica de la gestión de los contratos suscritos por la subdirección operativa a fin de verificar posibles incumplimientos en las obligaciones y / actividades descritas.</t>
  </si>
  <si>
    <t>Establecer un control para monitorear el progreso de los contratos, su avance y cumplimiento en cada una de las obligaciones generando alertas por posibles atrasos.</t>
  </si>
  <si>
    <t>Generar comunicaciónes de manera oportuna a los diferentes contratistas cuando exista algun retraso o incumplimiento de las obligaciones o cronogramas de trabajo.</t>
  </si>
  <si>
    <t>Notificar a la oficina jurídica de manera oportuna si llegare a presentarse incumplimiento obligaciones.</t>
  </si>
  <si>
    <t>7.6.1</t>
  </si>
  <si>
    <t>Hallazgo administrativo con presunta incidencia disciplinaria por deficiencias en la supervisión y control del contrato de compraventa No. 588 de 2022</t>
  </si>
  <si>
    <t>4. Notificar a la oficina jurídica de manera oportuna si llegare a presentarse incumplimiento obligaciones.</t>
  </si>
  <si>
    <t>7.6.2</t>
  </si>
  <si>
    <t>Hallazgo administrativo con presunta incidencia disciplinaria por incumplimiento de lo establecido en el MANUAL DE CONTRATACIÓN, SUPERVISIÓN E INTERVENTORÍA–GJ–MN01 respecto a las funciones del comité de contratación</t>
  </si>
  <si>
    <t>No existe un lineamiento que contenga la guía de ilustración a los miembros del Comité de Contratación sobre cada aspecto detallado que debe considerarse y evaluarse a la hora de analizar el contenido de las condiciones de los procesos de selección</t>
  </si>
  <si>
    <t>Expedir una socialización o memorando para los miembro del comité en donde se relacionen las obligaciones de los miembros en este organo asesor y consultor.</t>
  </si>
  <si>
    <t>7.7.1</t>
  </si>
  <si>
    <t>Hallazgo administrativo con presunta incidencia disciplinaria por falta de control en la integridad y calidad de la información del contrato No. 588 de 2022 y el proceso UAECOB-LP009-2022 al no permitir realizar de manera clara y consistente el ejercicio auditor, por cuanto la disposición de la información almacenada genera incertidumbre y desconfianza con respecto a la salvaguarda y conservación de los procesos contractuales de la Entidad.</t>
  </si>
  <si>
    <t>Falta de control y seguimiento de los documentos remitidos por el contratista que venga con calidad esperada y de los documentos remitidos a la Oficina Juridica.</t>
  </si>
  <si>
    <t>Realizar una revisión periódica de la gestión de los contratos suscritos por la subdirección operativa a fin de verificar el cumplimiento de la parte documental de los mismos.</t>
  </si>
  <si>
    <t>Remitir bajo memorando a la Oficina Juridica los documentos que hacen parte del expediente, en el se relacionará el tipo de documento entregado y con la calidad esperada.</t>
  </si>
  <si>
    <t>Realizar periodicamente una muestra de acuerdo a los contratos suscritos por la subdirección operativa de los documentos remitidos a la Oficina Juridica reposen de manera correcta en cada expediente y con la calidad requerida.</t>
  </si>
  <si>
    <t>7.7.2</t>
  </si>
  <si>
    <t>Hallazgo administrativo con presunta incidencia disciplinaria por la publicación extemporánea e inoportuna de la documentación contractual en SECOP II del contrato de compraventa No. 588 de 2022.</t>
  </si>
  <si>
    <t>Falta de publicacion oportuna de los documentos contractuales en SECOP II</t>
  </si>
  <si>
    <t>1. Realizar la publicación de los documentos contractuales de manera oportuna, de acuerdo con la normatividad aplicable.
2. Se verificará que la publicación de los documentos se hubiese hecho de acuerdo con lo estipulado en cada proceso contractual.</t>
  </si>
  <si>
    <t>Oficina  jurídica</t>
  </si>
  <si>
    <t>Lineamiento expedido y socializado</t>
  </si>
  <si>
    <t>Acciones realizadas / acciones propuestas</t>
  </si>
  <si>
    <t>Financiero Humanos Tecnológicos</t>
  </si>
  <si>
    <t>Cumplimiento de las acciones propuestas en la identificación de riesgos</t>
  </si>
  <si>
    <t>Cumplimiento de las acciones propuestas la inclusión de los mecanismos para la elaboración de estudios del sector</t>
  </si>
  <si>
    <t>Cumplimiento de la acciones propuesta en el control y seguimiento de las obligaciones contractuales</t>
  </si>
  <si>
    <t>Cumplimiento de la acciones propuesta en el control y seguimiento de los documentos remitidos a la oficina juridica con la calidad esperada.</t>
  </si>
  <si>
    <t>Cumplimiento de las acciones propuestas en la publicación oportuna de los documentos contractuales</t>
  </si>
  <si>
    <t xml:space="preserve">“Realizar visita aleatoria a las estaciones para hacer inventario de elementos y verificar si tiene elementos próximos a vencer o vencidos </t>
  </si>
  <si>
    <t xml:space="preserve"> Envío cada 3 meses de correos a todas las estaciones (17) a través de LIA mesa logística, solicitando que todas informen a mesa logística los elementos vencidos o próximos a vencer que tengan en el inventario de bioseguridad”.  </t>
  </si>
  <si>
    <t>“Incluir dentro de los próximos contratos de alimentos para caninos, medicamentos para caninos una obligación en la que se solicite al proveedor “Entregar los productos con fecha de vencimiento mayor a doce (12) meses para los alimentos de caninos y superior a veinticuatro (24) meses para los medicamentos veterinarios.
Para los elementos de bioseguridad con fecha de vencimiento mayor a doce (12) meses</t>
  </si>
  <si>
    <t>Auditoría de Contratación Procesos Públicos y Contratación Directa</t>
  </si>
  <si>
    <t>2. 3 Certificado de afiliación ARL.  Debilidad en la remisión de los certificados de afiliación ARL al expediente contractual y publicación en Secop II, según lo observado en el contrato 098 de 2023.</t>
  </si>
  <si>
    <t>Falta de seguimiento y monitoreo en la remisión de los documentos al expediente contractual y a la publicación de los mismos en SECOP II.</t>
  </si>
  <si>
    <t>1 .Radicar a la Oficina Jurídica, junto con las actas de inicio, los certificados de afiliación de la ARL, en los casos que aplique.
2. Enviar un correo electrónico con el acta de inicio para firma al personal contratista. En este correo se solicitará que, junto con el acta firmada, se envíe un pantallazo del cargue del certificado de ARL en SECOP II y el certificado. En los casos que aplique.</t>
  </si>
  <si>
    <t xml:space="preserve"> 2.6 Debilidad en Gestión Documental y memorando de legalización Debilidad en remisión, foliación, de documentos al expediente contractual según lo observado en el contrato  098 de 2023. </t>
  </si>
  <si>
    <t>Falta de comprensión de la importancia de una gestión documental adecuada.</t>
  </si>
  <si>
    <t xml:space="preserve">1. Remitir bajo memorando a la Oficina Juridica los documentos que hacen parte del expediente, en el se relacionará el tipo de documento entregado y con la calidad esperada.En los casos que aplique.
2. Realizar semestral  una muestra de acuerdo a los contratos suscritos por la subdirección operativa de los documentos remitidos a la Oficina Jurídica, reposen de manera correcta en cada expediente y con la calidad y foliación requerida.  </t>
  </si>
  <si>
    <t xml:space="preserve">2.10 Plataforma Secop II numeral 7 Ejecución del Contrato ítem “plan de pagos” de personas naturales y personas jurídica”. Debilidad según lo observado en el diligenciamiento y cargue de los documentos de la cuenta de cobro en el SECOP II en los contratos  098 de 2023 y 022 de 2024 
</t>
  </si>
  <si>
    <t>Falta de supervisión efectiva y falla en la planificación en cuanto a las responsabilidades del supervisor del contrato.</t>
  </si>
  <si>
    <t>1. Enviar un correo electrónico en donde se les socialice a los contratistas recordando la forma de cargue de los documentos de cuenta de cobro en el SECOP II, anexando los memorandos ID: 83841 y 87453.
2.Socializar los lineamientos, procesos, procedimientos, circulares, memorandos de interés general al interior de la Subdirección Operativa, siendo el responsable el Subdirector (a) Operativo. 
3. Realizar seguimiento y verificación del cargue de los documentos, asegurando que cumplan con los requisitos correspondientes de acuerdo a los memorandos ID: 83841 y 87453.</t>
  </si>
  <si>
    <t xml:space="preserve">Financiero  Humanos  Tecnológicos </t>
  </si>
  <si>
    <t>Cumplimiento de la acción correctiva con la inlcusion de los documentos y la publicación de los mismos.</t>
  </si>
  <si>
    <t xml:space="preserve">Cumplimiento de las acciones propuestas </t>
  </si>
  <si>
    <t>Evaluación y Control</t>
  </si>
  <si>
    <t xml:space="preserve">2.10 Plataforma Secop II numeral 7 Ejecución del Contrato ítem “plan de pagos” de personas naturales y personas jurídica”. Debilidad según lo observado en el diligenciamiento y cargue de los documentos de la cuenta de cobro en el SECOP II en el contrato 239 de 2023. </t>
  </si>
  <si>
    <t>Errores en la revisión y aprobación de los documentos cargados en el numeral séptimo (7) en SECOP II correspondientes a los contratos de prestación de servicios de la OCDI.</t>
  </si>
  <si>
    <t>Hacer verificación semestral de las cuentas de cobro aprobadas en el numeral séptimo (7) en SECOP II correspondientes a los contratos de prestación de servicios profesionales y de apoyo a la gestión suscritos en la vigencia 2023 por la Oficina de Control Disciplinario Interno, y en caso que haya errores en la aprobación de cuentas de cobro, la supervisora emitira un documento aclaratorio con sus respectivas evidencias y lo cargará en documentos de ejecución de cada contrato.</t>
  </si>
  <si>
    <t xml:space="preserve">Oficina de Control Disciplinario Interno </t>
  </si>
  <si>
    <t xml:space="preserve">Yenire Lozano Ascanio </t>
  </si>
  <si>
    <t>La adecuada y  correcta aprobación de las cuentas de cobro cargadas en el Secop II de los contratos de prestación de servicios profesionales y de apoyo a la gestión.</t>
  </si>
  <si>
    <t xml:space="preserve">Número de revisiones de contratos realizadas/ Número de contratos suscritos </t>
  </si>
  <si>
    <t>Generar una matriz de seguimiento a los contratos de la subdirección, con el fin de hacer revisión y control de la documentación requerida para cargue a secop II.</t>
  </si>
  <si>
    <t>Enviar comunicación externa bimensual a los supervisores y apoyos a la supervisión, con el fin de solicitar el seguimiento y control adecuado a los contratos asignados dando cumplimiento al manual de contratación vigente.</t>
  </si>
  <si>
    <t xml:space="preserve">Realizar una mesa de trabajo entre profesionales financieros y el ingeniro contratista  para definir las pautas para asociar la plataforma con los procedimeintos vigentes.
</t>
  </si>
  <si>
    <t>Generar un borrador inicial de los documentos (procedimientos y/o instructivos) para la revisión por parte de OAP</t>
  </si>
  <si>
    <t>Realizar los ajustes requeridos.</t>
  </si>
  <si>
    <t xml:space="preserve">Solicitar la publicación en pagina web los documentos definidos y aprobados.
</t>
  </si>
  <si>
    <t>Realizar requerimientos bimensuales a los contratistas y proveedores para la presentación de cuentas de cobro, atendiendo a la obligación contractual "plan de pagos".</t>
  </si>
  <si>
    <t xml:space="preserve">Enviar comunicación externa bimensual a los supervisores y apoyos a la supervisión, con el fin de solicitar el seguimiento y control adecuado a los contratos asignados dando cumplimiento al manual de contratación vigente.	
</t>
  </si>
  <si>
    <t>Hacer revisión y subsanar en la plataforma secop II  el contrato 332 de 2023, respecto a los informes de ejecución del pago 001</t>
  </si>
  <si>
    <t>Falta de seguimiento y control en el cargue de la documentación precontractual y contractual en la plataforma secop II por parte de los supervisores o apoyos a la supervisión de los contratos.</t>
  </si>
  <si>
    <t>Falta de seguimiento y control en el cargue de la documentación precontractual y contractual en la plataforma secop II por parte de los supervisores o apoyos a la supervisión de los contratos</t>
  </si>
  <si>
    <t>Falencias en el seguimiento y control por parte de los supervisores o apoyos a la supervisión de los contratos, en cuanto al cumplimiento de las obligaciones contractuales respecto a los pagos.</t>
  </si>
  <si>
    <t>Se esperaba que la plataforma funcionara correctamente tanto a los contratistas como proveedores, y de esa forma realizar la actualización de los procedimientos y documentos que intervienen en los pagos.</t>
  </si>
  <si>
    <t>Falencias en el seguimeinto y control por parte de los supervisores o apoyos a la supervisión de los contratos, en cuanto al cumplimiento de las obligaciones contractuales respecto a los pagos.</t>
  </si>
  <si>
    <t xml:space="preserve">2.5 Actas de inicio. Debilidad en la remisión de las actas de inicio al expediente contractual y Secop II, según lo observado en el contrato 377 de 2023. </t>
  </si>
  <si>
    <t xml:space="preserve">2.9 Póliza.  Debilidad en el cargue dentro del Secop II del ajuste de las polizas de conformidad con modificaciones contractuales, según lo observado en los contratos 276, 391 de 2023.    </t>
  </si>
  <si>
    <t xml:space="preserve">2.10 Plataforma Secop II numeral 7 Ejecución del Contrato ítem “plan de pagos” de personas naturales y personas jurídica”. Debilidad según lo observado en el diligenciamiento y cargue de los documentos de la cuenta de cobro en el SECOP II en los contratos 276, 390, de 2023. </t>
  </si>
  <si>
    <t xml:space="preserve">2.10  A Financiera. el procedimiento denominado “Causación de cuentas y contabilización de pagos” código: gr-pr15 versión 01 vigencia: 10/03/2021 e instructivo de documentos para presentación de cuentas de cobro Código: GR-PR15-IN01 versión:03 vigencia: 31/08/2022, los cuales no se encuentran asociados a la herramienta “Acceso al módulo de informe de pagos”, que actualmente se está adelantado por la Entidad. </t>
  </si>
  <si>
    <t>Ítem 4.10  Contrato 390 de 2023. En el archivo en PDF enviado por el área financiera, se evidenciaron las siguientes facturas: FEV 120 del 10 de julio de 2023 por valor de $1.166.666, FEV 124 del 30 de julio de 2023 por valor de $7.000.000, FEV 125 del 31 de julio de 2023 por valor de $7.000.000, FEV 137 del 2 de octubre de 2023 por valor de $7.000.000, FEV 141 del 3 de noviembre de 2023 por valor de $7.000.000, FEV 147 del 3 de diciembre de 2023 por valor de $7.000.000, FEV 152 del 19 de diciembre de 2023 por valor de $7.000.000, FEV 159 del 4 de febrero de 2024 por valor de $7.000.000.</t>
  </si>
  <si>
    <t xml:space="preserve">4.8  Contrato 332 de 2023. En SECOPII, no fueron evidenciados los informes de ejecución persona jurídica y órdenes de compra, bajo el formato GJ-FT08 del pago 001.
Se evidencian 3 pagos (007 al 009), en estado “Aprobado” en SECOPII y al verificar los soportes adjuntos se observan diferentes facturas con fecha de emisión de diciembre de 2023 por valor de $8.852.335, enero por valor de $9.104.720 y febrero de 2024 por valor de $9.181.680, correspondientes a las actividades desarrolladas en los meses de noviembre, diciembre de 2023 y enero de 2024.
</t>
  </si>
  <si>
    <t xml:space="preserve">1
</t>
  </si>
  <si>
    <t xml:space="preserve">1
</t>
  </si>
  <si>
    <t>Humanos y tecnologicos</t>
  </si>
  <si>
    <t>Disminuir la el riesgo de  tener documentación contractual incompleta</t>
  </si>
  <si>
    <t>Matriz de seguimieto genrada</t>
  </si>
  <si>
    <t>Comunicaciones enviadas / comunicaciones programadas</t>
  </si>
  <si>
    <t>Disminuir lel riesgo de  tener documentación contractual incompleta</t>
  </si>
  <si>
    <t>Disminuir  el riesgo de  tener documentación contractual incompleta en la plataforma Secop II</t>
  </si>
  <si>
    <t>Disminuir el riesgo de incumplimientos contractuales</t>
  </si>
  <si>
    <t xml:space="preserve">Requerimientos realizados </t>
  </si>
  <si>
    <t>Procedimientoalineado a la plataforma de pagos</t>
  </si>
  <si>
    <t>Actividades programadas/actividades ejecutadas</t>
  </si>
  <si>
    <t>Disminuir  el riesgo de  incumplir con las obligaciones contractuales</t>
  </si>
  <si>
    <t>Revisiones realizadas/ subsanación de inconsistencias</t>
  </si>
  <si>
    <t xml:space="preserve">2.2 Reporte SIVICOF-SIDEAP. Debilidad en el reporte Sivicof- Sideap, según lo observado en el reporte del  contrato  227 de 2023. </t>
  </si>
  <si>
    <t>Falta de verificación de los datos aportados por parte del contratista de manera incial, al referente de contratación, con lo reportado en la Oficina Jurídica.</t>
  </si>
  <si>
    <t>El supervisor contractual por medio de correo electrónico, realizará seguimiento y solicitará a los contratistas del área, la información correspondiente al domicilio, teléfono y correo electrónico, el cual deberá coincidir con lo registrado en la plataforma del SIDEAP, RUT y RIT.</t>
  </si>
  <si>
    <t>El referente de contratación del área de dirección a fin de fortalecer el proceso de revisión,  acotejará la información aportada por el futuro contratista o el contratista actual y se asegurará enviando al correo electrónico, los datos de contacto ya sea para actualización o creación de un tercero a la Oficina Jurídica.</t>
  </si>
  <si>
    <t xml:space="preserve"> 2.6 Debilidad en Gestión Documental y memorando de legalización Debilidad en remisión, foliación, de documentos al expediente contractual según lo observado en el contrato 227 de 2023. 
</t>
  </si>
  <si>
    <t>No se encontraba pertinente la incorporación de las evidencias en el expediente contractual en fisico, ya que se encuentraban cargadas en la plataforma del SECOP II.</t>
  </si>
  <si>
    <t>Mediante un memorando mensual, se hará entrega a la Oficina Jurídica las evidencias de los contratistas mediante un CD, las cuales corresponderán a las evidencias cargadas en SECOP II, para que la misma se visualice en el expediente contractual en físico.</t>
  </si>
  <si>
    <t>Tecnológicos</t>
  </si>
  <si>
    <t>Se espera estabelcer un control permanente, con el fin de que  los contratistas informen sobre la actualización de sus datos personales.</t>
  </si>
  <si>
    <t>Acciones realizadas / Acciones propuestas</t>
  </si>
  <si>
    <t>Se espera estabelcer un control permanente que permita prevenir futuras inconsistencias en los datos suministrados por los contratistas, con lo reportado en la plataforma de contratación.</t>
  </si>
  <si>
    <t>Se espera continuar aportando a la oficina jurídica, las evidencias de las actividades realizadas por cada contratista, con el fin de que reposen en el expediente contractual en físico.</t>
  </si>
  <si>
    <t>1. Revisión del procedimiento GR-PR31 Contrucciones de Edificaciones donde se incluya en las políticas de operación, la revisión de las NTC a demás de las consultas a las autoridades locales para permisos de construcción.
2. Remitir borrador del procedimiento ajustado a la OAP para su revisión y aprobación.
3. Solicitar la publicación en pagina web del procedimiento ajsutado y definitivo.</t>
  </si>
  <si>
    <t>La SGC incluirá dentro de los contratos de consultoría, una obligación en la que se establece la aplicación de la NTC -5183 VENTILACIÓN PARA UNA CALIDAD  ACEPTABLE DEL AIRE EN ESPACIOS INTERIORES, de la cual se deberá generar un informe en constancia.</t>
  </si>
  <si>
    <t xml:space="preserve">Realizar una mesa de trabajo, una vez suscrita el acta de inicio del contrato de interventoría en donde se verifique las actividades a desarrollar y especifique el recibo de las mismas de conformidad a la normatividad vigente. </t>
  </si>
  <si>
    <t>Realizar requerimientos semestrales a cada una de las dependencias de la UAECOB, para conocer y analizar  las necesidades para ajustar la programación de obras, y la aplicación de la normatividad vigente en los casos que aplique, para evitar reprocesos dentro de los contratos de Infraestructura.</t>
  </si>
  <si>
    <t>Solicitar al contratista e interventoria, constancia escrita de que las actividades a ejecutar dentro del objeto del contrato no requieren algun tipo de licencia o permiso para la ejecución de contratos de Infraestructura.</t>
  </si>
  <si>
    <t>Realizar el requerimiento al interventor de obra y/o contratista recordando el cumplimiento de los tiempos establecidos dentro de las obligaciones contractuales de los contratos de infraestructura.</t>
  </si>
  <si>
    <t>Remitir comunicación a cada interventoría de los contratos de infraestructura, en la que se les manifieste que las modificaciones a los contratos se deben realizar dentro del término señalado en el Manual de Contratacion de la entidad.</t>
  </si>
  <si>
    <t>Realizar una socalización al equipo de infraestructura de la SGC del procedimiento GR-PR31 Construcciones de Edificaciones,  para la formulación de las necesidades y la respectiva planeación de esta.</t>
  </si>
  <si>
    <t>Realizar requerimiento cuatrimestral a los apoyos a la supervisión de contratos de infraestructura, a fin de que realicen un seguimiento a los contratos vigentes.</t>
  </si>
  <si>
    <t>Realizar solicitud bimensual por correo electrónico institucional a la Oficina Jurídica para la revisión y aprobación de las garantías oportunamente, de los contratos del proceso de infraestructura de la SGC.</t>
  </si>
  <si>
    <t>Realizar requerimiento cuatrimestral a los apoyos a la supervisión de contratos de infraestructura, a fin de que realicen la revisión documental de los contratos que se encuentren en ejecución, para verificar el correcto contenido del expediente contractual. Generar actas de reunión con el resultado de la revisión de los expedientes contractuales.</t>
  </si>
  <si>
    <t xml:space="preserve">En la mesa de trabajo de inicio de los contratos de obra, dejar registro en acta  de clarificación de los requisitos a tener en cuenta para el desembolso de anticipos para la nueva contratación.
</t>
  </si>
  <si>
    <t>7.3.1.1</t>
  </si>
  <si>
    <t>7.3.1.2</t>
  </si>
  <si>
    <t>7.3.2.1</t>
  </si>
  <si>
    <t>7.3.3.1</t>
  </si>
  <si>
    <t>7.3.3.2</t>
  </si>
  <si>
    <t>7.3.3.3</t>
  </si>
  <si>
    <t>7.3.4.1</t>
  </si>
  <si>
    <t>7.3.5.1</t>
  </si>
  <si>
    <t>7.3.5.2</t>
  </si>
  <si>
    <t>7.3.5.3</t>
  </si>
  <si>
    <t>Actuación Especial 
de Fiscalización Cod. 171  PAD 2024</t>
  </si>
  <si>
    <t>Hallazgo Administrativo con presunta Incidencia Disciplinaria por no tener en cuenta la normativa norma NTC -5183 VENTILACIÓN PARA UNA CALIDAD  ACEPTABLE DEL AIRE EN ESPACIOS INTERIORES, lo que pone en riesgo la salubridad de las personas que hacen uso de los alojamientos, al no contar con los estándares de ventilación mínimos establecidos en el contrato de obra No. 683 de 2021.</t>
  </si>
  <si>
    <t>Hallazgo Administrativo con presunta Incidencia Disciplinaria por recibir parte de las obras de la estación de Marichuela a satisfacción, en desarrollo del contrato de obra No. 683 de2021, sin cumplir con lo establecido en la norma y en los diseños entregados por la UAECOB</t>
  </si>
  <si>
    <t>Hallazgo Administrativo con presunta incidencia disciplinaria por faltar al principio de la planeación en el proceso de contratación UAECOB-CMA-002-2022, al no tener claridad en el anexo técnico y las especificaciones de lo requerido, generando continuas modificaciones al Contrato de Consultoría No. 510 de 2022, con una adición, prórroga y otro sí.</t>
  </si>
  <si>
    <t>Hallazgo Administrativo con presunta incidencia disciplinaria por la no presentación de la licencia de construcción para el desmonte y cambio de estructura de la cubierta, en la Estación de Bomberos Central, en ejecución del contrato de obra No. 568 de 2022</t>
  </si>
  <si>
    <t>Hallazgo Administrativo por incumplimiento del numeral 6 de la cláusula 3.2. OBLIGACIONES ESPECÍFICAS DEL CONTRATISTA del contrato de obra No. 568 de 2022</t>
  </si>
  <si>
    <t>Hallazgo Administrativo por incumplimiento del el numeral 11.3.4.3.2. “MANUAL DE CONTRATACIÓN, SUPERVISIÓN E INTERVENTORÍA-GJ-MN01” de la Unidad Administrativa Especial Cuerpo Oficial de Bomberos de Bogotá-UAECOB, en desarrollo del contrato de obra No. 568 de 2022</t>
  </si>
  <si>
    <t>Hallazgo Administrativo con presunta incidencia disciplinaria por deficiencias en la planeación del contrato de obra No. 569 de 2022 cuyo objeto era “Realizar la Adecuación y Mejoramiento de las instalaciones de las Estaciones De Bomberos de la UAE Cuerpo Oficial De Bomberos Bogotá-SGC. (Grupo 3 Estación B-11 Candelaria)</t>
  </si>
  <si>
    <t>Hallazgo Administrativo con presunta incidencia disciplinaria por incumplimiento en la cobertura de las garantías del Contrato de obra No. 590 de 2022.</t>
  </si>
  <si>
    <t>Hallazgo Administrativo con presunta incidencia disciplinaria por falta de control en la gestión documental de los documentos del contrato de obra No. 590 de 2022 en el expediente del contractual.</t>
  </si>
  <si>
    <t>Hallazgo Administrativo con presunta incidencia disciplinaria por la falta de planeación y el incumplimiento en la cláusula segunda de los Contratos de obra Nos. 568 de 2022 y 590 de 2022 referente a la forma de pago en el desembolso del anticipo  al contratista.</t>
  </si>
  <si>
    <t>No se contemplo dentro de las necesidades del contrato de obra, la aplicación de la norma NTC -5183.</t>
  </si>
  <si>
    <t>Falencias en la aplicación y claridad de la norma para la ejecución del contrato de interventoría.</t>
  </si>
  <si>
    <t>No se contemplan necesidades y requerimientos a incluir en la planeación pre contractual, en los contratos de obra de la entidad.</t>
  </si>
  <si>
    <t>No se estimó la necesidad de una licencia de contrucción en el contrato de interventoría.</t>
  </si>
  <si>
    <t>Falta de seguimiento al contratista en el cumplimiento de las obligaciones contractuales.</t>
  </si>
  <si>
    <t>Deficiencias en la comunicación con el interventor y falta de aplicabilidad al manual de contratación, supervisión e interventoría.</t>
  </si>
  <si>
    <t>Deficiencia en la planificación e identificación de las necesidades antes de generar los contratos de obra.</t>
  </si>
  <si>
    <t>Deficiencia en la revisión de modificaciones contractuales que involucra la comunicación eficiente con la oficina juridica, para la revisión y aprobación de las polizas.</t>
  </si>
  <si>
    <t>Falta de seguimiento y control de los documentos suministrados a la oficina juridica para los expedientes contractuales.</t>
  </si>
  <si>
    <t>Falta de conocimiento y claridad por parte de los apoyos a la supervisión de contratos de obra, respecto a las cláusulas de pagos de anticipos y formas de pago de los contratos.</t>
  </si>
  <si>
    <t>Revisión y ajuste del documento</t>
  </si>
  <si>
    <t># Actividades realizadas/ # actividades programadas</t>
  </si>
  <si>
    <t>Obligación incluida dentro del contrato de consultoría.</t>
  </si>
  <si>
    <t>Un contrato de interventoria verificado</t>
  </si>
  <si>
    <t>Mesa de trabajo realizadas/ # Mesa de trabajo programadas</t>
  </si>
  <si>
    <t>Necesidades y requerimientos atendidos</t>
  </si>
  <si>
    <t># requerimientos realizados/ # requerimientos programados</t>
  </si>
  <si>
    <t>Contemplar dentro de los contratos de interventoría, las licencias de construcción.</t>
  </si>
  <si>
    <t># Solicitudes atendidas/# total de solicitudes</t>
  </si>
  <si>
    <t>Cumplimiento a las obligaciones contratctuales</t>
  </si>
  <si>
    <t># Solicitudes realizadas al contratista/# de solicitudes atendidas</t>
  </si>
  <si>
    <t>Cumplimiento al manual de contratación, supervisión e interventoría</t>
  </si>
  <si>
    <t># comunicaciones realizadas al contratista/# de comunicaciones atendidas</t>
  </si>
  <si>
    <t>Socialización realizada</t>
  </si>
  <si>
    <t>Socialización realizada/socialización programadas</t>
  </si>
  <si>
    <t>Actividades realizadas</t>
  </si>
  <si>
    <t># de seguimientos realizados / # seguimientos programados</t>
  </si>
  <si>
    <t>Los contratos en proceso de adjudicación del proceso de infraestructura, cumplan con cumplimiento de polizas</t>
  </si>
  <si>
    <t># comunicaciones enviadas/#comunicaciones por el total de cada contrato adjudicados</t>
  </si>
  <si>
    <t># de revisiones realizadas / # revisiones programadas</t>
  </si>
  <si>
    <t>Mesa de trabajo realizada y que el equipo de infraestructura realice el apoyo a la supervisión de contratos eficiente.</t>
  </si>
  <si>
    <t>Mesa de trabajo realizada/mesas de trabajo programada</t>
  </si>
  <si>
    <t>2.Realizar Sensibilización trimestral de los procedimientos de inventarios al personal operativo mediante piezas comunicativas.</t>
  </si>
  <si>
    <t xml:space="preserve">2.5 Actas de inicio. Debilidad en la remisión de las actas de inicio al expediente contractual y Secop II, según lo observado en el contrato 019 de  2023.  </t>
  </si>
  <si>
    <t>Falta de seguimiento y control de los apoyos a la supervisión a los expedientes</t>
  </si>
  <si>
    <t xml:space="preserve"> 1.Para los 16 contratos vigencia 2023, realizar por parte del apoyo a la supervisión la revisión de los expedientes contractuales, para verificar si fueron radicados ante la OJ los documentos requeridos, entre ellos el acta de inicio y las designaciones de apoyo, dejando como evidencia un acta en el sharepoint</t>
  </si>
  <si>
    <t xml:space="preserve">Falta de seguimiento y control de los apoyos a la supervisión a los expedientes contractual </t>
  </si>
  <si>
    <t>2.  Para los 16 contratos de vigencia 2023,  los abogados contratistas de la Subdirección Logística deben radicar en la OJ para el expediente contractual, las actas de inicio de los contratos  que no hayan sido  adjuntar</t>
  </si>
  <si>
    <t xml:space="preserve">3. Los apoyos a a la supervisión deben revisar los expedientes contractuales  y radicar ante la OJ las designaciones de apoyo a la supervisión que se hayan generado durante la ejecución de contrato y no se hayan enviado al expediente </t>
  </si>
  <si>
    <t>4. Realizar bimestralmente por parte del apoyo a la supervisión, revisión de los expedientes de los contratos vigentes,  y verificar si fueron radicados ante la OJ los documentos requeridos entre ellos el acta de inicio, designaciones de apoyo, informes de ejecución y documentos de ejecución contractual y  dejar como evidencia un acta en el sharepoint de la Subdirección</t>
  </si>
  <si>
    <t xml:space="preserve"> Adelantar 2 capacitaciones al año sobre requerimientos del manual de contratación y establecer responsables para radicar los documentos, dejando como evidencia un acta de la capacitación </t>
  </si>
  <si>
    <t xml:space="preserve">2.9 Póliza.  Debilidad en el cargue dentro del Secop II del ajuste de las pólizas de conformidad con modificaciones contractuales, según lo observado en el  contrato  541 de 2023.    
</t>
  </si>
  <si>
    <t xml:space="preserve">Falta seguimiento a las garantías para validar el cargue de las pólizas cada vez que se presente una modificación </t>
  </si>
  <si>
    <t>1. Para los contratos 2023, verificar que las pólizas de las modificaciones realizadas se hayan cargado y aprobado en el secopII</t>
  </si>
  <si>
    <t xml:space="preserve">2. Establecer una matriz de seguimiento de las garantías de los contratos con proveedores                                          3.  Generar alertas mediante comunicación por correo electrónico al proveedor para solicitar la publicación de la póliza en el secop II </t>
  </si>
  <si>
    <t xml:space="preserve">No se exige al proveedor la evidencia del cargue de los documentos del pago en el SecopII para tramitar las cuentas ante financiera </t>
  </si>
  <si>
    <t xml:space="preserve">1. Para los 16 contratos de la vigencia 2023 revisar en el secop II que todos los documentos relacionados con la cuentas de cobro esten cargados en el secop II                                </t>
  </si>
  <si>
    <t xml:space="preserve">2. Enviar correo electrónico a los proveedores que presenten pagos pendientes por publicar solicitando la publicación respectiva </t>
  </si>
  <si>
    <t>4.2 Contrato 019 de 2023.Las facturas electrónicas, fueron emitidas a nombre de “Bogotá Distrito Capital-Cra 30 No. 25.90” y la orden de compra No. 104212 del 30 de enero de 2023, describe que se debe facturar a nombre de la UAE-Cuerpo Oficial de Bomberos de Bogotá, como lo muestra la siguiente imagen, de acuerdo con lo establecido en la cláusula 10 del Acuerdo Marco de Precios para el suministro de Combustible CCE-715-1-AMO-2018-                                                                                                                              4.14 Contrato 541 de 2023. En el archivo en PDF enviado por el área financiera, se evidenciaron las siguientes facturas: FEDC35699 de fecha del 18 de diciembre de 2023 por valor de $4.269.006, FEDC del 29 de enero de 2024 por valor de $29.416. 756. Al observa las facturas electrónicas, fueron emitidas a nombre de “BOGOTA DISTRITO CAPITAL DESPACHADO A: CONTRATO-541-2023ORDEN DE COMPRAFEDC36646FACTURA ELECTRÓNICA DE VENTACRA 30 25 - 90 P1”. Al evidenciar, en SECOPII, los pagos 001 002 y 003 se observan en estado “Enviado por proveedor”, los cuales a la fecha ya han sido girados por la Entidad.                                                                                                                              4.15 Contrato 645 de 2023. En el archivo en PDF enviado por el área financiera, se evidencio la siguiente factura: FEV 874 de fecha 5 de febrero de 2024 por valor de $27.994.750. Al observa la misma, fue emitida a nombre de “SECRETARIA DE HACIENDA DISTRITAL” y no a la UAE Cuerpo Oficial de Bomberos Bogotá”, que es donde se entregaron los bienes.</t>
  </si>
  <si>
    <t>Porque no a todos los proveedores les hemos solicitado que la factura sea emitida a nombre de Unidad Administrativa Especial Cuerpo Oficial de Bomberos Bogotá</t>
  </si>
  <si>
    <t xml:space="preserve">1. Enviar un comunicado a cada proveedor solicitando que en lo posible las facturas sean emitidas a nombre de la Unidad Administrativa Especial Cuerpo Oficial de Bomberos Bogotá o en el caso de que ya tengan creado el tercero de la Secretaria de Hacienda indicar en observaciones el número del contrato, numero de orden y nombre de la entidad </t>
  </si>
  <si>
    <t xml:space="preserve">2. Para los contratos vigencia 2023 en ejecución revisar si la facturas cumplen los requisitos de nombre de la entidad y drección  y enviar el comunicado antes de la facturación del mes </t>
  </si>
  <si>
    <t>Radicar ante la OJ todas las Actas de inicio de los contratos de vigencia 2023</t>
  </si>
  <si>
    <t>Actividades propuestas /actividades realizadas</t>
  </si>
  <si>
    <t>Radicar ante la OJ todas las designaciones de apoyo de los contratos de vigencia 2023</t>
  </si>
  <si>
    <t>Radicar ante la OJ los documentos requeridos para el expediente contractual de los contratos d</t>
  </si>
  <si>
    <t>Las polizas de los contratos se hayan publicado en secopII</t>
  </si>
  <si>
    <t>Los pagos  de los contratos se hayan publicado en secopII</t>
  </si>
  <si>
    <t xml:space="preserve">Las facturas de los proveedores sean emitidas a nombre de la UAECOB </t>
  </si>
  <si>
    <t xml:space="preserve">2. 1 Hoja de ruta y/o lista de chequeo, verificación de documentos. Debilidad en el diligenciamiento del documento denominado hoja de ruta y/o lista de chequeo, verificación de documentos, según lo observado en los contratos 002, 019, 098,227,239,276,328, 377, 390,391,435,490,541,645,646 de 2023 y 022 y 025 de 2024. </t>
  </si>
  <si>
    <t>Insuficiente diligenciamiento de las listas de chequeo conjuntamente entre los técnicos de archivo con el referente designado por cada una de las áreas ejecutoras y las personas que ejercen la supervisión contractual y no se ha expedido instrucción de revisión periódica de los expedientes y el diligenciamiento de las líneas de chequeo</t>
  </si>
  <si>
    <t>Diligenciar en debida forma las listas de chequeo conjuntamente los técnicos de archivo con el referente designados por cada una de las áreas ejecutoras y las personas que ejercen la supervisión contractual y expedir instrucción de revisión periódica de los expedientes y el diligenciamiento de las líneas de chequeo .</t>
  </si>
  <si>
    <t>2.2 Reporte SIVICOF-SIDEAP. Debilidad en el reporte Sivicof- Sideap, según lo observado en los reportes de los contratos 002, 276, 646 de 2023.</t>
  </si>
  <si>
    <t>Insuficiente existencia de mecanismos de control con el fin de realizar cruce de la información, antes de reportar el informe, para corroborar la validez del contenido de los datos del informe y no se ha socializado con los abogados de contratación de la Oficina Jurídica instrucciones para que al momento de generar los contratos en Secop II en el numeral 5 se realice el cargo del RUT cuando el contrato sea adjudicado a consorcios o uniones temporales</t>
  </si>
  <si>
    <t>Hacer acta o correo con el fin de realizar cruce de la información, antes de reportar el informe, para corroborar la validez del contenido de los datos del informe.  Socializar con los abogados de contratación de la Oficina Jurídica instrucciones para que al momento de generar los contratos en Secop II en el numeral 5 se realice el cargo del RUT cuando el contrato sea adjudicado a consorcios o uniones temporales. Generar instructivo interno para la presentación de informes de ley.</t>
  </si>
  <si>
    <t xml:space="preserve">2.6 Debilidad en Gestión Documental y memorando de legalización Debilidad en remisión, foliación, de documentos al expediente contractual según lo observado en los contratos  318 y 646 de 2023.  
</t>
  </si>
  <si>
    <t>Insuficiente existencia de mecanismos de control y lineamientos con el fin de corroborar en la recepción de la documentación de los soportes contractuales que recibe la Oficina Jurídica de las áreas ni se realiza revisión periódica de la documentación recibida para corroborar la conformidad de de dicha documentación dentro del expediente</t>
  </si>
  <si>
    <t>Realizar mesa de trabajo para establecer lineamientos y controles para la recepción de la documentación de soportes contractuales que recibe la Oficina Jurídica de las áreas y realizar revisión periódica de la documentación recibida para corroborar la conformidad de dicha documentación dentro del expediente. Expedir lineamiento documentado para entrega de documentación</t>
  </si>
  <si>
    <t>2.7 Debilidad en supervisión respecto a obligaciones específicas, según lo observado en el contrato 002 de 2023</t>
  </si>
  <si>
    <t>Insuficiente verificación y corroboración por parte del apoyo a la supervisión de la incorporación de las evidencias de las actividades realizadas, y de que se incluyeran las observaciones en las actividades que no se realizaron porque no fueron requeridas, dentro del informe de cada período</t>
  </si>
  <si>
    <t>El apoyo a la supervisión de los contratos con la firma que ejerza la defensa judicial, verificará la incorporación de las evidencias de las actividades realizadas, y velará por que se incluyan las observaciones en las actividades que no se realizaron porque no fueron requeridas, dentro del informe de cada período y realizará el reporte mediante correo electrónico</t>
  </si>
  <si>
    <t>2.8 Modificacion contractual TVEC. Unificación de criterios en la publicación de los soportes de las modificaciones contractuales en la tienda virtual del Estado Colombiano según lo observado en el contrato 019 de 2023.</t>
  </si>
  <si>
    <t>Insuficientes instrucciones claras con los abogados de la Oficina Jurídica que adelantan los procesos de contratación, con el fin de unificar los criterios respecto a los documentos que deberán ser publicados de las modificaciones contractuales que se realicen a las órdenes de compra en la tienda virtual del Estado Colombiano</t>
  </si>
  <si>
    <t>La Jefe de la Oficina Jurídica establecerá instrucciones claras con los abogados que adelantan los procesos de contratación, con el fin de unificar los criterios respecto a los documentos que deberán ser publicados de las modificaciones contractuales que se realicen a las órdenes de compra en la tienda virtual del Estado Colombiana y dejará evidencia en acta de reunión.</t>
  </si>
  <si>
    <t xml:space="preserve">2.10 Plataforma Secop II numeral 7 Ejecución del Contrato ítem “plan de pagos” de personas naturales y personas jurídica”. Debilidad según lo observado en el diligenciamiento y cargue de los documentos de la cuenta de cobro en el SECOP II en el contrato 002 de 2023. 
</t>
  </si>
  <si>
    <t>Insuficiencia en la validación adecuada, previo a la aprobación de las cuentas de cobro, del estado del avance de la ejecución financiera del contrato contra las cuentas presentadas anteriormente</t>
  </si>
  <si>
    <t>El apoyo a la supervisión validará, previo a la aprobación de las cuentas de cobro, el estado del avance de la ejecución financiera del contrato contra las cuentas presentadas anteriormente.</t>
  </si>
  <si>
    <t>Item 4.1 Contrato 002 de 2023. La fecha de emisión de las facturas, son elaboradas dos meses después de la fecha de prestación del servicio, como se evidencio en la emisión de la factura No. JCMO-3468 de fecha de emisión del 9 de mayo de 2023, el cual factura la prestación del servicio del mes de marzo de 2023, asimismo, la presentación del certificado de cumplimiento del 8 de agosto de 2023, donde la supervisión avaló para el pago las facturas Nos. 3536, 3518, 3499 de los meses de junio, julio y agosto de 2023.</t>
  </si>
  <si>
    <t xml:space="preserve"> Insuficiencia en realizar el requerimiento al contratista de manera periódoca para el cumplimiento de la obligación de la presentación del informe de ejecución, sus soportes y la factura, recordando que se encuentre fechada adecuadamente y que corresponda al mes en que se está presentando la cuenta</t>
  </si>
  <si>
    <t>El apoyo a la supervisión requerirá, dentro de los primeros 5 días de cada mes al contratista, la presentación del informe de ejecución, sus soportes y la factura, recordando que se encuentre fechada adecuadamente y que corresponda al mes en que se está presentando la cuenta</t>
  </si>
  <si>
    <t>Listas de chequeo de los contratos 002, 019, 098,227,239,276,328, 377, 390,391,435,490,541,645,646 de 2023 y 022 y 025 de 2024 debidamente diligenciados y actas de revisión periódica de los expedientes contractuales y el diligenciamiento de las líneas de chequeo. Instrucción documentada para el diligenciamiento de las listas de chequeo dentro de cada formato de lista.</t>
  </si>
  <si>
    <t>Actividades realizadas X100/Actividades formuladas</t>
  </si>
  <si>
    <t>Acta o correo de cruce de la información, antes de reportar el informe, para corroborar la validez del contenido de los datos del informe y acta de socialización con los abogados de contratación de la Oficina Jurídica instrucciones para que al momento de generar los contratos en Secop II en el numeral 5 se realice el cargo del RUT cuando el contrato sea adjudicado a consorcios o uniones temporales. Instructivo interno para la presentación informes</t>
  </si>
  <si>
    <t>Acta de mesa de trabajo para establecer lineamientos y controles para la recepción de la documentación de soportes contractuales que recibe la Oficina Jurídica de las áreas y Actas de revisión periódica de la documentación recibida para corroborar la conformidad de dicha documentación dentro del expediente y lineamiento documentado expedido</t>
  </si>
  <si>
    <t xml:space="preserve">Correo electrónico con reporte de revisión de los informes </t>
  </si>
  <si>
    <t>Actas de reunión</t>
  </si>
  <si>
    <t>Certificados de cumplimiento de cada período</t>
  </si>
  <si>
    <t>Correos electrónicos con los requerimientos</t>
  </si>
  <si>
    <t>4.16 Contrato 646 de 2023. Al verificar la ejecución financiera en SECOPII, (mayo 20 de 2024) en el ítem de ejecución del contrato-plan de pagos, se evidencia sin pagos a la fecha, teniendo en cuenta que es un contrato que inicio el 9 de enero de 2024.</t>
  </si>
  <si>
    <t>Por que los mantenimientos preventivos no cumplian con los requisitos tecnicos establecidos?</t>
  </si>
  <si>
    <t>(Actividades implementadas / Actividades programadas) * 100</t>
  </si>
  <si>
    <t xml:space="preserve">1. Cada apoyó a la supervisión realizará el cargue en el SHAREPOINT de los soportes que el contratista remite de la ejecución de cada contrato del respectivo mes.
2. El técnico o profesional desingado por el lider del área, realizará la verificación de los documentos cargados con el propósito de validar los documentos cargados en el SECOP II vs el SHAREPOINT.
3. Una vez verificados y aprobados los documentos en el SECOP II por el supervisor del contrato, se registrará en seguimiento del área el cumplimiento del cargue de los soportes y se generrará el reporte del estado de los contratos activos, el cual se cargará en Sharepoint.
</t>
  </si>
  <si>
    <t xml:space="preserve">2.2 Reporte SIVICOF-SIDEAP. Debilidad en el reporte Sivicof- Sideap, según lo observado en el reporte del  contrato  025 de 2024. </t>
  </si>
  <si>
    <t xml:space="preserve"> Por que en el momento de radicar los documentos a juridica para contratacion se  presentó el error dde la direccion de residencia en la hoja de vida,  declaracion de bienes y rentas en concordancia con el el sistema y demas docuemntos  para el contrato 025 de 2024</t>
  </si>
  <si>
    <t xml:space="preserve">Verificar la informacion de la direccion que conicida en los diferentes documentos para el proceso de contratacion mensual de acuerdo con la contratacion </t>
  </si>
  <si>
    <t>2. 3 Certificado de afiliación ARL.  Debilidad en la remisión de los certificados de afiliación ARL al expediente contractual y publicación en Secop II, según lo observado en el  contrato 435de 2023.</t>
  </si>
  <si>
    <t>Porque en el momento de iniciar la ejecucion del contrato no se cumple con el Manual de contratación, supervisión e interventoría código GJ-MN01 versión 03 vigencia 25/10/2023 debido a que el cargue de la ARL se realizaba con la poliza en el numeral 2.</t>
  </si>
  <si>
    <t xml:space="preserve">1, Realizar el carge de la ARL en la plataforma de SECOP II, en el item 7 ejecucion del contrato.
2, Remitir a la oficina juridica para el respectivo  archivo en el expediente contractual. </t>
  </si>
  <si>
    <t xml:space="preserve">2.4 Apoyo a la supervisión. Debilidad en formato de apoyo a la supervisión dentro del expediente contractual y publicación en Secop II, según lo observado en los contratos 435 de 2023 y 025 de 2024.  .  </t>
  </si>
  <si>
    <t xml:space="preserve">Porque en el momento en que se designa el apoyo en la supervision no se cumple con el Manual de contratación, supervisión e interventoría código GJ-MN01 versión 03 vigencia 25/10/2023 debido a no se tenia claridad en el cargue del apoyo a la supervision en el numera 7 ejecucion del contrato. </t>
  </si>
  <si>
    <t xml:space="preserve">1, Realizar el cargue del apoyo a la supervision en la plataforma SECOP II en item 7  ejecucion contractual.
2, Remitir a la oficina juridica para el respectivo archivo en el expediente contractual. </t>
  </si>
  <si>
    <t>2.7 Debilidad en supervisión respecto a obligaciones específicas, según lo observado en el contrato 435 de 2023</t>
  </si>
  <si>
    <t xml:space="preserve"> Porque no se cumple el manual de supervision e interventoria GJ-MN01 version 03 en la ejeccion de todas las obligaciones contractuales del contratista</t>
  </si>
  <si>
    <t xml:space="preserve">Realizar revision de las obligaciones contractuales de acuerdo con el historico de los contratos e idetificar  las que va ejecutar y ajustar las mismas </t>
  </si>
  <si>
    <t xml:space="preserve">2.10 Plataforma Secop II numeral 7 Ejecución del Contrato ítem “plan de pagos” de personas naturales y personas jurídica”. Debilidad según lo observado en el diligenciamiento y cargue de los documentos de la cuenta de cobro en el SECOP II en los contratos  435 de 2023 y 025 de 2024. 
</t>
  </si>
  <si>
    <t>Porque no estaba el 100% de las cuentas de cobro cargadas en ejecucion informes de pago</t>
  </si>
  <si>
    <t xml:space="preserve">1, Socializar  a los contratistas de la Subdireccion de Gestion Humana  cargue de los informes de pago en la plataforma del SECOP II.
2, Realizar revision mensual de el cargue de los pagos en la plataforma.  </t>
  </si>
  <si>
    <t>Subdirección de gestión humana</t>
  </si>
  <si>
    <t xml:space="preserve">Humanos y Tecnologicos </t>
  </si>
  <si>
    <t xml:space="preserve">Revfision frente a la nueva contratacion de la Subdireccion de Gesiton humana </t>
  </si>
  <si>
    <t xml:space="preserve">Acciones Realizadas / Acciones propuestas </t>
  </si>
  <si>
    <t xml:space="preserve">Nuevos Contratos por suscribir </t>
  </si>
  <si>
    <t>Para el presente seguimiento la Subdirección de Gestión Corporativa no envia evidencias. Acción cumplida en el seguimiento realizado el 23 de abril de 2024, donde se aportaron las evidencias correspondientes.</t>
  </si>
  <si>
    <t>Acción cumplida en el seguimiento realizado el 23/04/2024, donde se aportaron las evidencias correspondientes.</t>
  </si>
  <si>
    <t>Durante este período la subdirección Operativa no  tuvo la necesidad de notificar a la Oficina Jurídica algun requerimiento contractual.</t>
  </si>
  <si>
    <t>CUARTO SEGUIMIENTO 2024</t>
  </si>
  <si>
    <t>4.Fecha seguimiento</t>
  </si>
  <si>
    <t>4.Evidencias o soportes ejecución acción de mejora</t>
  </si>
  <si>
    <t>4.Actividades realizadas  a la fecha</t>
  </si>
  <si>
    <t>4.Resultado del indicador</t>
  </si>
  <si>
    <t>4.% avance en ejecución de la meta</t>
  </si>
  <si>
    <t>4.Alerta</t>
  </si>
  <si>
    <t>4.Analisis - Seguimiento OCI</t>
  </si>
  <si>
    <t>4.Auditor que realizó el seguimiento</t>
  </si>
  <si>
    <t>5. Realizar y socializar al interior de la Subdirección Logística una pieza relacionadacon la Disposición Final de Elementos</t>
  </si>
  <si>
    <t>Sensibilizar al interior de la Subdirección Logística sobre el manejo y disposición final de residuos,  de acuerdo con el Plan de aprovechamiento de residuos de la UAECOB</t>
  </si>
  <si>
    <t>Generar un registro de datos con la información de los contratos, el cual permita realizar un control y seguimiento mensual a la ejecución de los contratos del proceso administrativo de la Subdirección Corporativa.</t>
  </si>
  <si>
    <t xml:space="preserve">Se establecera una mesa de trabajo en maximo diez dias habiles posteriores a la firma del acta de inicio, en donde se les especificaran al contratista las condiciones de pago asi: elementos entregados, elementos facturados y pagados, sin perjuicio de empezar el tramite de posible incumplimiento ante la OJ por no realizár la entrega total de los bienes solicitados por la Entidad. </t>
  </si>
  <si>
    <t xml:space="preserve">1.Realizar reunión con el equipo de profesionales involucrado en la liquidación y pago de cuentas, sobre resultado del informe de control interno y recomendaciones a seguir.
</t>
  </si>
  <si>
    <t>2. Implementar dentro de la plantilla utilizada para liquidación de cuentas, una casilla que muestre el valor de la sumatoria de las facturas que hacen base para liquidación de deducciones, para validar que dicho monto coincida con la casilla utilizada como referencia en la plantilla para el cálculo de las deducciones.</t>
  </si>
  <si>
    <t xml:space="preserve">	
3. Validar, para cada proceso de pago de proveedor, lo registrado en la plantilla de liquidación preparada por la profesional de contabilidad encargada del procedimiento, verificando que las bases de liquidación coinciden con el total de facturas incluidas para cada pago que procesa financiera.</t>
  </si>
  <si>
    <t>Seguimiento-Cuenta contable 1635-Bienes en Bodega</t>
  </si>
  <si>
    <t xml:space="preserve">Se evidenciaron facturas emitidas durante la ejecución del contrato 122 de 2023, de los meses de junio y noviembre de 2023, observando que para el segundo pago por valor de $36´811.655 el comprobante de entrada de consumo entrada de almacén se realizó en el mes de junio de 2024.
</t>
  </si>
  <si>
    <t>Falta de control y seguimiento en la gestión en la etapa contractual de los contratos del proceso administrativo de la Subdirección Corporativa.</t>
  </si>
  <si>
    <t>Al momento de realizar la liquidación de deducciones de varias facturas para el su pago mediante una misma OP, se pueden presentar, esporádicamente, errores humanos en las liquidaciones asociadas a la operación, teniendo en cuenta que esta es una actividad que se realiza de forma manual en Excel, sin que a la fecha exista en SAP-Bogadata de la SDH, un módulo integrado a la operación de BOGData, para el registro y liquidación de cuentas para pago de forma individual.</t>
  </si>
  <si>
    <t>Se evidenciaron las facturas FEC 1393 y 1448 del 11 de octubre de 2023 y 22 de febrero de 2024 por valor de $1´547.000 y $15´470.000, respectivamente, de CIMCA S.A.S del contrato 466 de 2023, a las cuales no les fueron practicadas los descuentos de ley correspondientes (retenciones).</t>
  </si>
  <si>
    <t>Subdirección de Gestión Corporativa - Supervisor y/o Apoyo a la Supervisión</t>
  </si>
  <si>
    <t>Controlar la ejecución de los contratos</t>
  </si>
  <si>
    <t>Registro de datos propuesto / Registro de datos generado</t>
  </si>
  <si>
    <t xml:space="preserve"> Actas de inicio firmadas / Mesas de trabajos realizadas</t>
  </si>
  <si>
    <t>Verificar liquidaciones mensuales  de pagos de proveedores</t>
  </si>
  <si>
    <t>Reunión programada / Reunión realizada</t>
  </si>
  <si>
    <t>Acción programada / Acción realizada</t>
  </si>
  <si>
    <t>Planillas mensuales de liquidación Programadas (3) / Planillas mensuales de liquidación validadas</t>
  </si>
  <si>
    <t xml:space="preserve">Los miembros del comité no se encuentran en disposición de cumplir con las responsabilidades asignadas, propias del comité. 
El manual de funciones de la entidad  para el cargo se realizó no contempla lo establecido en la resolución 0312 de 2019, donde se establecen los estándares mínimos para el Sistema de Gestión de Seguridad y Salud en el trabajo
</t>
  </si>
  <si>
    <t>1. Realizar la inscripción de los miembros de COPASST, en la plataforma positiva educa, y generar acompañamiento para la ejecución del mismo.
2. Realizar una matriz de funciones y responsabilidades del COPASST, tomando en cuenta lo establecido en la Resolución 2013 de 1986 y Decreto 1072 de 2015, así mismo realizar divulgación a los miembros del comité y hacer siguiente mensual de su cumplimiento, dejando como evidencia las actas realizada durante los comités.</t>
  </si>
  <si>
    <t xml:space="preserve">Generar mediante correo electrónico al subdirector de Gestión Humana el reporte del posible incumplimiento por parte de los proveedores y ARL con el fin de que se ajusten las fechas de cumplimiento de las actividades propuestas que así lo requirieran. De manera de que se refleje un real cumplimiento a la hora de reportar ante la Oficina Asesora de Planeación las matrices PETH -FOGEDI. </t>
  </si>
  <si>
    <t xml:space="preserve">Realizar la actualización y ajuste al plan operativo de manera que no solo mida avance en el cumplimiento, si no que tome como totalizado de 100% únicamente las actividades que cumplan con la meta establecida. </t>
  </si>
  <si>
    <t xml:space="preserve">Algunos de los controles se encuentran proyectados a mediano y largo plazo. Así mismo para su cumplimiento dependerá de recurso asignado a otras áreas y a proveedores.
No se han detectado cambio significativo en estaciones, herramientas,  equipos y procedimientos. Esto en cumplimento de la normatividad vigente. </t>
  </si>
  <si>
    <t xml:space="preserve">Realizar seguimiento trimestral a los controles de la matriz de identificación de peligros, valoración y evaluación de riesgos, con la finalidad de tener un control operacional de la efectividad de los mismos, dejando como evidencia una casilla extra en la matriz donde se reflejen las acciones conducentes realizadas para el cumplimiento de los controles. </t>
  </si>
  <si>
    <t xml:space="preserve">Actualización de la matriz de identificación de peligros, valoración y evaluación de riesgos y  evidencia de su seguimiento trimestral. </t>
  </si>
  <si>
    <t>Garantizar la ejecución de los exámenes médicos ocupacionales de manera que el informe de condiciones de salud nos permita la actualización de la base del personal, incluyendo a   los servidores en los diferentes Sistemas de Vigilancia Epidemiológico, según corresponda, para ejecutar las actividades de Promoción y Prevención y  realizar seguimiento a los casos prioritarios de cada Sistema de Vigilancia Epidemiológico.</t>
  </si>
  <si>
    <t xml:space="preserve">Exámenes médicos ocupacionales realizados y su respectivo informe de condiciones de salud.
Base de datos de personal actualizada. </t>
  </si>
  <si>
    <t>No existe un procedimiento establecido en la entidad para realizar el reporte del ausentismo en su totalidad, toda vez que dando cumplimiento a la Resolución 0312 de 2019, el SGSST realiza la medición del ausentismo por causa médica.</t>
  </si>
  <si>
    <t xml:space="preserve">Matriz de seguimiento al ausentismo actualizada con los diferentes orígenes. </t>
  </si>
  <si>
    <t xml:space="preserve">Soporte de socialización de cronogramas de inspecciones planeadas a los miembros del Copasst. 
Soportes de por lo menos el 50% del acompañamiento de los miembros del Copasst en las inspecciones planeadas. </t>
  </si>
  <si>
    <t>Porque la normatividad establece que las entidades estatales podrán incluir los criterios de SST, sin embargo no es obligatorio (facultativo).</t>
  </si>
  <si>
    <t xml:space="preserve">Crear una matriz de criterios específicos, con el fin de analizar los riesgos mas latentes de aquellos procesos contractuales de la entidad que manejen procesos de alto riesgo, sea durante la entrega, manipulación, almacenamiento o ejecución. Esta Matriz de criterios será notificada a cada Subdirección u Oficina con el fin de  que estos criterios sean tomados en cuenta en la realización de los estudios previos en el ítem de criterios ambientales y de seguridad y salud en el trabajo. Estos deberán ser reportados a SST quien dará su aval de cumplimiento. </t>
  </si>
  <si>
    <t xml:space="preserve">Matriz de criterios específicos para la contratación de proveedores notificada a las subdirecciones. 
Soporte de la revisión y aprobación de criterios de sst en los estudios previos  para la contratación de proveedores. </t>
  </si>
  <si>
    <t>1. Solicitar apoyo al personal operativo de la entidad que cuente con licencia del SG-SST, para la realización de las investigaciones de accidentes durante los momentos en los que los colaboradores por prestación de servicio con licencia se encuentren sin contratado vigente o cuando se presente represamientos por la cantidad de AT reportados. Para lo cual se creará una base de datos donde reposará datos relevantes del servidor de apoyo con el respectivo número de licencia.
2. Realizar actualización, divulgación y socialización del procedimiento de AT, toda vez que se contemple al personal opertivo de apoyo con licencia del SG-SST en la linea de actividades descritas para la investigación de accidentes de trabajo. 
3. Generar la adecuada contratación de personal contratista para el equipo de Seguridad y Salud en el Trabajo, realizando el adeacuado querimiento y despliegue de obligaciones especificas durante la elaboración del estudio previo, garantizando así que el personal que ingrese sea idóneo para cumplir las funciones requeridas por el SG-SST. Esto garantizará cobertura a las investigación de los accidentes de trabajo y demás actividades que desarrolle el equipo.</t>
  </si>
  <si>
    <t>Solicitar para la radiación y presentación de la primera cuenta de cobro la planilla de pago de la seguridad social y tramitar las mismas con este requisito, siempre que se atienda lo prevista en la normatividad vigente y aplicable</t>
  </si>
  <si>
    <t>Tomar en cuenta los nuevos lineamientos que sean considerados tras la actualización del instructivo de presentación cuentas de cobro, el cual contemplará los lineamientos y conceptos emitidos por parte de la Oficina Jurídica frente al DECRETO 1273 DE 2018. Esto se evidenciará en la documentación aportadas en las cuentas de cobro de la Subdirección.</t>
  </si>
  <si>
    <t>Emitir un memorando al interior de la Subdirección Logística con las directrices necesarias para la verificación de cada uno de los requisitos establecidos, con el fin de dar cumplimiento a lo dispuesto en los Acuerdos Marco de Precios.</t>
  </si>
  <si>
    <t>Hacer seguimiento a las obligaciones establecidas aplicables a los contratos bajo Acuerdo Marco de Precios</t>
  </si>
  <si>
    <t>José Andrés Ponce Caicedo</t>
  </si>
  <si>
    <r>
      <rPr>
        <sz val="6"/>
        <color rgb="FF000000"/>
        <rFont val="Calibri"/>
        <family val="2"/>
        <scheme val="minor"/>
      </rPr>
      <t>Realizar seguimiento a las condiciones técnicas, financieras, administrativas y jur</t>
    </r>
    <r>
      <rPr>
        <sz val="6"/>
        <color rgb="FFFF0000"/>
        <rFont val="Calibri"/>
        <family val="2"/>
        <scheme val="minor"/>
      </rPr>
      <t>i</t>
    </r>
    <r>
      <rPr>
        <sz val="6"/>
        <color rgb="FF000000"/>
        <rFont val="Calibri"/>
        <family val="2"/>
        <scheme val="minor"/>
      </rPr>
      <t xml:space="preserve">dicas que se requieran para la ejecución de las actividades y obligaciones de los diferentes contratos que se ejecuten en la  Subdirección de Gestión Humana. </t>
    </r>
  </si>
  <si>
    <r>
      <t xml:space="preserve">Radicar en Oficina jurídica y publicar en SECOP II la ARL del contrato 098 de 2023.
</t>
    </r>
    <r>
      <rPr>
        <sz val="6"/>
        <color rgb="FFFF0000"/>
        <rFont val="Calibri"/>
        <family val="2"/>
        <scheme val="minor"/>
      </rPr>
      <t xml:space="preserve">
</t>
    </r>
  </si>
  <si>
    <r>
      <t xml:space="preserve">2
</t>
    </r>
    <r>
      <rPr>
        <sz val="6"/>
        <color rgb="FFFF0000"/>
        <rFont val="Calibri"/>
        <family val="2"/>
        <scheme val="minor"/>
      </rPr>
      <t xml:space="preserve">
</t>
    </r>
  </si>
  <si>
    <r>
      <t>3</t>
    </r>
    <r>
      <rPr>
        <sz val="6"/>
        <color rgb="FFFF0000"/>
        <rFont val="Calibri"/>
        <family val="2"/>
        <scheme val="minor"/>
      </rPr>
      <t xml:space="preserve">
</t>
    </r>
  </si>
  <si>
    <r>
      <rPr>
        <sz val="6"/>
        <rFont val="Calibri"/>
        <family val="2"/>
        <scheme val="minor"/>
      </rPr>
      <t>Realizar requerimientos bimensuales a los contratistas y proveedores para la presentación de cuentas de cobro, atendiendo a la obligación contractual "plan de pagos".</t>
    </r>
    <r>
      <rPr>
        <sz val="6"/>
        <color theme="1"/>
        <rFont val="Calibri"/>
        <family val="2"/>
        <scheme val="minor"/>
      </rPr>
      <t xml:space="preserve">
</t>
    </r>
  </si>
  <si>
    <r>
      <t>2.10 Plataforma Secop II numeral 7 Ejecución del Contrato ítem “plan de pagos” de personas naturales y personas jurídica”. Debilidad según lo observado en el diligenciamiento y cargue de los documentos de la cuenta de cobro en el SECOP II en los contratos  541 y  645 de 2023</t>
    </r>
    <r>
      <rPr>
        <sz val="6"/>
        <color theme="1"/>
        <rFont val="Calibri"/>
        <family val="2"/>
      </rPr>
      <t>.</t>
    </r>
  </si>
  <si>
    <r>
      <t xml:space="preserve">Realizar el pago de acuerdo al plan de pago, dependiendo la cantidad de mantenimientos preventivos que se ejecuten, previa presentación de la factura comercial expedida por el contratista, la certificación expedida por el supervisor del contrato en la que conste los mantenimientos realizados acompañada del acta de recibo a satisfacción y revisión de la clausula de acuerdo de pago para una mejor comprensión.
</t>
    </r>
    <r>
      <rPr>
        <b/>
        <sz val="6"/>
        <color rgb="FFFF0000"/>
        <rFont val="Calibri"/>
        <family val="2"/>
        <scheme val="minor"/>
      </rPr>
      <t>Lograr que se realicen los pagos con todos los soportes y queden cargado en Secop II</t>
    </r>
  </si>
  <si>
    <t>Fátima Verónica Quintero Núñez</t>
  </si>
  <si>
    <t>Omer Mauricio Rivera Ruíz</t>
  </si>
  <si>
    <t>Hernando Ibagué Rodríguez</t>
  </si>
  <si>
    <t xml:space="preserve">1. Análisis de sector mínima cuantia para  la adquisición de drones.
2. Análisis del sector para la licitación pública, selección abreviada por menor cuantia, adquisición de bienes y  servicios de características técnicas uniformes de común utilización y concurso de méritos. (adquición equipo dieléctrico. 
En los dos análisis se evidencia la inclusión de un recuadro en donde se identifican  los riesgos, la descripción y si aplica. Lo anterior, teniendo en cuenta lo establecido  en el Manual para la Identificación y Cobertura del Riesgo emitido por Colombia Compra Eficiente </t>
  </si>
  <si>
    <t>1. Acta del 17/06/2024 socializada  y firmada por el Subdirector Operativo como líder del proceso, atendiendo la sugerencia de la OCI.</t>
  </si>
  <si>
    <t>1. Análisis de sector mínima cuantia para  la adquisición de drones.
2. Análisis del sector para la licitación pública, selección abreviada por menor cuantia, adquisición de bienes y  servicios de características técnicas uniformes de común utilización y concurso de méritos. (adquición equipo dieléctrico. 
En los anteriores análisis se evidencia los vistos buenos de reviso y elaboró, dando cumplimiento a la acción propuesta</t>
  </si>
  <si>
    <t>1. Estudio de mercado para la adquisición de drones.
2. Estudio de mercado para la adquisición de Kit Dielectrico.
En ambos estudios se inlcuyo las Razones técnicas que sustentan la comparació, tambien se amplio el estudio de las cotizaciones en donde se amplia las diferentes variables utilizadas , dando cumplimiento a la acción propuesta</t>
  </si>
  <si>
    <t>1. Estudio de mercado para la adquisición de drones.
2. Estudio de mercado para la adquisición de Kit Dielectrico.
En ambos estudios tiene el visto bueno de reviso.</t>
  </si>
  <si>
    <t>1. Envio correo electrónico  a Unión Temporal contrato 588-2022 reiterandole el envio del informe  de ejecución con sus soportes, certificación bancaria, entre otros.
2. Envio correo electrónico a Unión Temporal solicitando el informe de ejecución del mes.</t>
  </si>
  <si>
    <t xml:space="preserve">1.  Acta de reunión 13-06-2024, seguimiento contrato 588-2022
2. Registro de asistencia de reunión del  13-06-2024.
3. Informe de avance de contrucción de maquinas extintoras
4. Acta de reunión sobre el avance de la fabricación de las máquinas del 23-07-2024.
5. Registro de asistencia del 23-07-2024.
6. Informe técnico de seguimiento contrato 588-2022 del mes de julio.
7. Informe de avance de contrucción de maquinas extintoras </t>
  </si>
  <si>
    <t>1.  Acta de reunión 13-06-2024, seguimiento contrato 588-2022
2. Registro de asistencia de reunión del  13-06-2024.
3. Informe de avance de contrucción de maquinas extintoras
4. Acta de reunión sobre el avance de la fabricación de las máquinas del 23-07-2024.
5. Registro de asistencia del 23-07-2024.
6. Informe técnico de seguimiento contrato 588-2022 del mes de julio.
7. Informe de avance de contrucción de maquinas extintoras 
inicialmente se diseño una matriz, pero el control se hace directamente  con el avance que se presenta cada mes el contratista junto con los soportes  y  ahi se generan alertas y se envia comunicaciones al contratista en caso de que en el avance no sea significativo o incumpla con algún item.</t>
  </si>
  <si>
    <t>1. Memorando ID: 206934 del 27-09-2024 con la relación de los informes de actividades y el anexo con la relación.
2. Memorando ID: 207327 del 02-10-2024 con la relación de los informes de actividades y el anexo con la relación. 
3. Memorando ID: 207326 del 02-10-2024  con la relación de los informes de actividades y el anexo con la relación.</t>
  </si>
  <si>
    <t xml:space="preserve">1. Memorando juridica ID:203278 del 16-08-2024 a juridica para la revisión de los expedientes.
2. Acta de reunión del 27-08-2024,  verificación documentos expedientes contractuales No. 619 y 647 del 2023.
3. Listas de chequeo contratos 619 y 647.
4.  Acta de reunión con fecha del 19,23, 25, 26 y 30  de septiembre del 2024 revisión de 21 expedientes de prestación de servicios.
</t>
  </si>
  <si>
    <t>1. Pantallazo de cargue de documentos en SECOP II del contrato 337-2024.( acta de inicio,crp, designación supervisor y arl).
2. Pantallazo de cargue de documentos en SECOP II del contrato 407-2024.( acta de inicio,crp, designación supervisor y arl).
3. Pantallazo de cargue de documentos en SECOP II del contrato 511-2024.( acta de inicio,crp, designación supervisor y arl).</t>
  </si>
  <si>
    <t>1. Memorando ID: 208105 del 11-10-2024, remisión documentos 098-2023 ( certificad arl, informe final y paz y salvo). 
2. Certificado arl.
3. Patallazo de cargue en SECOP II del certificado de la ARL.</t>
  </si>
  <si>
    <t xml:space="preserve">1. Memorandos: ID: 201510 del 30-07-24 cto 402-24, ID: 202992 del 14-08-2024 cto 417-24, ID: 205292 del 11-09-24 cto 497-24, ID: 205294 del 11-09-24 cto 514-24,  ID: 206291 del 20-08-24 cto 535-24 y ID: 207416 del 03-10-24 cto 627-24, ellos se evidencia el envio de las actas de inicio al expediente contractual.
2.   Envio de correos electrónico solitandole al contratista la firma del acta de inicio y el pantallazo de cargue de la ARL en SECOP II (  correo del 04-09-24 cto 526-24,  12-06-24 cto 415-24, 15-08-24 cto 442-24, 26-08-24 cto 461-24, 04-09-24 cto 511-24, 30-09-24 cto 627-24 y 01-10-24 cto 627-24. </t>
  </si>
  <si>
    <t>1. Memorando ID: 206934 del 27-09-2024 con la relación de los informes de actividades y el anexo con la relación.
2. Memorando ID: 207327 del 02-10-2024 con la relación de los informes de actividades y el anexo con la relación. 
3. Memorando ID: 207326 del 02-10-2024  con la relación de los informes de actividades y el anexo con la relación.
4. Memorando juridica ID:203278 del 16-08-2024 a juridica para la revisión de los expedientes.
5. Acta de reunión del 27-08-2024,  verificación documentos expedientes contractuales No. 619 y 647 del 2023.
6. Listas de chequeo contratos 619 y 647.
7.  Acta de reunión con fecha del 19,23, 25, 26 y 30  de septiembre del 2024 revisión de 21 expedientes de prestación de servicios.</t>
  </si>
  <si>
    <t xml:space="preserve">1. Correo electónico del 26-09-24 presentación cuentas de cobro mes de octubre del 2024. 
2. Correo electrónico del 16-09-24 Forma de realizar el cargue de las cuentas de cobro y evidencias en SECOP II 2024.
3.  Correo electónico del 26-08-24 presentación cuentas de cobro mes de  septiembre  del 2024. 
4.  Correo electrónico del 15-08-24 Forma de realizar el cargue de las cuentas de cobro y evidencias en SECOP II 2024.
5. Correo electrónico del 26-07-2024 Forma de realizar el cargue de las cuentas de cobro y evidencias en SECOP II 2024.
6. Correo electónico del 26-07-24 presentación cuentas de cobro mes de agosto  del 2024. 
</t>
  </si>
  <si>
    <t>Se observan los borradores de los  estudios del sector proyectados para la adquisición de Drones y Dieléctricos en donde incluyen el cuadro con los riesgos identificados, en el próximo seguimiento se verificará la aplicación del control en el documento definitivo. Esta acción se encuentra vencida desde el mes de agosto de 2024</t>
  </si>
  <si>
    <t>Se observa el acta de reunión de la reunión celebrada el17/06/2024 firmada por el Subdirector Operativo en donde imparten lineamientos entre otros la inclusión del cuadro de riesgos en los estudios del sector, cumplieron con la acción propuesta. Esta acción se encuentra vencida desde el mes de agosto de 2024</t>
  </si>
  <si>
    <t>Se observan los borradores de los estudios del sector proyectados para la adquisición de Drones con los VoBo de proyectó y revisó, en el estudio del sector de Dieléctricos faltó la firma de quien proyectó, en el próximo seguimiento se verificará la aplicación del control en el documento final</t>
  </si>
  <si>
    <t>Se observan documentos en borrador de los estudios de mercado de los procesos de adquisición de Drones y Dieléctricos en donde incluyeron las razones técnicas  que sustentan la comparación, en el próximo seguimiento se verificará el documento definitivo. Esta acción se encuentra vencida desde el mes de agosto de 2024.</t>
  </si>
  <si>
    <t>Se observa el acta del 17/06/2024 firmada por los asistentes y el subdirector Operativo, en donde imparte lineamientos sobre la  inclusión de los mecanismos, de acuerdo con la guía (GEEZ-V2-24 junio de 2022), Cumplieron con la acción propuesta</t>
  </si>
  <si>
    <t>Se observan los borradores de los estudios del sector proyectados para la adquisición de Drones con los VoBo de proyectó y revisó, en el estudio del sector de Dieléctricos falto la firma de quien proyectó, en el próximo seguimiento se verificará la aplicación del control en el documento final.</t>
  </si>
  <si>
    <t>Se observan los correos enviados por parte del Subdirector Operativo el 8 y el 15 de julio al proveedor del contrato, han venido realizando el seguimiento correspondiente. Se recomienda anotar en el casilla de evidencias del seguimiento el recibo de los correspondientes informes con el fin de establecer la efectividad del control.</t>
  </si>
  <si>
    <t>Se observa el acta de reunión del 17/06/2024, en donde imparten lineamientos los apoyos a la supervisión de los contratos de la SO, especialmente de requerir al proveedor para que presente los informes, facturas y soportes correspondientes, de acuerdo a lo mencionado por la SO para este período no se requerido realizar notificaciones a la OJ de la Entidad.</t>
  </si>
  <si>
    <t>Se verifican las evidencias allegadas por la SO para este seguimiento y se observa conformidad, no obstante recomendamos allegar prueba del control en donde se están monitoreando todos los contratos de la SO tal como quedo formulado en la acción de mejora</t>
  </si>
  <si>
    <t>Se verifican las evidencias allegadas por la SO para este seguimiento y se observa conformidad, no obstante recomendamos allegar prueba del control en donde se están  monitoreando todos los contratos de la SO tal como quedo formulado en la acción de mejora</t>
  </si>
  <si>
    <t>Se evidencias los correos enviados al proveedor del contrato 588-2022, se verificará la efectividad del control en el siguiente seguimiento</t>
  </si>
  <si>
    <t>Se observa el acta de reunión del 17/06/2024, en donde imparten lineamientos a los apoyos a la supervisión de los contratos de la SO, especialmente de requerir al proveedor para que presente los informes, facturas y soportes correspondientes, de acuerdo a lo mencionado por la SO para este período no se requerido realizar notificaciones a la OJ de la Entidad.</t>
  </si>
  <si>
    <t>Se evidencian los memorandos citados en la evidencia, han venido cumpliendo con el control propuesto.</t>
  </si>
  <si>
    <t>Se observan las evidencias citadas que dan cuenta de la gestión adelantada por la SO, se recomienda en lo posible firmar las listas de chequeo por parte del profesional que realiza la revisión del expediente y hacer seguimiento a los documentos pendientes que relacionan en las actas, se realizará verificación de la efectividad de esta acción en el próximo seguimiento.</t>
  </si>
  <si>
    <t>Se observan los pantallazos de captura como evidencia de la disposición de la información de los contratos citados en la evidencia. Se recomienda que este control se aplique a todos los procesos contractuales de la SO (OPS y Adquisiciones de bienes y servicios)</t>
  </si>
  <si>
    <t>Se observan las evidencias allegadas y se encuentra conformidad. Cumplieron con la meta  propuesta</t>
  </si>
  <si>
    <t>De acuerdo a las evidencias allegadas se observa que han venido dando cumplimiento a las acción propuesta, se verificará la efectividad en los siguientes seguimientos</t>
  </si>
  <si>
    <t>Han venido ejecutando la actividad 1, no allegan los memorandos  ID: 83841 y 87453. con el fin de verificar el lineamiento impartido, pendiente las actividades 2 y 3 propuestas en la acción de mejora</t>
  </si>
  <si>
    <t>1. Se consolidan informes de seguimiento presupuestal de vigencia y reserva, los cuales son enviados a las áreas para conciliación de cifras (como evidencia se aporta el informe consolidado y los correos remisorios). Para el periodo Julio - septiembre 2024, por haber pasado el proceso de armonización presupuestal y de acuerdo con los lineamientos de Planeación Distrital, el primer seguimiento del nuevo PDD se realizara en el mes de Octubre 2024</t>
  </si>
  <si>
    <t>2) Informes de seguimiento a la gestión (presentaciones con alerta de metas resagadas) puestos a consideración de la alta Dirección.</t>
  </si>
  <si>
    <t>Se evidencias los informes de los meses de junio, julio y agosto de 2024 en donde realizan las alertas relacionadas con las ejecución de las metas proyecto. Han venido cumpliendo con la acción propuesta.</t>
  </si>
  <si>
    <t>Se observan las actas del Comité Directivo en donde tratan el tema de la ejecución de los proyectos de inversión, no se observa los seguimientos encaminadas al cumplimiento de los compromisos de ejecución de las metas proyecto de inversión en la vigencia. Esta acción se encuentra vencida desde el 26/09/2024.</t>
  </si>
  <si>
    <t>1. Se consolidan informes de seguimiento presupuestal de vigencia y reserva, los cuales son enviados a las áreas para conciliación de cifras (como evidencia se aporta el informe consolidado y los correos remisorios). Para el periodo Julio - septiembre 2024, por a ver pasado el proceso de armonización presupuestal y de acuerdo con los lineamientos de Planeación Distrital, el primer seguimiento del nuevo PDD se realizara en el mes de Octubre 2024
2) Informes de seguimiento a la gestión (presentaciones con alerta de metas resagadas) puestos a consideración de la alta Dirección. 
https://bomberosbog-my.sharepoint.com/personal/irojas_bomberosbogota_gov_co/_layouts/15/onedrive.aspx?e=5%3A9cb607b22e09493c9b068f5ef7626186&amp;sharingv2=true&amp;fromShare=true&amp;at=9&amp;CT=1729269133214&amp;OR=OWA%2DNT%2DMail&amp;CID=78fcb579%2D3e67%2D2cfd%2D4c34%2D8619c472312a&amp;id=%2Fpersonal%2Firojas%5Fbomberosbogota%5Fgov%5Fco%2FDocuments%2FEvidencias%20Seguimiento%20PM%20OAP%2F2024%20Seguimiento%20PM%20OAP%2FIV%5FSeguimiento%5FPM%2FOCI%2F3%2E3%2E3%2E2%2E3%2E1&amp;FolderCTID=0x01200038A405574F315A428F1F0B5FF53522D5&amp;view=0</t>
  </si>
  <si>
    <t>Se realizaron los seguimientos y análisis de la información en los comités directivos , cuyas actas se aportan como evidencia 
https://bomberosbog-my.sharepoint.com/personal/irojas_bomberosbogota_gov_co/_layouts/15/onedrive.aspx?e=5%3A9cb607b22e09493c9b068f5ef7626186&amp;sharingv2=true&amp;fromShare=true&amp;at=9&amp;CT=1729269133214&amp;OR=OWA%2DNT%2DMail&amp;CID=78fcb579%2D3e67%2D2cfd%2D4c34%2D8619c472312a&amp;id=%2Fpersonal%2Firojas%5Fbomberosbogota%5Fgov%5Fco%2FDocuments%2FEvidencias%20Seguimiento%20PM%20OAP%2F2024%20Seguimiento%20PM%20OAP%2FIV%5FSeguimiento%5FPM%2FOCI%2F3%2E3%2E3%2E2%2E3%2E1&amp;FolderCTID=0x01200038A405574F315A428F1F0B5FF53522D5&amp;view=0</t>
  </si>
  <si>
    <t>Se observan las actas del Comité Directivo en donde tratan el tema de la ejecución de los proyectos de inversión, no se observa los seguimientos encaminadas al cumplimiento de los compromisos de ejecución de las metas proyecto de inversión en la vigencia. Se deja el mismo avance del seguimiento anterior toda vez que no allegan evidencia de la gestión adelantada en el periodo evaluado (julio, agosto y septiembre) actas de reunión con las dependencias de la Entidad. Esta acción se encuentra vencida desde el 26/09/2024.</t>
  </si>
  <si>
    <t>Se observan las actas del Comité Directivo en donde tratan el tema de la ejecución de los proyectos de inversión, no se evidencia que el resultado de la verificación del cumplimiento de los compromisos sea presentado a la Alta Dirección para su análisis y toma de decisiones. Se deja el mismo avance del seguimiento anterior toda vez que no allegan evidencias que den cuenta de la acción propuesta. Esta acción se encuentra vencida desde el 26/09/2024.</t>
  </si>
  <si>
    <t>En las actas de reunión del Comité Directivo no se evidencia que  incluyan la revisión a los compromisos pactados para dar cumplimiento a las metas de inversión que llevan baja ejecución, tal como quedo establecido  en la acción de mejora. Esta acción se encuentra vencida desde el 26/09/20247</t>
  </si>
  <si>
    <t>1. Se consolidan informes de seguimiento presupuestal de vigencia y reservas, los cuales son enviados a las áreas para conciliación de cifras (como evidencia se aporta el informe consolidado y los correos remisorios). Para el periodo Julio - septiembre 2024, por a ver pasado el proceso de armonización presupuestal y de acuerdo con los lineamientos de Planeación Distrital, el primer seguimiento del nuevo PDD se realizara en el mes de Octubre 2024
Adicionalmente, se realizaron reuniones de seguimiento a reservas, lideradas por la Dirección, cuyas actas se encuentran en el archivo de Dirección.
2) Informes de seguimiento a la gestión (presentaciones con alerta de metas resagadas) puestos a consideración de la alta Dirección. 
https://bomberosbog-my.sharepoint.com/personal/irojas_bomberosbogota_gov_co/_layouts/15/onedrive.aspx?e=5%3A9cb607b22e09493c9b068f5ef7626186&amp;sharingv2=true&amp;fromShare=true&amp;at=9&amp;CT=1729269133214&amp;OR=OWA%2DNT%2DMail&amp;CID=78fcb579%2D3e67%2D2cfd%2D4c34%2D8619c472312a&amp;id=%2Fpersonal%2Firojas%5Fbomberosbogota%5Fgov%5Fco%2FDocuments%2FEvidencias%20Seguimiento%20PM%20OAP%2F2024%20Seguimiento%20PM%20OAP%2FIV%5FSeguimiento%5FPM%2FOCI%2F3%2E3%2E3%2E2%2E8%2E1&amp;FolderCTID=0x01200038A405574F315A42</t>
  </si>
  <si>
    <t>1. Se consolidan informes de seguimiento presupuestal de vigencia y reservas, los cuales son enviados a las áreas para conciliación de cifras (como evidencia se aporta el informe consolidado y los correos remisorios). Para el periodo Julio - septiembre 2024, por a ver pasado el proceso de armonización presupuestal y de acuerdo con los lineamientos de Planeación Distrital, el primer seguimiento del nuevo PDD se realizara en el mes de Octubre 2024
Adicionalmente, se realizaron reuniones de seguimiento a reservas, lideradas por la Dirección, cuyas actas se encuentran en el archivo de Dirección.
2) Informes de seguimiento a la gestión (presentaciones con alerta de metas resagadas) puestos a consideración de la alta Dirección. 
https://bomberosbog-my.sharepoint.com/personal/irojas_bomberosbogota_gov_co/_layouts/15/onedrive.aspx?e=5%3A9cb607b22e09493c9b068f5ef7626186&amp;sharingv2=true&amp;fromShare=true&amp;at=9&amp;CT=1729269133214&amp;OR=OWA%2DNT%2DMail&amp;CID=78fcb579%2D3e67%2D2cfd%2D4</t>
  </si>
  <si>
    <t>Se realizaron los seguimientos y análisis de la información en los comités directivos , cuyas actas se aportan como evidencia 
https://bomberosbog-my.sharepoint.com/personal/irojas_bomberosbogota_gov_co/_layouts/15/onedrive.aspx?e=5%3A9cb607b22e09493c9b068f5ef7626186&amp;sharingv2=true&amp;fromShare=true&amp;at=9&amp;CT=1729269133214&amp;OR=OWA%2DNT%2DMail&amp;CID=78fcb579%2D3e67%2D2cfd%2D4c34%2D8619c472312a&amp;id=%2Fpersonal%2Firojas%5Fbomberosbogota%5Fgov%5Fco%2FDocuments%2FEvidencias%20Seguimiento%20PM%20OAP%2F2024%20Seguimiento%20PM%20OAP%2FIV%5FSeguimiento%5FPM%2FOCI%2F3%2E3%2E3%2E2%2E8%2E1&amp;FolderCTID=0x01200038A405574F315A428F1F0B5FF53522D5&amp;view=0</t>
  </si>
  <si>
    <t>En las actas de reunión del Comité Directivo no se evidencia que  incluyan la revisión a los compromisos pactados para dar cumplimiento a las metas de inversión que llevan baja ejecución, tal como quedo establecido en la acción de mejora. Esta acción se encuentra vencida desde el 26/09/20247</t>
  </si>
  <si>
    <t>1. Se consolidan informes de seguimiento presupuestal de vigencia y reserva, los cuales son enviados a las áreas para conciliación de cifras (como evidencia se aporta el informe consolidado y los correos remisorios). 
2) Informes de seguimiento a la gestión (presentaciones con alerta de metas resagadas) puestos a consideración de la alta Dirección. 
El seguimiento trimestral se realizará en SEGPLAN en el mes de octubre de 2024, de acuerdo con los lineamientos de la Sevretaría Distrital de Planeación
https://bomberosbog-my.sharepoint.com/personal/irojas_bomberosbogota_gov_co/_layouts/15/onedrive.aspx?e=5%3A9cb607b22e09493c9b068f5ef7626186&amp;sharingv2=true&amp;fromShare=true&amp;at=9&amp;CT=1729269133214&amp;OR=OWA%2DNT%2DMail&amp;CID=78fcb579%2D3e67%2D2cfd%2D4c34%2D8619c472312a&amp;id=%2Fpersonal%2Firojas%5Fbomberosbogota%5Fgov%5Fco%2FDocuments%2FEvidencias%20Seguimiento%20PM%20OAP%2F2024%20Seguimiento%20PM%20OAP%2FIV%5FSeguimiento%5FPM%2FOCI%2F3%2E2%2E1%2E1&amp;FolderCTID=0x01200038A405574F315A428F1F0B5FF53522D5&amp;view=0</t>
  </si>
  <si>
    <t>Se realizaron los seguimientos y análisis de la información en los comités directivos , cuyas actas se aportan como evidencia 
https://bomberosbog-my.sharepoint.com/personal/irojas_bomberosbogota_gov_co/_layouts/15/onedrive.aspx?e=5%3A9cb607b22e09493c9b068f5ef7626186&amp;sharingv2=true&amp;fromShare=true&amp;at=9&amp;CT=1729269133214&amp;OR=OWA%2DNT%2DMail&amp;CID=78fcb579%2D3e67%2D2cfd%2D4c34%2D8619c472312a&amp;id=%2Fpersonal%2Firojas%5Fbomberosbogota%5Fgov%5Fco%2FDocuments%2FEvidencias%20Seguimiento%20PM%20OAP%2F2024%20Seguimiento%20PM%20OAP%2FIV%5FSeguimiento%5FPM%2FOCI%2F3%2E2%2E1%2E1&amp;FolderCTID=0x01200038A405574F315A428F1F0B5FF53522D5&amp;view=0</t>
  </si>
  <si>
    <t>Se realizaron 3 reunione s en el trimestre, se adjunta actas y matriz de seguimiento
https://bomberosbog-my.sharepoint.com/personal/irojas_bomberosbogota_gov_co/_layouts/15/onedrive.aspx?id=%2Fpersonal%2Firojas%5Fbomberosbogota%5Fgov%5Fco%2FDocuments%2FEvidencias%20Seguimiento%20PM%20OAP%2F2024%20Seguimiento%20PM%20OAP%2FIV%5FSeguimiento%5FPM%2FOCI%2F3%2E2%2E2%2E1&amp;ct=1729263088390&amp;or=OWA%2DNT%2DMail&amp;cid=0f5519f0%2D0426%2De045%2Ddc13%2D5eb0229c94ac&amp;ga=1</t>
  </si>
  <si>
    <t>Se realiza seguimiento mensula en el Secop II
3.2.2.2 Seguimiento Secop II</t>
  </si>
  <si>
    <t>Se observan las actas de Comité Directivo en donde tratan el tema de los avances de las metas de plan de desarrollo y proyectos de inversión, la OAP realiza las alertas correspondientes , han venido cumpliendo con la acción propuesta</t>
  </si>
  <si>
    <t>Se observan las actas del Comité Directivo en donde tratan el tema de cumplimiento de metas de plan de desarrollo y proyectos de inversión, no se evidencia las  acciones de mejora para las  metas que presentan menor ejecución, se recomienda para el próximo seguimiento allegar estas evidencias.</t>
  </si>
  <si>
    <t>Se observan las actas de reunión en donde realizan seguimiento a los contratos pendientes por liquidar de la OAP, se recomienda mantener actualizada la matriz que propusieron en la acción de mejora</t>
  </si>
  <si>
    <t>Se observa matriz  en Excel en donde relacionan los contratos de la OAP con un campo de verificación diligenciado hasta el mes de agosto de 2024, han venido cumpliendo con la acción propuesta</t>
  </si>
  <si>
    <t>La OAP generó los correos en los que se confirma la doble verificación
https://bomberosbog-my.sharepoint.com/:f:/g/personal/irojas_bomberosbogota_gov_co/Ev-W3iGekYFOn9Hvj3idJo0BmEIw9wmObG1pXOZSKLgh1w?e=8CXpah</t>
  </si>
  <si>
    <t>"1. Revisión y actualización de procedimiento
Gestión de la Cooperación técnica y financiera no reembolsable.
Nos encontramos en el desarrollo de la actualización durante este trimestre. 
2. Mesa de trabajo trimestral para realizar monitoreo de la ejecución de los convenios y alianzas realizados. 
Se desarrolló mesa de trabajo con el equipo de cooperación Internacional para seguir con los ajustes de la actualización del procedimiento. 
3. Matriz de Convenios y alianzas estratégicas de la Entidad
Se creará un link para que toda la entidad pueda relacionar todos los convenios y/o alianzas, con el fin de revisar, ver la viabilidad y enviar a dirección para su respectiva aprobación final. 
 4. Socialización del nuevo procedimiento por áreas. 
Se está desarrollando cronograma para la revisión, aprobación, ajustes y socialización
"https://bomberosbog-my.sharepoint.com/:f:/g/personal/irojas_bomberosbogota_gov_co/EtlqSkWmsuRCvdOkW4KOO8MB71vU2YjnQkJM_kyvSUCc8Q?e=1OSVcU</t>
  </si>
  <si>
    <t>Se solicita informaciión al area correspondiente de los soportes faltantes para subsanar el hallazgo. https://bomberosbog-my.sharepoint.com/:f:/g/personal/irojas_bomberosbogota_gov_co/EtV5yTiMHEdJh9wCmzmavKsBElDCOdclaIPZI3ZPkv1_pQ?e=Da0dgi</t>
  </si>
  <si>
    <t>Se evidencia el doble control de los archivos y los certificados de presentación de la información a SIVICOF; se recomienda documentar este control con el fin de que perdure en el tiempo y minimice la materialización del riesgo por  falta de coherencia e inconsistencia en la información reportada .</t>
  </si>
  <si>
    <t xml:space="preserve">Se observa flujograma del nuevo procedimiento propuesto Gestión de la Cooperación técnica y financiera no reembolsable.
No se observan las actas de las mesas de trabajo   trimestral para realizar monitoreo de la ejecución de los convenios y alianzas realizados. 
No allegan la matriz de  Convenios y alianzas estratégicas de la Entidad, se deja el mismo avance del seguimiento anterior toda vez que no se observan nuevas evidencias. Se recomienda celeridad en la ejecución de la acción teniendo en cuenta que la fecha de vencimiento es el 31/12/2024
</t>
  </si>
  <si>
    <t>Se deja el miso avance del seguimiento anterior toda vez que no allegan nuevas evidencias, reiteramos la recomendación de documentar esta actividad con que aplique  para los acuerdos y memorandos de entendimiento del 2024 y que perdure en el tiempo en el control.</t>
  </si>
  <si>
    <t>Actas de seguimiento de los contratos suscritos y que se emitieron ordenes de pago durante este periodo y hipervinculos del cargue de la evidencia</t>
  </si>
  <si>
    <t>Se verifican las actas de reunión en donde realizan los seguimientos a los pagos de los contratos a cargo de la OAP realizadas  en julio, agosto y septiembre de 2024. Se recomienda evidenciar el control que proponen para comparar los documentos cargados  en el SECOP II vs el SHAREPOINT. De igual manera soportar en donde se registrará el seguimiento del área al cumplimiento del cargue de los soportes y el reporte del estado de los contratos activos. Esta información se verificará en el próximo seguimiento.</t>
  </si>
  <si>
    <t xml:space="preserve">Se remite Acta de reunión de verificación de contratos vigencia 2023 de la OCDI
Se remiten 5 actos aclaratorios correpondientes a los contratos 028-2023, 239-2023, 133-2023, 200-2023 y 225-2023,
</t>
  </si>
  <si>
    <t xml:space="preserve">Se evidencia acta de reunión del 22/05/2024 de la Oficina de Control Disciplinario Interno, durante el desarrollo de la auditoria de contratación procesos públicos y contratación directa producto del informe preliminar esta Oficina, realizó verificación SECOP II contratos de prestación de servicios profesionales y/o apoyo a la gestión donde determinó que de 13 contratos debía hacer aclaratorio en 11 contratos, en 2 no requiere aclaratorio, se evidencia 5 actos aclaratorios correspondientes a los contratos 028-2023, 239-2023, 133-2023, 200-2023 y 225-2023, los cuales esta publicados en SECOP II.   </t>
  </si>
  <si>
    <r>
      <t>La subdirección de Gestión Corporativa respondio lo siguiente: "</t>
    </r>
    <r>
      <rPr>
        <i/>
        <sz val="6"/>
        <color theme="1"/>
        <rFont val="Calibri"/>
        <family val="2"/>
        <scheme val="minor"/>
      </rPr>
      <t>Acta de reunión del 23 de agosto, con Operativa.
Memorando 17 de septiembre, remitiendo la respuesta a lo tratado en la reunión con operativa.
Acta de reunión del día 8 de octubre, entre el Sub Operativo, la Sub Corporativa y el profesional de almacen."</t>
    </r>
  </si>
  <si>
    <t>Se evidencia acta del 23 de agosto de 2024, con la participación de los líderes del proceso de la Subdirección de Gestión Corporativa y la Subdirección Operativa, donde se da a conocer al subdirector Operativo el tema de los cascos objeto de la desviación, concluyendo que se realizará sobre la norma NFPA, para saber si es posible la baja de los bienes. Con lo anterior, no se evidencia avance, sobre la entrega de los bienes (cascos), manteniéndose el avance del 68% respecto a las acciones y meta establecida. Acción vencida.</t>
  </si>
  <si>
    <r>
      <t xml:space="preserve">La Subdirección de Gestión Corporativa respondio lo siguiente: </t>
    </r>
    <r>
      <rPr>
        <i/>
        <sz val="6"/>
        <color theme="1"/>
        <rFont val="Calibri"/>
        <family val="2"/>
        <scheme val="minor"/>
      </rPr>
      <t>"Se publica mensualmente piezas comunicativas por medio de correo electronico indicando el debido manejo y control de los bienes que hacen parte del inventario de la entidad.".</t>
    </r>
  </si>
  <si>
    <t>Se evidencia 4 piezas de inventarios publicadas en la página interna "Comunicaciones Bomberos Bogotá" los días 15 de julio de 2024: Placas de inventarios, 17 de julio de 2024: Traslados de inventarios, 15 de julio de 2024: Placas de inventarios, 12 de septiembre de 2024: Placas de inventarios 14 de septiembre de 2024: Traslados de inventarios. Con lo anterior, se observa un cumplimiento del 100% respecto a las acciones y metas establecidas, evidenciando las publicaciones realizadas mediante correos electrónico masivos al personal operativo, administrativo y contratista de la Entidad.</t>
  </si>
  <si>
    <r>
      <t>La Subdirección de Gestión Corporativa respondio lo siguiente:</t>
    </r>
    <r>
      <rPr>
        <i/>
        <sz val="6"/>
        <color theme="1"/>
        <rFont val="Calibri"/>
        <family val="2"/>
        <scheme val="minor"/>
      </rPr>
      <t xml:space="preserve"> "Se remite borrador de la actualizaciòn de procedimiento de Ingreso y Administracion de bienes, de conformidad a la respuesta allegada por parte de SHD".</t>
    </r>
  </si>
  <si>
    <r>
      <t xml:space="preserve">Se evidencia proyecto del procedimiento de ingreso y administración de bienes, donde establece en la política de operación 4.24 lo siguiente: </t>
    </r>
    <r>
      <rPr>
        <i/>
        <sz val="6"/>
        <color theme="1"/>
        <rFont val="Calibri"/>
        <family val="2"/>
        <scheme val="minor"/>
      </rPr>
      <t>"El valor de las adiciones y mejoras realizadas a los bienes de la Unidad, que no signifiquen mantenimientos ni reparaciones, se reconocen como mayor valor del bien, independientemente del valor de estas, para el caso de los inmuebles que sean propiedad DADEP, las áreas encargadas por medio de la Subdirección de Gestión Corporativa de la UAE Cuerpo Oficial de Bomberos Bogotá – deberán llevar a cabo el reporte de la novedad a dicha entidad"</t>
    </r>
    <r>
      <rPr>
        <sz val="6"/>
        <color theme="1"/>
        <rFont val="Calibri"/>
        <family val="2"/>
        <scheme val="minor"/>
      </rPr>
      <t>. Con lo anterior, se recomienda verificar el reporte de la novedad de los suministros objeto de la desviación, gestionar la publicación del procedimiento. Asimismo, es importante verificar el punto de control para esos bienes que son adquiridos por la Entidad, pero hacen parte de los bienes del DADEP. Se observa un avance del 70% respecto a la acción establecida y a la efectividad de la misma. Acción vencida.</t>
    </r>
  </si>
  <si>
    <r>
      <t xml:space="preserve">La Subdirección de Gestión Corporativa respondio lo siguiente: </t>
    </r>
    <r>
      <rPr>
        <i/>
        <sz val="6"/>
        <color theme="1"/>
        <rFont val="Calibri"/>
        <family val="2"/>
        <scheme val="minor"/>
      </rPr>
      <t>"Se remite memorando Radicado I-00643-2024015783-UAECOB Id: 207501, se solicitó a la Subdirección Logística radicar la documentación de los demás vehículos que se encuentran fuera de servicio, para dar continuidad al trámite de baja, la cual comprende:   
1. Acta del comité de vehículos donde se sugiera y se justifique la baja del vehículo. 
2. Informe técnico emitido por el contratista a cargo o quien haga sus veces. 
3. Cotización de reparación emitida por el contratista a cargo o quien haga sus veces. 
4. Formato Interno GR-PR32-T02 Concepto Técnico y Registro Fotográfico. 
5. Certificado de Libertad y Tradición donde se indique que la propiedad del vehículo está a nombre de la UAE Cuerpo Oficial de Bomberos Bogotá. 
Se remiten 5 conceptos tecnicos con los que se cuenta actualmente.
Se remiten estudios previos para contratar un promotor de bajas, toda vez que,  la UAECOB considera pertinente que estos bienes devolutivos tengan la mejor destinación final una vez sean dados de baja, ya que cumplen con las condiciones para ser enajenados a título oneroso y sobre ellos no existe protección especial, restricción, contratos, gravámenes o afectaciones jurídicas o técnicas, lo cual se establece en el acto administrativo que expide la Entidad aprobado en el Comité de Gestión y Desempeño."</t>
    </r>
  </si>
  <si>
    <r>
      <rPr>
        <sz val="6"/>
        <color theme="1"/>
        <rFont val="Calibri"/>
        <family val="2"/>
        <scheme val="minor"/>
      </rPr>
      <t>La Subdirección de Gestión Corporativa respondio lo siguiente:</t>
    </r>
    <r>
      <rPr>
        <i/>
        <sz val="6"/>
        <color theme="1"/>
        <rFont val="Calibri"/>
        <family val="2"/>
        <scheme val="minor"/>
      </rPr>
      <t xml:space="preserve"> "Se entrega copia de la comunicación ID 204231 de solicitud de restitución del cheque No. 010404 ante la Dirección Distrital de Tesonería, teniendo en cuenta las restricciones que tienen la cuenta de recaudos de la Dian que impidieron la consignación del cheque originalmente expedido por la DDT. Se entrega además copia del oficio de autorización para reclamar el cheque restituido ante Secretaria de Hacienda Distrital, y copia del cheque expedido y reclamado para el pago. A la fecha no ha sido posible la realización del pago debido a las restricciones (cruces) con que es emitido el cheque para su uso como medio de pago ante la DIAN.
Debido a que el cheque expedido por la DDT no fue recibido por ningún banco al momento de intentar realizar el pago de la sanción a la DIAN durante el primer semestre de 2024, se procedió a solicitar a la Secretaria Distrital de Hacienda, la restitución del cheque No. 010404, para que el pago saliera a nombre del banco emisor de la cuenta bancaria de donde se gira el cheque y evitar con ello la restricción que tienen la cuenta de recaudo de la DIAN. Se reclamó el cheque y se procedió a intentar realizar el pago de la sanción en Bancolombia y nuevamente el banco objeta el recibir el cheque, esta vez, porque la cuanta de donde dese emitió no es una cuenta Bancolombia. Se esta consultando con Pagaduría Distrital las opciones que hay para realizar el pago ya que el banco, además de un cheque que no este restringido y sea emitido desde cuenta del mismo banco beneficiario del pago, solo da la opción de realizar pagos en efectivo o a través de PSE, opciones con las que Bomberos Bogotá no cuenta."</t>
    </r>
  </si>
  <si>
    <t>Se evidencia gestión realizada para el pago por parte de la Subdirección de Gestión Corporativa, sin obtener la efectividad de la acción planteada. El Ente de Control mediante informe final audoria financiera y gestión No. 173 de 2024, desvirtúa la observación.</t>
  </si>
  <si>
    <r>
      <t xml:space="preserve">La Subdirección de Gestión Corporativa respondio lo siguiente: </t>
    </r>
    <r>
      <rPr>
        <i/>
        <sz val="6"/>
        <color theme="1"/>
        <rFont val="Calibri"/>
        <family val="2"/>
        <scheme val="minor"/>
      </rPr>
      <t>"Matriz de seguimiento a contratos Subdirección Corporativa.
Documento se seguimiento del estado en secop de los contratos.
Por medio de la matriz se lleva el seguimiento a los contratos de la Subdirección, así mismo se toma los pantallazos del secop, con el fin de realizar control del estado de los pagos para cada uno."</t>
    </r>
  </si>
  <si>
    <t>Se evidencia la matriz de seguimiento con el detalle de 97 contratos los cuales se observa los pantallazos del SECOPII- ítem de ejecución del contrato con el cargue de los pagos en el aplicativo, realizados hasta el mes de octubre de 2024. Con lo anterior, se observa un avance del 82% respecto a las acciones y metas establecidas. Es importante mencionar que el auditor realizó la verificación del cargue de los pagos de los contratos que hicieron parte de la desviación los cuales, a la fecha del presente seguimiento, están con los pagos cargados en SecopII.</t>
  </si>
  <si>
    <r>
      <t xml:space="preserve">La Subdirección de Gestión Corporativa respondio lo siguiente: </t>
    </r>
    <r>
      <rPr>
        <i/>
        <sz val="6"/>
        <color theme="1"/>
        <rFont val="Calibri"/>
        <family val="2"/>
        <scheme val="minor"/>
      </rPr>
      <t>"Matriz de seguimiento a contratos Subdirección Corporativa.
Por medio de la matriz se lleva el seguimiento a los contratos de la Subdirección, realizando control de los docuementos".</t>
    </r>
  </si>
  <si>
    <t>0,1</t>
  </si>
  <si>
    <t>En la matriz remitida, se observa un control con numero de ID. con los pagos radicados y cargados en el aplicativo SECOPII de los contratos por prestación de servicios, sin observar el control de la documentación del contrato requerida para cargue a secop II de los mismos, como lo establece la acción de mejora. . Al revisar en SECOPII se evidencia publicada el acta de inicio del contrato 377 de 2023. Con lo anterior, se observa un avance del 11% respecto a la meta establecida.</t>
  </si>
  <si>
    <r>
      <t>La Subdirección de Gestión Corporativa respondio lo siguiente:</t>
    </r>
    <r>
      <rPr>
        <i/>
        <sz val="6"/>
        <color theme="1"/>
        <rFont val="Calibri"/>
        <family val="2"/>
        <scheme val="minor"/>
      </rPr>
      <t xml:space="preserve"> "Memorando Interno Radicado I-00643-2024015289-UAECOB Id: 206701, Correo electrónico del 25 de septiembre
Se genera memorando interno y se remite a los lideres de los procesos de la Subdirección Corporativa, para atender los lineamientos descritos.".</t>
    </r>
  </si>
  <si>
    <r>
      <t>La Subdirección de Gestión Corporativa respondio lo siguiente:</t>
    </r>
    <r>
      <rPr>
        <i/>
        <sz val="6"/>
        <color theme="1"/>
        <rFont val="Calibri"/>
        <family val="2"/>
        <scheme val="minor"/>
      </rPr>
      <t xml:space="preserve"> "Memorando Interno Radicado I-00643-2024015289-UAECOB Id: 206701, Correo electrónico del 25 de septiembre
Desde infraestructura se genera la siguiente solicitud Radicado E-01052-2024004792-UAECOB Id: 202998
Desde Gestión ambiental se realizaron las siguientes solicitudes: Radicado E-01052-2024004953-UAECOB Id: 203686; Radicado E-01052-2024005740-UAECOB Id: 207463".</t>
    </r>
  </si>
  <si>
    <r>
      <t>La Subdirección de Gestión Corporativa respondio lo siguiente:</t>
    </r>
    <r>
      <rPr>
        <i/>
        <sz val="6"/>
        <color theme="1"/>
        <rFont val="Calibri"/>
        <family val="2"/>
        <scheme val="minor"/>
      </rPr>
      <t xml:space="preserve"> "Acta de reunión del día 22 de septiembre entre profesionales del área financiera y el ing. del aplicativo."</t>
    </r>
  </si>
  <si>
    <r>
      <t xml:space="preserve">La Subdirección de Gestión Corporativa respondio lo siguiente: </t>
    </r>
    <r>
      <rPr>
        <i/>
        <sz val="6"/>
        <color theme="1"/>
        <rFont val="Calibri"/>
        <family val="2"/>
        <scheme val="minor"/>
      </rPr>
      <t>"Borrador del instructivo de la herramienta financiera."</t>
    </r>
  </si>
  <si>
    <r>
      <t>La Subdirección de Gestión Corporativa respondio lo siguiente</t>
    </r>
    <r>
      <rPr>
        <i/>
        <sz val="6"/>
        <color theme="1"/>
        <rFont val="Calibri"/>
        <family val="2"/>
        <scheme val="minor"/>
      </rPr>
      <t>:"No se ha realizado la acción</t>
    </r>
    <r>
      <rPr>
        <sz val="6"/>
        <color theme="1"/>
        <rFont val="Calibri"/>
        <family val="2"/>
        <scheme val="minor"/>
      </rPr>
      <t xml:space="preserve">
</t>
    </r>
    <r>
      <rPr>
        <i/>
        <sz val="6"/>
        <color theme="1"/>
        <rFont val="Calibri"/>
        <family val="2"/>
        <scheme val="minor"/>
      </rPr>
      <t>La acción depende de los compromisos de la mesa de trabajo de la actividad 1."</t>
    </r>
  </si>
  <si>
    <r>
      <t>La Subdirección de Gestión Corporativa respondio lo siguiente:</t>
    </r>
    <r>
      <rPr>
        <i/>
        <sz val="6"/>
        <color theme="1"/>
        <rFont val="Calibri"/>
        <family val="2"/>
        <scheme val="minor"/>
      </rPr>
      <t xml:space="preserve"> "Se genera memorando interno y se remite a los lideres de los procesos de la Subdirección Corporativa, para atender los lineamientos descritos. 
Se solicitan tramitar cuentas de cobro".</t>
    </r>
  </si>
  <si>
    <r>
      <t>La Subdirección de Gestión Corporativa respondio lo siguiente:</t>
    </r>
    <r>
      <rPr>
        <i/>
        <sz val="6"/>
        <color theme="1"/>
        <rFont val="Calibri"/>
        <family val="2"/>
        <scheme val="minor"/>
      </rPr>
      <t xml:space="preserve"> "Se genera memorando interno y se remite a los lideres de los procesos de la Subdirección Corporativa, para atender los lineamientos descritos. "</t>
    </r>
  </si>
  <si>
    <r>
      <t xml:space="preserve">La Subdirección de Gestión Corporativa respondio lo siguiente: </t>
    </r>
    <r>
      <rPr>
        <i/>
        <sz val="6"/>
        <color theme="1"/>
        <rFont val="Calibri"/>
        <family val="2"/>
        <scheme val="minor"/>
      </rPr>
      <t>"Memorando Interno Radicado I-00643-2024015289-UAECOB Id: 206701, Correo electrónico del 25 de septiembre
Desde infraestructura se genera la siguiente solicitud Radicado E-01052-2024004792-UAECOB Id: 202998
Desde Gestión ambiental se realizaron las siguientes solicitudes: Radicado E-01052-2024004953-UAECOB Id: 203686; Radicado E-01052-2024005740-UAECOB Id: 207463</t>
    </r>
  </si>
  <si>
    <r>
      <t xml:space="preserve">La Subdirección de Gestión Corporativa respondio lo siguiente: </t>
    </r>
    <r>
      <rPr>
        <i/>
        <sz val="6"/>
        <color theme="1"/>
        <rFont val="Calibri"/>
        <family val="2"/>
        <scheme val="minor"/>
      </rPr>
      <t>"Memorando Interno Radicado I-00643-2024015289-UAECOB Id: 206701, Correo electrónico del 25 de septiembre".</t>
    </r>
  </si>
  <si>
    <r>
      <t>La Subdirección de Gestión Corporativa respondio lo siguiente:</t>
    </r>
    <r>
      <rPr>
        <i/>
        <sz val="6"/>
        <color theme="1"/>
        <rFont val="Calibri"/>
        <family val="2"/>
        <scheme val="minor"/>
      </rPr>
      <t xml:space="preserve"> "Pantallazo de secop del cargue de los documentos del pago 1".</t>
    </r>
  </si>
  <si>
    <t>Se observa memorando con radicado I-00643-2024015289-UAECOB Id: 206701 del 25 de septiembre de 2024 donde el subdirector de Gestión Corporativa, solicita el seguimiento y control adecuado a los contratos asignados dando cumplimiento al manual de contratación vigente a los contratista que ejercen apoyo a la supervisión de los contratos y correo de socialización del 25 de septiembre de 2024 con el lineamiento. Con lo anterior, se observa un avance del 37% respecto a la acción y meta establecida.</t>
  </si>
  <si>
    <t>En la matriz remitida, se observa un control con numero de ID. con los pagos radicados y cargados en el aplicativo SECOPII de los contratos por prestación de servicios, sin observar el control de la documentación del contrato requerida para cargue a secop II de los mismos, como lo establece la acción de mejora., relacionada con las pólizas emitidas. Se evidencia el cargue de los documentos de los contratos 276 y 391 de 2023 en SECOPII, observando un avance del 11% respecto a la acción establecida.</t>
  </si>
  <si>
    <t>Se observa memorando con radicado I-00643-2024015289-UAECOB Id: 206701 del 25 de septiembre de 2024 donde el Subdirector de Gestión Corporativa, solicita el seguimiento y control adecuado a los contratos asignados dando cumplimiento al manual de contratación vigente a los contratista que ejercen apoyo a la supervisión de los contratos y correo de socialización del 25 de septiembre de 2024 con el lineamiento. Con lo anterior, se observa un avance del 33% respecto a la acción y meta establecida., asimismo, se recomienda verificar el cargue de los documentos de la cuenta de cobro en el SECOP II en los contratos 276, 390, de 2023 que hicieron parte de la desviación</t>
  </si>
  <si>
    <t>Se evidencia los oficios con radicado E-01052-2024004792-UAECOB Id. 202998 del 14 de agosto de 2024, solicitud radicación de cuenta final contrato 646 de 2022-representante legal de Gordillo y asociados S.A.S, E-01052-2024004953-UAECOB Id: 203686 del 22 de agosto de 2024, solicitud gestión y tramite de pago con ocasión de la ejecución contractual-dirigida al representante legal a  Aguas Good Quality Colombia S.A.S y E-01052-2024005740-UAECOB Id: 207463l segundo requerimiento - Gestión trámite de pago con ocasión de la ejecución contractual del 3 de octubre de 2024. Con lo anterior se evidencia un avance del 67% respecto a la meta establecida</t>
  </si>
  <si>
    <t>Se evidencia acta del 22 de septiembre de 2024, donde se observan algunos, desarrollos, los cuales se tienen contempladas las siguientes etapas: Ajustes, mejoras y entrega de procedimiento e instructivo trámite de pagos recurso humano a 31 de diciembre de 2024, pruebas piloto cargue de pagos de proveedores 31 de diciembre 2024, cargue de informe final digital 31 de diciembre 2024, cargue de otro tipo de pagos enero 2025, seguimiento y control a la ejecución de PAC FEBRERO 2025 y APP financiera 31 enero 2025. Con lo anterior, se observa un cumplimiento del 100% respecto a la acción y meta establecida.</t>
  </si>
  <si>
    <t>Se evidencia el borrador del instructivo de la herramienta financiera, pero la desviación describe lo siguiente: "2.10 A Financiera. el procedimiento denominado Causación de cuentas y contabilización de pagos código: gr-pr15 versión 01 vigencia: 10/03/2021 e instructivo de documentos para presentación de cuentas de cobro Código: GR-PR15-IN01 versión:03 vigencia: 31/08/2022, los cuales no se encuentran asociados a la herramienta -Acceso al módulo de informe de pagos, que actualmente se está adelantado por la Entidad". Con lo anterior, se recomienda verificar el procedimiento enunciado como cumplimiento a la meta establecida, ya que de acuerdo con lo descrito, el instructivo haría parte del mismo.  Se observa un avance del 30% respecto a la acción establecida.</t>
  </si>
  <si>
    <t>Con la evidencia del acta del 22 de septiembre de 2024, se observa varios compromisos que serna atendidos antes del 31 de diciembre de 2024, por lo cual los ajustes se comprobaran con el desarrollo de los mismos.</t>
  </si>
  <si>
    <t>Se recomienda verificar y analizar la desviación con el fin de actualizar el procedimiento correspondiente.</t>
  </si>
  <si>
    <t>Se evidencian oficios con radicados E-01052-2024004792-UAECOB Id. 202998 del 14 de agosto de 2024, solicitud radicación de cuenta final contrato 646 de 2022-representante legal de Gordillo y asociados S.A.S, E-01052-2024004953-UAECOB Id: 203686 del 22 de agosto de 2024,  solicitud gestión y tramite de pago con ocasión de la ejecución contractual-dirigida al representante legal a  Aguas Good Quality Colombia S.A.S y E-01052-2024005740-UAECOB Id: 207463l segundo requerimiento - Gestión trámite de pago con ocasión de la ejecución contractual del 3 de octubre de 2024. Con lo anterior se evidencia un avance del 67% respecto a la meta establecida.</t>
  </si>
  <si>
    <t>Se observa memorando con radicado I-00643-2024015289-UAECOB Id: 206701 del 25 de septiembre de 2024 donde el Subdirector de Gestión Corporativa, solicita el seguimiento y control adecuado a los contratos asignados dando cumplimiento al manual de contratación vigente a los contratista que ejercen apoyo a la supervisión de los contratos y correo de socialización del 25 de septiembre de 2024 con el lineamiento. Con lo anterior, se observa un avance del 37% respecto a la acción y meta establecida., asimismo, se verificó el cargue de los documentos de la cuenta de cobro en el SECOP II del contrato 390 de 2023, observando el ítem de plan de pagos , un estado en pagado.</t>
  </si>
  <si>
    <t>Se evidencian oficios con radicado E-01052-2024004792-UAECOB Id. 202998 del 14 de agosto de 2024, solicitud radicación de cuenta final contrato 646 de 2022-representante legal de Gordillo y asociados S.A.S, E-01052-2024004953-UAECOB Id: 203686 del 22 de agosto de 2024, solicitud gestión y tramite de pago con ocasión de la ejecución contractual-dirigida al representante legal a  Aguas Good Quality Colombia S.A.S y E-01052-2024005740-UAECOB Id: 207463l segundo requerimiento - Gestión trámite de pago con ocasión de la ejecución contractual del 3 de octubre de 2024. Con lo anterior se evidencia un avance del 67% respecto a la meta establecida.</t>
  </si>
  <si>
    <t>Se observa memorando con radicado I-00643-2024015289-UAECOB Id: 206701 del 25 de septiembre de 2024 donde el Subdirector de Gestión Corporativa, solicita el seguimiento y control adecuado a los contratos asignados dando cumplimiento al manual de contratación vigente a los contratista que ejercen apoyo a la supervisión de los contratos y correo de socialización del 25 de septiembre de 2024 con el lineamiento. Con lo anterior, se observa un avance del 33% respecto a la acción y meta establecida.</t>
  </si>
  <si>
    <r>
      <t xml:space="preserve">Se evidencia en la plataforma SECOPII el cargue de los documentos para el pago 001. Se recomienda actualizar el pago 010, el cual muestra el estado en </t>
    </r>
    <r>
      <rPr>
        <i/>
        <sz val="6"/>
        <color theme="1"/>
        <rFont val="Calibri"/>
        <family val="2"/>
        <scheme val="minor"/>
      </rPr>
      <t>"Aprobado"</t>
    </r>
    <r>
      <rPr>
        <sz val="6"/>
        <color theme="1"/>
        <rFont val="Calibri"/>
        <family val="2"/>
        <scheme val="minor"/>
      </rPr>
      <t>. Con lo anterior, se observa un avance del 90% respecto a la acción y meta establecida.</t>
    </r>
  </si>
  <si>
    <r>
      <t xml:space="preserve">La Subdirección de Gestión Corporativa respondio lo siguiente: </t>
    </r>
    <r>
      <rPr>
        <i/>
        <sz val="6"/>
        <color theme="1"/>
        <rFont val="Calibri"/>
        <family val="2"/>
        <scheme val="minor"/>
      </rPr>
      <t>"Acta de reunión de revisión del procedimineto GR-PR31 con profesionales del área de infraestructura".</t>
    </r>
    <r>
      <rPr>
        <sz val="6"/>
        <color theme="1"/>
        <rFont val="Calibri"/>
        <family val="2"/>
        <scheme val="minor"/>
      </rPr>
      <t xml:space="preserve">
</t>
    </r>
    <r>
      <rPr>
        <i/>
        <sz val="6"/>
        <color theme="1"/>
        <rFont val="Calibri"/>
        <family val="2"/>
        <scheme val="minor"/>
      </rPr>
      <t>"Se realiza reunión entre los profesiponales del área de infraestructura para realizar la revisón del procedimineto GR-PR31."</t>
    </r>
  </si>
  <si>
    <r>
      <t>La Subdirección de Gestión Corporativa respondio lo siguiente:</t>
    </r>
    <r>
      <rPr>
        <i/>
        <sz val="6"/>
        <color theme="1"/>
        <rFont val="Calibri"/>
        <family val="2"/>
        <scheme val="minor"/>
      </rPr>
      <t xml:space="preserve"> "Proyección de docuemntos previos para los estudios y diseños de la estación de Bomberos de Ferias B7
Incorporación de obligación con relación al cumplimineto de la NTC - 583 en los estudios previos de los estudios y diseños de la estación de bomberos de Ferias B7</t>
    </r>
    <r>
      <rPr>
        <sz val="6"/>
        <color theme="1"/>
        <rFont val="Calibri"/>
        <family val="2"/>
        <scheme val="minor"/>
      </rPr>
      <t>,"</t>
    </r>
  </si>
  <si>
    <r>
      <t>La Subdirección de Gestión Corporativa respondio lo siguiente:</t>
    </r>
    <r>
      <rPr>
        <i/>
        <sz val="6"/>
        <color theme="1"/>
        <rFont val="Calibri"/>
        <family val="2"/>
        <scheme val="minor"/>
      </rPr>
      <t xml:space="preserve"> "Acta de reunión de inicio del contrato
Se realiza reunión antes del inicio del contrato de obra entre  el contratista, interventoría y entidad para verificar las condiciones del contrato."</t>
    </r>
  </si>
  <si>
    <r>
      <t>La Subdirección de Gestión Corporativa respondio lo siguiente:</t>
    </r>
    <r>
      <rPr>
        <i/>
        <sz val="6"/>
        <color theme="1"/>
        <rFont val="Calibri"/>
        <family val="2"/>
        <scheme val="minor"/>
      </rPr>
      <t>"Radicado I-00643-2024010450-UAECOB Id:19906</t>
    </r>
    <r>
      <rPr>
        <sz val="6"/>
        <color theme="1"/>
        <rFont val="Calibri"/>
        <family val="2"/>
        <scheme val="minor"/>
      </rPr>
      <t>"</t>
    </r>
  </si>
  <si>
    <r>
      <t>La Subdirección de Gestión Corporativa respondio lo siguiente:</t>
    </r>
    <r>
      <rPr>
        <i/>
        <sz val="6"/>
        <color theme="1"/>
        <rFont val="Calibri"/>
        <family val="2"/>
        <scheme val="minor"/>
      </rPr>
      <t xml:space="preserve"> "Acta de reunión de revisión del procedimineto GR-PR31 con profesionales del área de infraestructura
Se realiza reunión entre los profesiponales del área de infraestructura para realizar la revisón del procedimineto GR-PR31"</t>
    </r>
  </si>
  <si>
    <r>
      <t>La Subdirección de Gestión Corporativa respondio lo siguiente:</t>
    </r>
    <r>
      <rPr>
        <i/>
        <sz val="6"/>
        <color theme="1"/>
        <rFont val="Calibri"/>
        <family val="2"/>
        <scheme val="minor"/>
      </rPr>
      <t xml:space="preserve"> "No se ha realizado la acción".</t>
    </r>
  </si>
  <si>
    <r>
      <t>La Subdirección de Gestión Corporativa respondio lo siguiente:</t>
    </r>
    <r>
      <rPr>
        <i/>
        <sz val="6"/>
        <color theme="1"/>
        <rFont val="Calibri"/>
        <family val="2"/>
        <scheme val="minor"/>
      </rPr>
      <t xml:space="preserve"> "Comunicaión  Radicado E-01052-2024005769-UAECOB Id: 207615", asimismo describio lo siguiente mediante correo electrónicco del 21 de octubre de 2024:</t>
    </r>
    <r>
      <rPr>
        <sz val="6"/>
        <color theme="1"/>
        <rFont val="Calibri"/>
        <family val="2"/>
        <scheme val="minor"/>
      </rPr>
      <t xml:space="preserve"> "De acuerdo a la conversación, en relación con los hallazgos 7.3.3.2 y 7.3.3.3, es importante manifestar que el contrato de obra 357 de 2024 y el contrato de interventoría 379 de 2024, no cuentan con modificaciones contractuales a la fecha del presente seguimiento, razón por la cual no se han adelantado solicitudes a lo referente. 
Igualmente, el memorando remitido como evidencia, consta del control que se está adelantando por parte del proceso, para mantener el cumplimiento de las obligaciones contractuales, como lo son los pagos respectivos y disminuir el riesgo de observaciones. 
Así mismo, se remite para consideración, memorando E-01052-2024004094-UAECOB Id: 199571 del 9/07/2024, en el cual se realiza la solicitud: Tiempos de respuesta a solicitudes - Contrato de Interventoría No. 393 de 2024".</t>
    </r>
  </si>
  <si>
    <r>
      <t xml:space="preserve">La Subdirección de Gestión Corporativa respondio lo siguiente: </t>
    </r>
    <r>
      <rPr>
        <i/>
        <sz val="6"/>
        <color theme="1"/>
        <rFont val="Calibri"/>
        <family val="2"/>
        <scheme val="minor"/>
      </rPr>
      <t>"No se ha realizado la acción."</t>
    </r>
  </si>
  <si>
    <r>
      <t xml:space="preserve">La Subdirección de Gestión Corporativa respondio lo siguiente: </t>
    </r>
    <r>
      <rPr>
        <i/>
        <sz val="6"/>
        <color theme="1"/>
        <rFont val="Calibri"/>
        <family val="2"/>
        <scheme val="minor"/>
      </rPr>
      <t>"Radicado I-00643-2024015289-UAECOB Id: 206701"</t>
    </r>
  </si>
  <si>
    <r>
      <t xml:space="preserve">La Subdirección de Gestión Corporativa respondio lo siguiente: </t>
    </r>
    <r>
      <rPr>
        <i/>
        <sz val="6"/>
        <color theme="1"/>
        <rFont val="Calibri"/>
        <family val="2"/>
        <scheme val="minor"/>
      </rPr>
      <t>"Solicitud de aprobación de Pólizas".Se realiza la solicitud de revisión y aprobación de pólizas mediante correo electrónico a la oficina jurídica</t>
    </r>
    <r>
      <rPr>
        <sz val="6"/>
        <color theme="1"/>
        <rFont val="Calibri"/>
        <family val="2"/>
        <scheme val="minor"/>
      </rPr>
      <t>"</t>
    </r>
  </si>
  <si>
    <r>
      <t>La Subdirección de Gestión Corporativa respondio lo siguiente:</t>
    </r>
    <r>
      <rPr>
        <i/>
        <sz val="6"/>
        <color theme="1"/>
        <rFont val="Calibri"/>
        <family val="2"/>
        <scheme val="minor"/>
      </rPr>
      <t xml:space="preserve"> "La actividad esta programada para el siguiente mes".</t>
    </r>
  </si>
  <si>
    <r>
      <t xml:space="preserve">La Subdirección de Gestión Corporativa respondio lo siguiente: </t>
    </r>
    <r>
      <rPr>
        <i/>
        <sz val="6"/>
        <color theme="1"/>
        <rFont val="Calibri"/>
        <family val="2"/>
        <scheme val="minor"/>
      </rPr>
      <t>"La actividad esta programada para el siguiente mes."</t>
    </r>
  </si>
  <si>
    <t>Acción No. 1: Se evidencia acta de reunión del 10 de septiembre de 2024, donde se prevé la revisión de las Normas Técnicas Colombianas. Con lo anterior se evidencia un avance del 33% respecto a las acciones establecidas. No se observa avance para las acciones Nos 2 y 3.</t>
  </si>
  <si>
    <t>Se evidencia los estudios previos donde con la incorporación de la norma NCT5183. Con lo anterior, se observa un avance del 80% respecto a la acción establecida. Es importante mencionar que esta acción se dará por cumplida a finales del mes de enero de 2025, con el informe de constancia que describe la acción y la prueba demás estudios previos en esta materia. Asimismo, es importante tener en cuenta lo establecido en la actualización del procedimiento, como soporte de la incorporación de la norma.</t>
  </si>
  <si>
    <t>Acción No. 1: Se evidencia acta de reunión del 10 de septiembre de 2024, donde se prevé la revisión de las Normas Técnicas Colombianas. Con lo anterior se evidencia un avance del 33% respecto a las acciones establecidas.</t>
  </si>
  <si>
    <t>Se evidencia acta de reunión del 25 de junio de 2024 realizada en la Estación de Kennedy. La acción de mejora inicia el 10 de julio de 2024, por lo cual el soporte no hace parte del rango para el cumplimiento de la acción. Se recomienda verificar el cumplimiento de la acción con las actividades que se van a desarrollar en la Estación de Ferias o estaciones a intervenir.</t>
  </si>
  <si>
    <t>Para el presente seguimiento no se observa avance para su cumplimiento.</t>
  </si>
  <si>
    <t>Se evidencia correo electrónico del 21 de octubre de 2024 donde el referente de la Subdirección de Gestión Corporativa, describe que a la fecha del presente seguimiento no se han presentado modificaciones contractuales para los contratos de obra 357 y 379 de 2024. Asimismo, se evidencia el oficio con radicado E-01052-2024005769-UAECOB Id: 207615 del 4 de octubre de 2024 donde se reitera al contratista el cumplimiento de las obligaciones contractuales. Igualmente, el oficio E-01052-2024004094-UAECOB Id: 199571 del 9 de julio de 2024, donde se le establece los tiempos de respuesta a solicitudes - Contrato de Interventoría No. 393 de 2024. Por lo anterior se observa un avance del 53% respecto a la acción establecida.</t>
  </si>
  <si>
    <t xml:space="preserve"> Se evidencia acta de reunión del 10 de septiembre de 2024, donde se prevé la revisión de las Normas Técnicas Colombianas. Es importante realizar la socialización del procedimiento con la modificación que se tiene prevista realizar como cumplimiento en las acciones anteriores. Con lo anterior se evidencia un avance del 20% respecto a las acciones establecidas.</t>
  </si>
  <si>
    <t>Se observa memorando con radicado I-00643-2024015289-UAECOB Id: 206701 del 25 de septiembre de 2024 donde el Subdirector de Gestión Corporativa, solicita el seguimiento y control adecuado a los contratos asignados dando cumplimiento al manual de contratación vigente a los contratista que ejercen apoyo a la supervisión de los contratos y correo de socialización del 25 de septiembre de 2024 con el lineamiento. Con lo anterior, se observa un avance del 25% respecto a la acción y meta establecida.</t>
  </si>
  <si>
    <r>
      <t>Se evidencian correos electrónicos de los días 3, 7 y 8 de octubre de 2024 de la Oficina Jurídica, el contratista y la Subdirección de Gestión Corporativa. Al revisar la evidencia, la póliza del contrato 665 de 2024 fue cargada en SECOPII en estado</t>
    </r>
    <r>
      <rPr>
        <i/>
        <sz val="6"/>
        <color theme="1"/>
        <rFont val="Calibri"/>
        <family val="2"/>
        <scheme val="minor"/>
      </rPr>
      <t xml:space="preserve"> "Pendiente"</t>
    </r>
    <r>
      <rPr>
        <sz val="6"/>
        <color theme="1"/>
        <rFont val="Calibri"/>
        <family val="2"/>
        <scheme val="minor"/>
      </rPr>
      <t>. Al revisar el contrato por parte del auditor la misma se encuentra en estado</t>
    </r>
    <r>
      <rPr>
        <i/>
        <sz val="6"/>
        <color theme="1"/>
        <rFont val="Calibri"/>
        <family val="2"/>
        <scheme val="minor"/>
      </rPr>
      <t xml:space="preserve"> "Aprobado"</t>
    </r>
    <r>
      <rPr>
        <sz val="6"/>
        <color theme="1"/>
        <rFont val="Calibri"/>
        <family val="2"/>
        <scheme val="minor"/>
      </rPr>
      <t>, lo cual da cumplimiento al 33% de la acción establecida. Se recomienda verificar el estado de las pólizas del contrato que hizo parte de la desviación.</t>
    </r>
  </si>
  <si>
    <t>La Subdirección de Gestión Corporativa no presentó evidencias para el presente seguimiento. La acción inicio el 10 de julio de 2024, por lo cual se estimaba un avance para el primer seguimiento (fecha de corte 30 de septiembre de 2024). Se recomienda verificar el universo ya que no coincide con el tiempo estipulado para su cumplimiento y  solicitar el cambio ante el ente de control 30 días hábiles antes de la fecha de terminación de la misma.</t>
  </si>
  <si>
    <r>
      <t>La Subdirección de Gestión Corporativa respondio lo siguiente</t>
    </r>
    <r>
      <rPr>
        <i/>
        <sz val="6"/>
        <color theme="1"/>
        <rFont val="Calibri"/>
        <family val="2"/>
        <scheme val="minor"/>
      </rPr>
      <t>:"Matriz de seguimiento y control a los contratos del proceso administrativa</t>
    </r>
    <r>
      <rPr>
        <sz val="6"/>
        <color theme="1"/>
        <rFont val="Calibri"/>
        <family val="2"/>
        <scheme val="minor"/>
      </rPr>
      <t xml:space="preserve">
</t>
    </r>
    <r>
      <rPr>
        <i/>
        <sz val="6"/>
        <color theme="1"/>
        <rFont val="Calibri"/>
        <family val="2"/>
        <scheme val="minor"/>
      </rPr>
      <t>Se genera una matriz de datos para realizar el seguimiento y control a la ejecución de los contratos del proceso de administrativa, donde se puede evidenciar las entradas y salidas que corresponde a cada contrato."</t>
    </r>
  </si>
  <si>
    <r>
      <t xml:space="preserve">La Subdirección de Gestión Corporativa respondio lo siguiente: </t>
    </r>
    <r>
      <rPr>
        <i/>
        <sz val="6"/>
        <color theme="1"/>
        <rFont val="Calibri"/>
        <family val="2"/>
        <scheme val="minor"/>
      </rPr>
      <t>"No se tiene programada la actividad hasta no tener acta de inicio".</t>
    </r>
  </si>
  <si>
    <r>
      <t>La Subdirección de Gestión Corporativa respondio lo siguiente:</t>
    </r>
    <r>
      <rPr>
        <i/>
        <sz val="6"/>
        <color theme="1"/>
        <rFont val="Calibri"/>
        <family val="2"/>
        <scheme val="minor"/>
      </rPr>
      <t xml:space="preserve"> "Se entrega acta de reunión realizada el día 6 de septiembre de 2024 con los profesionales del proceso contable y del proceso de pagos para socializar el contenido del informe de seguimiento sobre la cuenta contable 1635- muebles en bodega" En reunión realizada en septiembre de 2024 con los profesionales del proceso contable y del proceso de pagos, el Contador presentó a los asistentes las observaciones que fueron realizadas por las Oficina Control Interno en el informe de seguimiento de la cuenta contable 1635, se compartieron las recomendaciones de la Oficina de Control Interno y se detallaron las acciones de mejora que se desarrollarían dentro del plan de mejoramiento propuesto por la Subdirección de Gestión Corporativa.
Adicionalmente el Contador presentó a los asistentes las modificaciones incluidas en el formato de liquidación de deducciones para causación de proveedores, con el fin de que en el mismo se lleve un control por parte de quien elabora y revisa la liquidación de cada cuenta, que permita verificar que las bases para liquidar deducciones son iguales a la sumatoria del total de costos antes de IVA incluidos en las facturas entregadas para liquidación.".</t>
    </r>
  </si>
  <si>
    <r>
      <t>La Subdirección de Gestión Corporativa respondio lo siguiente:</t>
    </r>
    <r>
      <rPr>
        <i/>
        <sz val="6"/>
        <color theme="1"/>
        <rFont val="Calibri"/>
        <family val="2"/>
        <scheme val="minor"/>
      </rPr>
      <t xml:space="preserve"> "Se entrega modelo de plantilla ajustada para la liquidación de cuentas correspondientes a proveedores, en donde se incluye una casilla que muestra el valor de la sumatoria de las facturas que hacen base para liquidación de deducciones, para validar que dicho monto coincida con la casilla utilizada como referencia en la plantilla para el cálculo de las deducciones.
En reunión realizada en septiembre de 2024, el Contador presentó a los asistentes las modificaciones incluidas en el formato de liquidación de deducciones para causación de proveedores, con el fin de que en el mismo se lleve un control por parte de quien elabora y revisa la liquidación de cada cuenta, que permita verificar que las bases para liquidar deducciones son iguales a la sumatoria del total de costos antes de IVA incluidos en las facturas entregadas para liquidación. La plantilla modificada inició a utilizarse para la revisión y liquidación de cuentas de proveedores correspondientes al periodo terminado a 31 de agosto de 2024 y se utilizó también para las cuentas del periodo septiembre de 2024.</t>
    </r>
  </si>
  <si>
    <r>
      <t>La Subdirección de Gestión Corporativa respondio lo siguiente: "Se ent</t>
    </r>
    <r>
      <rPr>
        <i/>
        <sz val="6"/>
        <color theme="1"/>
        <rFont val="Calibri"/>
        <family val="2"/>
        <scheme val="minor"/>
      </rPr>
      <t xml:space="preserve">rega copia en PDF de las planillas de liquidación de cuentas de proveedores de los periodos agosto y septiembre de 2024, dónde se utilizó el formato de liquidación ajustado para proveedores y se verificó para cada cuenta procesada que las bases de liquidación de deducciones coinciden con el total de facturas incluidas para cada pago que procesa financiera".
Para la liquidación de cuentas de proveedores de los periodos agosto y septiembre de 2024, se viene utilizando la plantilla ajustada, que permite a quien proyecta la liquidación y a quien la revisa, verificar que los bases de liquidación de deducciones son iguales a la sumatoria de los costos incluidos dentro de las facturas de compra entregada para cada paquete de pago de pago entregado por financiera. 
Las bases de liquidación son concordantes con el valor de las facturas incluidas para pago </t>
    </r>
  </si>
  <si>
    <r>
      <t>Se evidencia la matriz con la descripción de algunos contratos de los cuales se le hizo el seguimiento a 3 contratos de 8 descritos en la misma. Los otros 5 contratos describen lo siguiente:</t>
    </r>
    <r>
      <rPr>
        <i/>
        <sz val="6"/>
        <color theme="1"/>
        <rFont val="Calibri"/>
        <family val="2"/>
        <scheme val="minor"/>
      </rPr>
      <t xml:space="preserve"> "Sin permiso acceso secopII"</t>
    </r>
    <r>
      <rPr>
        <sz val="6"/>
        <color theme="1"/>
        <rFont val="Calibri"/>
        <family val="2"/>
        <scheme val="minor"/>
      </rPr>
      <t>. Por lo anterior, se recomienda establecer el control que permita realizar el seguimiento mensual a la ejecución de los contratos del proceso administrativo de la Subdirección Corporativa, según lo descrito en la acción.  Se observa un avance del 10% respecto a la acción establecida.</t>
    </r>
  </si>
  <si>
    <t>Se evidencia acta del 6 de septiembre de 2024, donde el contador socializa con el equipo de contabilidad el informe contable de bienes en bodega, el cual generó controles en el evento que se presenten varias facturas para  liquidación y pago de cuentas. Con lo anterior, se observa un cumplimiento del 100% respecto a la meta establecida.</t>
  </si>
  <si>
    <t>Se evidencia la plantilla para la liquidación de cuentas correspondiente a proveedores. Con lo anterior se recomienda verificar la viabilidad en legalizar la plantilla como formato, ya que hace parte de un control establecido dentro del proceso contable y que posiblemente puede ir asociado a un procedimiento. Por lo anterior, se observa un avance del 70% respecto a la acción establecida.</t>
  </si>
  <si>
    <t>Se evidencian 45 liquidaciones realizadas a proveedores durante los meses de agosto y septiembre de 2024. Por lo anterior, se observa un avance del 50% respecto a la meta establecida.</t>
  </si>
  <si>
    <t>Se están realizando las mesas de trabajo para el traspaso del procedimiento de revisión de hidrates a la Subdireccion Operativa, en conjunto con la Oficina Asesora de Planeación</t>
  </si>
  <si>
    <t>Camilo Caicedo</t>
  </si>
  <si>
    <t>1. Se realizó la gestión y se hicieron los giros correspondientes a los fondos de cesantías y pensión que de acuerdo al estudio realizado quedaron incumplidas por cumplimiento de una orden judicial. Se adjunta cuadro de pagos  a corte de julio de sentencias por parte del área de financiera, dentro de estas los pagos a los fondos. Esto para evidenciar seguimiento a corte de julio. aclarando que, en agosto y septiembre no se expidieron resoluciones que ordenaron pago.
2. En el trimestre solo se saco una resolución que ordenó pago de cesantías y pensión, por lo que para este numeral se anexa 1. el correo de solicitud de información del fondo, 2. respuesta de gestión humana, 3. resolución en la cual se relaciono el fondo de cesantías según los informado por la SGH.
3. Se realizaron las conciliaciones mensuales y se adjuntan las actas de las actividades.
4. Se realizó la actualización del procedimiento relacionado con el pago de sentencias en cabeza de la Oficina Jurídica. Se adjunta procedimiento actualizado y constancia de publicación.</t>
  </si>
  <si>
    <t xml:space="preserve">1. Se evidencia los giros realizados que quedaron pendientes en el seguimiento con corte a junio 30 de 2023, correspondiente a las resoluciones que hacen parte del hallazgo por concepto de Cesantías. El cual se dio por cumplida en el segundo seguimiento del plan de mejoramiento.
2. Se evidencian correos electrónicos de los meses de septiembre, octubre de 2024 donde la Oficina Jurídica solicita a la Subdirección de Gestión Humana, los nombres de los fondos de pensiones y cesantías, los números de cuentas bancarias, con el fin de realizar los depósitos correspondientes por pago de cesantías y de pensiones, observándose el detalle con el nombre del servidor, con los datos solicitados por la Oficina Jurídica en la Resolución 1267 del 30/09/2024. 
3. Se evidencia actas de reunión del 27/07/ 2024, 29/08/2024, 30/09/2024 donde el área financiera, Oficina Jurídica y Subdirección Gestión Humana realizan verificación pago aportes pensión y salud resoluciones expedidas en la vigencia y las que quedaron pendientes. 
4. Se evidencia procedimiento denominado “PAGO SENTENCIAS JUDICIALES Y CONCILIACIONES” Código: GJ-PR11 versión 02 Vigencia: 17/07/2024 y correo electrónico del 18/07/2024 informando publicación en la página web del procedimiento. Por lo anterior se da por cumplida la acción, al respecto se recomienda la continuación de los controles establecidos de las revisiones mensuales y la documentación de los mismos, minimizando el riesgo de futuras reiteraciones por parte de los entes de control.
</t>
  </si>
  <si>
    <t>Se lleva a cabo socialización de instrucciones contenidas en Memorando con los abogados de la Oficina Jurídica y con los enlaces y abogados de las áreas para dar instrucciones a los comités evaluadores. Se adjunta memorando, acta de reunión y presentación</t>
  </si>
  <si>
    <t xml:space="preserve">Se evidencia acta de reunión reunión del 02/10/2024 sobre la Socialización Circular 021 – 2024 Lineamientos asociados al uso del Sistema de Compra Pública - Validación Imposición de Multas, Sanciones, declaratorias de incumplimiento en el Registro Único de Proponentes o RUES en contratos en ejecución, así mismo se dispuso la presentación de la socialización y memorando de la Oficina Jurídica radicado I-00643-2024008631-UAECOB Id: 195754 del 20/05/2024. 
</t>
  </si>
  <si>
    <t>Se expidió memorando, se envió por correo electrónico y se realizó socialización en Comité Extraordinario N 22 para los miembro del comité en donde se relacionaron las obligaciones de los miembros en este organo asesor y consultor</t>
  </si>
  <si>
    <t xml:space="preserve">Se evidencia en Comité de Contratación Extraordinario No. 22 del 31/07/2024 dentro del orden del día en el numeral 3.2  Socialización del Documento Obligaciones de los Miembros del Comité de Contratación como órgano asesor y Consultor.
</t>
  </si>
  <si>
    <t>Se llevó a cabo la expediención de lineamiento convocando a todas las áreas a la revisión de expedientes y se corrigieron las listas de chequeo de los contratos motivo del hallazgo y se realizó la revisión de las de más de los contratos en custodia de la Oficina Jurídica</t>
  </si>
  <si>
    <t>Se llevó a cabo socialización con los abogados de la Oficina Jurídica, solicitando la realización de la publicación del RUP de personas plurales al momento de generar los contratos en Secop II.</t>
  </si>
  <si>
    <t>Se llevó a cabo reunión de archivo con las áreas, convocando a la asistencia a las mesas de trabajo de revisión de expedientes y se llevaron a cabo varias mesas de trabajo con las áreas con el fin de revisar e identificar los puntos a señalar en el momento que se expida lineamiento de la correcta gestión de expedientes.</t>
  </si>
  <si>
    <t>Se solicita a la firma de defensa judicial la corrección del informe de ejecución y verificó la incorporación de las evidencias de las actividades realizadas,así como el control de la inclusión de las observaciones en las actividades que no se realizaron porque no fueron requeridas. Se adjunta correo de requerimiento e informe de actividades con las correcciones requeridas</t>
  </si>
  <si>
    <t>Se adjunta acta de reunión donde se instruye a los abogados de la Oficina Jurídica que adelantan los procesos de contratación, con el fin de unificar los criterios respecto a los documentos que deberán ser publicados de las modificaciones contractuales que se realicen a las órdenes de compra en la tienda virtual del Estado Colombiano</t>
  </si>
  <si>
    <t>El apoyo a la supervisor validó, previo a la aprobación de las cuentas de cobro, el estado del avance de la ejecución financiera del contrato contra las cuentas presentadas anteriormente.</t>
  </si>
  <si>
    <t>El apoyo a la supervisión requirió, dentro de los primeros 5 días de cada mes al contratista, la presentación del informe de ejecución, sus soportes y la factura, recordando que se encuentre fechada adecuadamente y que corresponda al mes en que se está presentando la cuenta</t>
  </si>
  <si>
    <t xml:space="preserve">Se evidencia acta de reunión del 15/10/2024 socialización de lineamientos con los abogados de la Oficina Jurídica y enlaces de las áreas para la revisión de expedientes contractuales y Socializar con los abogados de contratación de la Oficina Jurídica instrucciones para que al momento de generar los contratos en Secop II en el numeral 5 se realice el cargo del RUT cuando el contrato sea adjudicado a consorcios o uniones temporales. Al respecto se recomienda a la Oficina Jurídica hacer revisiones aleatorias para establecer la efectividad de los lineamientos emitidos, con el fin de poder determinar si las áreas están teniendo en cuenta los lineamientos, minimizar riesgo de reiteraciones de hallazgos.
</t>
  </si>
  <si>
    <t xml:space="preserve">Se evidencia acta de reunión del 15/10/2024 socialización de lineamientos con los abogados de la Oficina Jurídica y enlaces de las áreas para la revisión de expedientes contractuales Al respecto se recomienda a la Oficina Jurídica hacer revisiones aleatorias para establecer la efectividad de los lineamientos emitidos, con el fin de poder determinar si las áreas están teniendo en cuenta los lineamientos, minimizar riesgo de reiteraciones de hallazgos.
</t>
  </si>
  <si>
    <t xml:space="preserve">Se evidencia correo electrónico del 16/08/2024 por parte del apoyo a la supervisión del contrato 060-2024 “Prestar los servicios profesionales especializados para la representación judicial de la entidad y la prevención del daño antijurídico”, verificación de las actividades realizadas y solicitud de corrección al informe del mes de Julio de 2024.
</t>
  </si>
  <si>
    <t xml:space="preserve">Se evidencia acta de reunión del 27/07/2024en la Oficina Jurídica de la UAECOB socialización temas de contratación respecto de las modificaciones que se realizan a las órdenes de compra por medio de la Tienda Virtual del Estado Colombiano, dejó claro que los documentos para llevar a cabo esa modificación serán, el formulario emitido por la TVEC, memorando del área, solicitud del sistema de contratación, solicitud CDP y CDP si hay lugar a una adición, y los documentos actualizados del contratista. </t>
  </si>
  <si>
    <t xml:space="preserve">Se evidencia correo electrónico del 16/08/2024 por parte del apoyo a la supervisión del contrato 060-2024 “Prestar los servicios profesionales especializados para la representación judicial de la entidad y la prevención del daño antijurídico”, verificación de las actividades realizadas y solicitud de corrección al informe del mes de Julio de 2024.
</t>
  </si>
  <si>
    <t>Se remite copia del correo electrónico enviado por la Supervisora contractual a los contratistas de Dirección y prensa, en el cual hace el respectivo seguimiento, con el fin de contar con la información actualizada que coincida con los documentos del SIDEAP, RUT y RIT.</t>
  </si>
  <si>
    <t xml:space="preserve">El referente de contratación ha realizado la revisión de la información de los contratistas, los cuales al día de hoy no han presentado ninguna modificación. Así mismo, el referente ha enviado a la Oficina jurídica la solicitud de creación de terceros. </t>
  </si>
  <si>
    <t>Se aporta memorando enviado a la Oficina Jurídica con radicado I-00643-2024016279-UAECOB Id: 208304, en el que se hace entrega de las evidencias mediante CD de los contratistas, correspondientes a los meses Julio, Agosoto y Septiembre,  los cuales también se encuentran cargadas en SECOP II.</t>
  </si>
  <si>
    <t xml:space="preserve">Por parte del referente de contratación de la Dirección, en correos electrónicos del mes de julio, agosto y septiembre de 2024, solicitando a la Oficina Jurídica creación de un tercero remitiendo los datos del contratista a crear. </t>
  </si>
  <si>
    <t>Se adjuntan documentos del contrato 079-2024 de combustibles realizado por acuerdo marco: 1) check list; 2) Análisis del sector y 3) estudios previos con los que se evidencia la revisión de los requisitos del acuerdo marco.</t>
  </si>
  <si>
    <t>Con ID Id: 204343 del 30/08/2024 Se emitió por control.doc documento de "Directrices Sudirección Logística sobre Acuerdos Marco de Precios" el cual fue enviado a todo el personal de la Subdirección. Se adjunta documento</t>
  </si>
  <si>
    <t>Lina Lucia Gómez Gómez</t>
  </si>
  <si>
    <t>La Subdirección Logistica no realiza compra de bienes sino de suministros y repuestos para los equipos menores. Por tanto se adjuntan entradas de almacén  de suministros y repuestos, los cuales no requieren de placa</t>
  </si>
  <si>
    <t xml:space="preserve"> Se adjuntan correos de solicitud a LIA Mesa Logistica del mantenimiento de equipos menores de placas 17621 y 31899, donde se evidencia la placa del equipo, el Formato Uico de mantenimiento, registro en base de datos mantenimiento y registro en hoja de bida del equipo.  </t>
  </si>
  <si>
    <t>Se adjuntan Cronograma de mantenimiento  donde se evidencian las placas de los equipos menores intervenidos y hoja de vida de los equipos de placas 17621 y  31899</t>
  </si>
  <si>
    <t>Se realizó visita aleatoria a la estación B5- Kennedy en 07/07/2024 de la cual se adjunta acta (item 1). 2. Se hizo visita de inventarios en 30/09/2024  en la Bodega de suministros de B3-Restrepo de la cual se adjunta el correo(item 2)</t>
  </si>
  <si>
    <t>Se realizó por LIA Mesa Logística el envio de la pieza en 12/07/2024  a los jefes de Estación y - del cual se adjunta correo con la pieza.   "3. Correo LIA- recomendaciones buen uso insumos Atención PreHospitalaria -APH</t>
  </si>
  <si>
    <t>Durante la vigencia 2024 se proyecta realizar sólo  la suscripción de (1) contrato de alimentos para caninos (cto. 504-2024),  otro para medicamentos veterinarios (557-2024) y otro para bioseguridad (cto 502-2024) los cuales inciaron en septiembre 2024.- Con corte  al 30 de septiembre se habia realizado la contratación de Medicamentos veterinarios de cual se anexan estudios previos, se adjunta clausulado  cto 504-2024 de alimentos caninos y estudio previo e Cto 557-2024 de medicamentos caninos</t>
  </si>
  <si>
    <t>Se elaboró pieza informativa sobre "EL ABC DE LA DISPOSICION FINAL DE ELEMENTOS", la cual se publicó  al interior de la subdirección, se hizo socialización por teams, y se publicó en la página del hidrante. Se adjunta las evidencias del proceso realixado</t>
  </si>
  <si>
    <r>
      <t xml:space="preserve">Conforme a lo manifestado por la Subdirección Logística </t>
    </r>
    <r>
      <rPr>
        <i/>
        <sz val="6"/>
        <color theme="1"/>
        <rFont val="Calibri"/>
        <family val="2"/>
        <scheme val="minor"/>
      </rPr>
      <t>"Se realizó visita aleatoria a la estación B5- Kennedy en 07/07/2024 de la cual se adjunta acta (ítem 1). 2. Se hizo visita de inventarios en 30/09/2024 en la Bodega de suministros de B3-Restrepo de la cual se adjunta el correo (ítem 2)"</t>
    </r>
    <r>
      <rPr>
        <sz val="6"/>
        <color theme="1"/>
        <rFont val="Calibri"/>
        <family val="2"/>
        <scheme val="minor"/>
      </rPr>
      <t>, se evidencia la realización de visita el 19/07/2024 a la estación B5-Kennedy en la cual se realizó revisión de insumos Atención Prehopitalario - APH, en esta visita se encontraron 30 elementos vencidos. Conforme al seguimiento realizado con corte a 30/06/2024 se puede validar que se cumplió con la realización de la inspección a la estación B5-Kennedy, para lo cual se da por cumplida la acción.</t>
    </r>
  </si>
  <si>
    <t>Conforme a lo manifestado por la Subdirección Logística y los soportes remitidos, se evidencia la elaboración de pieza denominada ABC de la disposición final de residuos de la Subdirección Logística, esta pieza fue remitida por correo de comunicaciones el 27/08/2024, publicada en hidrante el 27/08/2024, se realizó reunión por Teams el 23/08/2024 de la Subdirección en la cual se realizó la socialización del mapa de residuos y su disposición final. Una vez valida la información se evidencia el cumplimiento de la acción.</t>
  </si>
  <si>
    <t xml:space="preserve">En 05/07/2024 se realizó ua revisión de los expedientes de los contratos para verificar si se habian radicado las actas de inicio y  las designaciones de apoyo. Se adjunta acta de revisión, </t>
  </si>
  <si>
    <t>Producto de la revisión de los expedientes se radicaron en la OJ las actas de inicio y designaciones de apoyo pendientes a la fecha. Se adjuntas los memorandos de radicación de los contratos que estan pendientes: cto 425-2023; 531-2023; 541-2023; 580-2023</t>
  </si>
  <si>
    <t>se radicaron en la OJ las actas de inicio y designaciones de apoyo pendientes a la fecha 05.07.2024 de los contratos 2024. Se adjuntas los memorandos de radicación ctos 333-2024; 352-2024; 391-2024 y 394-2024</t>
  </si>
  <si>
    <t>SE adjuntan las actas de las revisioes de los expedientes de los contratos 380-2023 y 573-2023</t>
  </si>
  <si>
    <t>Se está programando una capacitación presencial para octubre 2024 sobre temas juridicos entre ellos  los contratos por Acuerdo Marco de Precios de la cual el área Juridica envio solicitud  de programación en 10/10/2024</t>
  </si>
  <si>
    <t>Se adjunta matriz control de garantias de los contratos donde se incluyen por cada contrato  los pantallazos de las aprobaciones de las polizas por cada contrato. Se adjuntan correos de solicitudes a los proveedores realcionados con la publicaciónde pólizas</t>
  </si>
  <si>
    <t>Se adjunta matriz control de garantias de los contratos donde se incluyen por cada contrato  los pantallazos de las aprobaciones de las polizas por cada contrato. Se adjuntan correos de solicitudes a los proveedores relacionados con la publicaciónde pólizas</t>
  </si>
  <si>
    <t>Se adjunta Matriz Control de pagos de contratos 2023 Y 2024  donde se incluyen por cada contrato  los pantallazos de los pagos registrados</t>
  </si>
  <si>
    <t>JULIO C/JENIFFER</t>
  </si>
  <si>
    <t>Está pendiente enviar el comunicado a los proveedores, se solicitó concepto al área financiera del requerimiento específico. Se adjunta correo enviado en 11/10/2024 por el líder jurídico de la Subdirección donde solicita a los apoyos a la supervisión exigir que en las facturas que se mencione el cliente o beneficiario final, es decir UAE Cuerpo Oficial de Bomberos de Bogotá D.E. y correo enviado a u proveedor  "Soportes facturacion Inversiones Nino-solicitud aclaración en factura"</t>
  </si>
  <si>
    <t>Conforme a lo manifestado por la Subdirección Logística y los soportes remitidos, se evidencia la realización de reunión el 20/09/2024 en la cual se validó del expediente del contrato 380/2023. Con el propósito de poder determina el cumplimiento de la acción se hace necesario que se incluya la relación de los contratos vigentes en cada seguimiento bimestral, por lo tanto no es posible validar el cumplimiento de la acción.</t>
  </si>
  <si>
    <t>Conforme a lo manifestado por la Subdirección Logística y los soportes remitidos, se evidencia que durante el tercer trimestre de 2024 no se realizaron capacitaciones, conforme a los soportes la misma se tiene programada en el mes de octubre.</t>
  </si>
  <si>
    <t xml:space="preserve">1. Radicacion del proceso en la oficina juridica, se anexa memorando. </t>
  </si>
  <si>
    <r>
      <t xml:space="preserve">Se deja el porcentaje de cumplimiento del seguimiento anterior, teniendo en cuenta que no se presentaron avances para el cumplimiento de la acción.
Se recomienda revisar la acción establecida </t>
    </r>
    <r>
      <rPr>
        <i/>
        <sz val="6"/>
        <color theme="1"/>
        <rFont val="Calibri"/>
        <family val="2"/>
        <scheme val="minor"/>
      </rPr>
      <t>“1. Garantizar que para la ejecución de la contratación del curso de buceo OPEN WATER, la cual se llevará a cabo en el segundo semestre de la vigencia 2022, se priorizará a 20 servidores operativos   del   grupo   de   salvamento,  búsqueda   y   rescate acuático y subacuático</t>
    </r>
    <r>
      <rPr>
        <sz val="6"/>
        <color theme="1"/>
        <rFont val="Calibri"/>
        <family val="2"/>
        <scheme val="minor"/>
      </rPr>
      <t>”, dado a que el vencimiento de la misma es el 24/12/2024</t>
    </r>
  </si>
  <si>
    <t>No se presentaron evidencias</t>
  </si>
  <si>
    <t>La acción fue cumplida en el seguimiento anterior y esta a la espera de ser cerrada por el ente de control externo</t>
  </si>
  <si>
    <t>Actualmente la Subdireccion cuenta con el contrato 326-2024 con la caja de compensacion CAFAM.
1. Se soporta con las cuentas y sus respectivos soportes los cuales dan seguimiento a las activiades realizadas.</t>
  </si>
  <si>
    <t xml:space="preserve">Se adjunta base de datos en donde se relacionan cada uno de los expedientes, el valor pagado y la fecha en la que SHD reporto el pago, asi como los saldos a la fecha. Es importante mencinar, que en la base se reporta tambien la justificación de la diferencia en valores pagados de un reporte a otro. Se aclara que los expedientes y soportes documentales, se encuentran en digital. </t>
  </si>
  <si>
    <t xml:space="preserve">Se adjunta base de datos en donde se puede evidenciar el oficio o los oficios de cobro de cada uno de los expedientes. Se aclara que los expedientes y soportes documentales, se encuentran en digital. </t>
  </si>
  <si>
    <t xml:space="preserve">Se adjunta la matriz en donde es posible evidenciar las diferentes acciones realizadas para cada expediente, asi como, el estado actual de cada uno. Se aclara que los expedientes y soportes documentales, se encuentran en digital. </t>
  </si>
  <si>
    <t xml:space="preserve">Se adjunta la matriz donde es posible evidenciar la trazabilidad de las diferentes acciones de cobro. Se aclara que los expedientes y soportes documentales, se encuentran en digital. </t>
  </si>
  <si>
    <t xml:space="preserve">Se adjunta matriz donde es posible evidenciar los soportes de la gestión de cobro persuasivo para aquellos expedientes en los que no se evidencio el pago de la incapacidad. Se aclara que los expedientes y soportes documentales, se encuentran en digital. </t>
  </si>
  <si>
    <t xml:space="preserve">Se adjunta matriz donde es posible evidenciar las resoluciones donde se declara deudor a las EPS o ARL para los expendientes en los que aplica. Se aclara que los expedientes y soportes documentales, se encuentran en digital. </t>
  </si>
  <si>
    <t xml:space="preserve">Se adjunta base de datos en donde se puede evidenciar las posibles causales de depuración de cada uno de los expedientes, Se aclara que los expedientes y soportes documentales, se encuentran en digital. </t>
  </si>
  <si>
    <t xml:space="preserve">Se adjunta base de datos en donde se puede evidenciar las posibles causales de depuración de cada uno de los expedientes. Los expedientes se encuentran organizados en digital y disponibles para su consulta. </t>
  </si>
  <si>
    <t xml:space="preserve">Se adjunta base de datos donde es posible evidenciar las fichas de depuración elaboradas a la fecha y el soporte de entrega a la oficina Juridica.Se adjuntan los pdf de las mismas. </t>
  </si>
  <si>
    <t xml:space="preserve">Se adjunta base de datos donde es posible evidenciar los soportes de las fichas de depuración aprobadas .Se adjuntan los pdf de las mismas y las resoluciones de depuración </t>
  </si>
  <si>
    <t>Conforme a lo manifestado por la Subdirección de Gestión Humana referente a que los expedientes de las incapacidades si tienen en digital. Se procede a validar la información digital, para lo cual se evidencia que se tiene información cargada en SharePoint, para validar los expedientes se selecciona una muestra de 25 incapacidades (2020-3; 2020-12; 2020-17; 2020-59; 2020-67; 2020-90; 2020-109; 2020-116; 2021-6; 2021-17; 2021-79; 2021-199; 2021-337; 2022-79; 2022-128; 2022-202; 2022-233; 2022-249; 2022-259; 2022-265; 2022-275; 2022-293; 2022-303; 2022-320; 2022-325), al validar la información registrada se evidencia que se encuentra que se tiene carpeta digital para cada incapacidad y se  incluye la siguiente información (incapacidad, soporte de radicación de la incapacidad ante EPS o ARL), adicional dependiendo del estado se anexa soporte de las acciones realizadas ante la EPS o ARL para tramite de pago, en las que se realizó el pago de tiene soporte del detalle de pago realizado por la EPS o ARL ante la SDH, y si hay cobro persuasivo se evidencia resolución de ejecutoria y notificaciones, entre otros.</t>
  </si>
  <si>
    <t>Se evidencia cumplimiento de la acción dado a que la Subdirección de Gestión Humana cuenta con base en Excel en la cual se relaciona información de las 190 incapacidades de EPS y ARL, pendientes por pago y depuración  por valor de $ $ 68.868.698, adicional se evidencia en el Excel el registro de seguimiento y estado de las mismas.
Sin embargo, al revisar y confrontar los datos de la matriz se evidencia lo siguiente con corte a 30/09/2024:
1.	5 registros tienen estado pagado por valor de $ 3.452.956,13
2.	34 registros tienen estado para depurar por valor de $ 14.700.573,78
3.	25 registro tiene estado aceptación de acreencia por valor de $ 17.875.576,93.
4.	126 registros tienen estado depurado por valor de $ 32.839.590,67 y tiene pago pendiente por valor de $ 16.731.547,89.
Si bien se evidencia el cumplimiento de la acción se evidencia a con corte a 30/09/2024 existen 151 incapacidades de EPS y ARL están por depuración y pago.</t>
  </si>
  <si>
    <t xml:space="preserve">El manual de funciones se encuentra en aprobación, sin embargo, se ha mantenido la designación de la profesional Diana Sanchez como responsable del Sistema de Gestión de SST ante el ministerio de trabajo, en la carpeta correspondiente se encuentran cargados los memorandos de designación de responsabilidad. </t>
  </si>
  <si>
    <t>Durante el mes de Agosto se realizo la elección de los nuevos representantes del COPASST para la vigencia 2024-2026, posteriormente mediante la resolución 1122 de 2024 se publicaron los resultados y los servidores elegidos.
El día 26 de Septiembre de 2024 se realizo la primera sesión del comité donde se capacitó a los representantes sobre las funciones y responsabilidades del COPASST basados en la normatividad correspondiente, se socializa la política y objetivos del SGSST y demás información relevante para la sesión.  
En la carpeta se encuentran las evidencias del proceso de elección, la resolución 1122 de 2024, la presentación y el listado de asistencia a la primera sesión de capacitación.</t>
  </si>
  <si>
    <t>Teniendo en cuenta la resolución 1122 de 2024 y los nuevos representantes del comité, se generó desde la subdirección de gestión humana - SST un memorando con la solicitud de la realización del curso de 50 o 20 horas del SGSST, para lo cual se generó la inscripción a la plataforma de ARL a los servidores que no contaban con el mismo y se solicitaron los certificados de dicho curso. 
En la carpeta correspondiente se adjunta: Memorando de solicitud, certificados de los siguientes servidores:  
Camilo Alfredo Sanchez, Nelson Valero, Javier Ardila, Gonzalo Cuellar, Luz Dary Barón, Alvaro Acevedo, Edison Morales.
Inscripción al curso de los siguientes servidores: Dayana Marcela Roa, José Andrés Ponce, Ricardo Bolivar, Mauricio Ayala y Hernando Ibague.
Se adjunta la matriz de funciones y responsabilidades actualizada con los nuevos integrantes del comité para envío y seguimiento mensual.</t>
  </si>
  <si>
    <t>El único incumplimiento que se ha tenido con la ARL Positiva en las actividades de Promoción y Prevención fue el día 09 de Julio de 2024 y fue reportado en su momento a la subdirectora de Gestión Humana (E ).</t>
  </si>
  <si>
    <t>Se remite el plan operativo actualizado con la casilla correspondiente al cumplimiento total de la meta.</t>
  </si>
  <si>
    <t xml:space="preserve">Se remite la matriz de identificación de peligros, valoración y evaluación de riesgos, donde se encuentra la casilla ''acciones conducentes para el cumplimiento de los controles'' donde se relacionan las actividades que se han realizado para avanzar en la ejecución de los controles operacionales determinados para cada riesgo. </t>
  </si>
  <si>
    <t>Se relaciona el último informe de diagnostico de condiciones de salud y la base de personal distribuido por cada Sistema de Vigilancia Epidemiologico.</t>
  </si>
  <si>
    <t xml:space="preserve">El día 09 de Julio de 2024 se realizo la capacitación de ausentismo para el personal de SST y el encargado de los reportes de las matrices de ausentimos de Gestión Humana dado que son quienes manejan los seguimientos correspondientes. En la carpeta se adjunta: Presentación, citación a la reunión y listado de asistencia a la capacitación. </t>
  </si>
  <si>
    <t>Por parte de administración de personal se remite la matriz de ausentismo de manera mensual, relacionando los casos y días perdidos, a partir de esta matriz se realiza un seguimiento por parte de SST, sin embargo por la confidencialidad de las historias clinicas y diagnosticos la misma no puede ser cargada en la carpeta correspondiente, sin embargo adjuntamos pantallazo del correo enviado por administración de personal donde se relacionan casos relevantes para seguimiento.</t>
  </si>
  <si>
    <t xml:space="preserve">Teniendo en cuenta el nuevo comité elegido, se realizará la socialización del informe de inspección a los representantes correspondientes con las novedades evidenciadas en las estaciones para la segunda sesión del comité. En la carpeta se adjuntan las actas de asistencia a las inspecciones con el acompañamiento del COPASST y la socialización de resultados con las subdirecciones teniendo como representantes a los subdirectores de gestión humana, gestión corporativa y operativa quienes hacen parte del Comité. </t>
  </si>
  <si>
    <t>Desde Seguridad y Salud en el Trabajo, se realizo la actualización del procedimiento en los númerales correspondientes, este procedimiento se envío a revisión por parte de la Subdirección de Gestión Humana el 10 de Julio de 2024 previamente revisado por el profesional Especializado 222-26 de SST. Sobre el mismo hilo del correo se realizó la reiteración de la revisión del procedimiento quedando atentos a la aprobación y envío del mismo a Gestión y Desempeño. En la carpeta se adjunta el pantallazo del envío de el procedimiento y el documento que soporta la modificación correspondiente de los numerales 6 y 9.</t>
  </si>
  <si>
    <t xml:space="preserve">Se realiza la matriz de criterios de SST para los procesos contractuales recurrentes de la entidad, se envían en un primer momento a revisión por parte de la Subdirección de Gestión Humana quien solicita una modificación, por lo cual se remite una nueva versión de la matriz con la relación de los contratos recurrentes de la UAECOB. En la carpeta se adjunta la matriz correspondiente y los correos enviados a la subdirectora de Gestión Humana Encargada para la aprobación y posterior envío a las demás subdirecciones y luego al Subdirector de Gestión Humana para aprobación final. </t>
  </si>
  <si>
    <t>Posterior a la realización de las inspecciones de Elementos de Protección Personal, se realiza el envío del informe a la subdirección operativa por medio de un memorando dado que dicha subdirección es quien realiza la adquisición, entrega y reposición de los EPP al personal. Por lo cual se remite el mismo memorando de socialización de informe y acta de reunión reportados en el seguimiento anterior.</t>
  </si>
  <si>
    <t>Posterior a la divulgación del código QR a la UAECOB para el reporte de las novedades con los EPP, se han realizado dos envíos a la subdirección operativa para el control y manejo de la información reportada. En la carpeta correspondiente se adjuntan los dos correos enviados a dicha subdirección como cumplimiento a la socialización de las novedades encontradas en el formulario y la respuesta por parte de la subdirección operativa respecto a lo reportado.</t>
  </si>
  <si>
    <t>Se remite la matriz de accidentalidad de 2022 y 2023, las cuales tienen la siguiente clave de acceso: socupacional12</t>
  </si>
  <si>
    <t>Se realiza la matriz de personal con licencia en SST que indico estar de acuerdo con el apoyo a Seguridad y Salud en el Trabajo en la realización de los accidentes de trabajo, para posteriormente programar una reunión para establecer los criterios del apoyo. 
Se genera la actualización del procedimiento de reporte e investigación de accidentes de trabajo indicando el apoyo del personal operativo según el alcance correspondiente, se carga evidencia del envío del procedimiento para aprobación por parte de la subdirección de Gestión Humana y el documento que soporta la actualización. 
Se remiten las obligaciones contractuales del equipo de Seguridad y Salud en el Trabajo donde se indica la investigación de accidentes de trabajo (la cual solo se puede realizar con la licencia de SST).</t>
  </si>
  <si>
    <t>Se remite el plan de emergencias final del edificio comando a aprobación por parte del subdirector de Gestión Humana el 23 de Septiembre, toda vez que el mismo se había enviado a la subdirección de gestión humana encargo el día 30 de Julio, posterior a la revisión y aprobación se remite a gestión y desempeño para su publicación. 
Se remite presentación de la distribución de las actividades por parte de la brigada de emergencias del edificio comando, dando cumplimiento a las actividades de comando de incidente establecidas en el documento.</t>
  </si>
  <si>
    <t xml:space="preserve">Se remite la carpeta de los planes de emergencias de las estaciones enviadas a aprobación por parte del subdirector de Gestión Humana el 23 de Septiembre, toda vez que el mismo se había enviado a la subdirección de gestión humana encargo el día 30 de Julio, posterior a la revisión y aprobación se remite a gestión y desempeño para su publicación. 
Se remite cronograma preliminar de socialización y mesas de trabajo con representantes de las estaciones para el cumplimiento al plan de preparación y respuesta ante emergencias. </t>
  </si>
  <si>
    <t>La rendicion se realiza en Diciembre.</t>
  </si>
  <si>
    <t xml:space="preserve">Se remite plan operativo actualizado con la casilla correspondiente al cumplimiento total de la meta. </t>
  </si>
  <si>
    <t>1. Pantallazo de SECOP cague de evidencias y soporte de paz y salvo e informe final cto 005-2024.
2. Pantallazo de SECOP cague de evidencias y soporte de paz y salvo e informe final cto 087-2024
3. Pantallazo de SECOP cague de evidencias y soporte de paz y salvo e informe final cto 286-2024</t>
  </si>
  <si>
    <t>1. Se realizo el borrador del mismo se encuentra en revision.</t>
  </si>
  <si>
    <t>Se realizara en el mes de octubre .</t>
  </si>
  <si>
    <t>1. Certificado de cumplimiento y seguridad social cto 439-2024
2.Certificado de cumplimiento y seguridad social cto. 460-2024.
3.Certificado de cumplimiento y seguridad social cto. 462-2024.
4.Certificado de cumplimiento y seguridad social cto. 468-2024.
5.Certificado de cumplimiento y seguridad social cto. 486-2024.
6.Certificado de cumplimiento y seguridad social cto. 546-2024.</t>
  </si>
  <si>
    <t>Teniendo en cuenta que el Sistema de Gestión de Seguridad y Salud en el Trabajo cuenta con un plan interno de capacitación, con apoyo de la ARL Positiva se realizo la capacitación de riesgo químico correspondiente, motivo por el cual no se solicitó el apoyo de Academía para la inclusión de esta capacitación en el PIC, en la carpeta correspondiente se encuentran las actas de ejecución de las capacitaciones realizadas. 
Adicional como solicitud a las subdirecciones con el cumplimiento del Sistema Globalmente Armonizado, el informe final de inspección relaciona el siguiente punto donde se infiere que es necesario contar con las fichas de seguridad: ''Se evidencia incumplimiento de los estándares de almacenamiento de los
productos químicos. No se cuenta con matriz de compatibilidad, etiquetado de los contenedores de los productos, falta de publicación de las hojas datos de seguridad, no se cuenta con kit para la atención de derrames. Se recomienda adoptar las medidas estipuladas en el Sistema Globalmente Armonizado SGA'', adicional, se realizó la solicitud del envío de las hojas de seguridad de los productos químicos que se encontraban en las estaciones a la subdirección correspondiente.</t>
  </si>
  <si>
    <t>Se realiza la matriz de seguimiento a productos quimicos de las estaciones y se proyecta el cronograma inicial de inspección a estos productos para seguir con el diligenciamiento de la matriz correspondiente.</t>
  </si>
  <si>
    <t xml:space="preserve">Teniendo en cuenta que el Sistema de Gestión de Seguridad y Salud en el Trabajo cuenta con un plan interno de capacitación, con apoyo de la ARL Positiva se realizo la capacitación de riesgo químico correspondiente, motivo por el cual no se solicitó el apoyo de Academía para la inclusión de esta capacitación en el PIC, en la carpeta correspondiente se encuentran las actas de ejecución de las capacitaciones realizadas. 
Se realiza la matriz de seguimiento a productos quimicos de las estaciones y se proyecta el cronograma inicial de inspección a estos productos para seguir con el diligenciamiento de la matriz correspondiente.
Se remite el envío del procedimiento correspondiente con la actualización para aprobación por parte de la subdirección de Gestión Humana para posterior envío a gestión y desempeño.
</t>
  </si>
  <si>
    <t xml:space="preserve">Se realiza la solicitud de los elementos para la dotación de los botiquines en estaciones, se marcan los maletines para contener los elementos, se genera la semaforización de cada elemento teniendo en cuenta que: sticker verde indica que el elemento cuenta con más de un año para su uso pues su fecha de vencimiento es posterior a ese tiempo; sticker amarillo indica que su fecha de vencimiento es de mayor a 6 meses y sticker rojo indica que su fecha de vencimiento es inferior a 6 meses. Se genera el formato de farmacovigilancia correspondiente indicando fechas de vencimiento y lote de cada elemento. </t>
  </si>
  <si>
    <t>Teniendo en cuenta que se empezo con la entrega de los maletines de botiquin para las estaciones con dotación nueva, se reportan los formatos de farmacovigilancia de cada uno de ellos como inspección inicial del botiquín, se dará cumplimiento al procedimiento establecido para las inspecciones de estos elementos según su semaforización y vigencia. 
Se realiza el cargue de la evidencia del envío del procedimiento de inspección y dotación de botiquines para aprobación por parte de la Subdirección de Gestión Humana.</t>
  </si>
  <si>
    <t>Posterior a la realización de las inspecciones la matriz de condiciones inseguras es reportada por medio de memorando a las subdirecciones y por medio de correo electronico. Por lo cual, se adjunta soporte de envío de esta matriz e informe para el conocimiento y manejo de cada subdirección. En estos documentos se evidencia que en las estaciones donde reportaron daños en los equipos fueron registrados.</t>
  </si>
  <si>
    <r>
      <t xml:space="preserve">Se cierra la acción por inefectividad y en el marco del seguimiento SST realizado en la vigencia 2024 se dejo el siguiente hallazgo </t>
    </r>
    <r>
      <rPr>
        <i/>
        <sz val="6"/>
        <color theme="1"/>
        <rFont val="Calibri"/>
        <family val="2"/>
        <scheme val="minor"/>
      </rPr>
      <t>"El Comité Paritario de Seguridad y Salud en el Trabajo (COPASST) no ha cumplido con las funciones que le han sido asignadas, según lo estipulado en los artículos artículo 2.2.4.1.6, 2.2.4.6.8, 2.2.4.6.11, 2.2.4.6.15, 2.2.4.6.26 y 2.2.4.6.32 del Decreto 1072 de 2019. Este incumplimiento afecta la operatividad y efectividad del Sistema de Gestión de Seguridad y Salud en el Trabajo (SG-SST), ya que el comité juega un papel crucial en la promoción y seguimiento de las medidas de prevención en la UAECOB"</t>
    </r>
  </si>
  <si>
    <t xml:space="preserve">Por parte de la Subdirección de Gestión Humana se remite evidencia del correo del 9/07/2024 remitido por el equipo SST a la Subdirectora, con el cual se informa el por parte del proveedor de ARL GALLAGHER con respecto a las capacitaciones de manejo de productos químicos, por lo tanto de evidencia que se cumplió la acción. </t>
  </si>
  <si>
    <r>
      <t>Se cierra la acción por inefectividad y en el marco del seguimiento SST realizado en la vigencia 2024 se dejo el siguiente hallazgo "</t>
    </r>
    <r>
      <rPr>
        <i/>
        <sz val="6"/>
        <color theme="1"/>
        <rFont val="Calibri"/>
        <family val="2"/>
        <scheme val="minor"/>
      </rPr>
      <t>Durante la auditoría realizada, se evidenció que, el plan de trabajo anual en seguridad y salud en el trabajo – SST de la UAECOB, no se encuentra firmado por el empleador y el responsable del Sistema de Gestión de la Seguridad y Salud en el Trabajo SG-SST, lo que contraviene lo estipulado en el Artículo 2.2.4.6.12 del Decreto 1072 de 2019, al realizar la evaluación de la ejecución de 29 actividades, se evidenció baja ejecución dado a que el su promedio es 58,62% de las actividades programadas. Al realizar la evaluación de los indicadores establecidos vs los soportes de la realización se la actividad"</t>
    </r>
  </si>
  <si>
    <t>Al revisar los soportes remitidos por la Subdirección de Gestión Humana, se evidencia que en el marco de la ejecución del Contrato 577-2023 “Realizar los exámenes Médicos Ocupacionales para el personal de la UAECOB”, se realizaron 121 examen ocupacionales durante el periodo de octubre 2023 a marzo del año 2024 información que se encuentra registrada en informe, cuyo contrato terminaba el 2/04/2024 y al corte del seguimiento no se evidencias la suscripción de un contrato en 2024 para la realización de exámenes ocupaciones, por lo anterior se evidencia el cumplimiento de la acción al 100%</t>
  </si>
  <si>
    <t>Al revisar los soportes remitidos por la Subdirección de Gestión Humana, se evidencia durante el tercer trimestre la realización de la capacitación de ausentismo el 9/07/2024 dirigida al equipo SST y se evidencia la participación de 7 personas, por lo anterior se evidencia el cumplimiento de la acción al 100%.</t>
  </si>
  <si>
    <t>Al revisar los soportes remitidos por la Subdirección de Gestión Humana, se evidencia los correos remitidos en los meses de julio, agosto y septiembre por parte de administración de personal en la cual se remite base de indicadores de ausentismo laboral por incapacidades a corte 23 de septiembre de 2024 y la relacionan los casos más relevantes para su conocimiento y fines pertinentes acontecidos en el transcurso del año 2023 hasta el mes de septiembre de 2024, por lo anterior se evidencia el cumplimiento de la acción al 100%.</t>
  </si>
  <si>
    <t xml:space="preserve">Al revisar los soportes remitidos por la Subdirección de Gestión Humana, se evidencia la socialización de los informes de inspección al COPASST que se encontraba vigente hasta el 24/08/2024, adicional se evidencias socialización del informe de inspecciones a la Subdirección Corporativa de la UAECOB el 3/07/2024. </t>
  </si>
  <si>
    <t>Al revisar los soportes remitidos por la Subdirección de Gestión Humana, se evidencia la realización de reunión el 9/07/2024 entre la Subdirección Operativa y Subdirección de Gestión Humana, en la cual se realiza la socialización del informe de inspecciones de los elementos de protección personal, socialización de la información semestral de los reportes de QR de reporte de novedades de EPP, por lo anterior se evidencia el cumplimiento de la acción al 100%.</t>
  </si>
  <si>
    <t>Se deja el porcentaje de cumplimiento del seguimiento anterior, teniendo en cuenta que no se presentaron evidencias que permitan soportar el cumplimiento de la acción.</t>
  </si>
  <si>
    <t>Al revisar los soportes remitidos por la Subdirección de Gestión Humana, se evidencia la remisión de dos correos a la Subdirección Operativa en los meses de agosto y septiembre en el cual se remite Excel con el reporte de novedades de EPP que se reportan a través del código QR, por lo anterior se evidencia el cumplimiento de la acción al 100%.</t>
  </si>
  <si>
    <t>Se deja el porcentaje de cumplimiento del seguimiento anterior, teniendo en que no se ha realizado la actualizar el plan de emergencias del edificio comando y  estaciones, sin embargo se evidencia el borrador del plan de emergencias quedando pendiente su aprobación, publicación y socialización.</t>
  </si>
  <si>
    <r>
      <t xml:space="preserve">Se cierra la acción por inefectividad y en el marco del seguimiento SST realizado en la vigencia 2024 se dejo el siguiente hallazgo </t>
    </r>
    <r>
      <rPr>
        <i/>
        <sz val="6"/>
        <color theme="1"/>
        <rFont val="Calibri"/>
        <family val="2"/>
        <scheme val="minor"/>
      </rPr>
      <t>"Durante las visitas realizadas a las estaciones, se observó que las lavadoras no funcionan y las secadoras, lo cual está impidiendo que los bomberos realicen una buena descontaminación de sus EPP después de la atención de servicios."</t>
    </r>
  </si>
  <si>
    <t xml:space="preserve">No se ha iniciado la actividad </t>
  </si>
  <si>
    <t>Conforme a lo manifestado por la Subdirección Logística y los soportes remitidos, se remite Excel con la relación de 13 contratos de 2023 y 13 contratos de 2024 y la remisión de tres correos informando sobre ajustes a las pólizas, con el propósito de validar la ejecución de la acción se recomienda incluir en el archivo Excel las acciones realizadas para cada contrato en cada trimestre con el fin de que existe claridad de las acciones realizadas.</t>
  </si>
  <si>
    <t>Conforme a lo manifestado por la Subdirección Logística y los soportes remitidos, se remite Excel con la relación de 13 contratos de 2023 y 13 contratos de 2024, se incluye imagen de la información registrada en el SECOP II, con el propósito de validar la ejecución de la acción se recomienda incluir en el archivo Excel las acciones realizadas para cada contrato en cada trimestre con el fin de que existe claridad de las acciones realizadas.</t>
  </si>
  <si>
    <t xml:space="preserve">Se evidencia cumplimiento de la acción dado a que en la base remitida por la Subdirección de Gestión Humana para los 251 registros de incapacidades se registra información de la radicación realizada la EPS o ARL y en la validación realizada a 25 expedientes se evidencias que se soporta el oficio de radicación de las incapacidades ante la EPS o ARL, sin embargo, al revisar y confrontar los datos de la matriz con el seguimiento anterior, se evidencia lo siguiente:
•	Al realizar la suma de los valores de los 251 registrados suma $128.513.447, se evidencia que existen una diferencia de $4.358, con relaciona al valor reportado es $128.517.805.
Con corte a 30/09/2024 se tienen los siguientes estados:
8.	132 registro pagos por valor de $44.551.032.
9.	5 registros por valor de $ 4.989.664 presenta pagos parciales y están pendientes el pago de $ 831.014.
10.	2 registros por valor de $ 1.412.719 su pago depende del proceso de liquidación de la EPS Coomeva.
11.	12 registros por valor de $3.915.496 no se ha podido avanzar en el proceso de cobro persuasivo debido a que la EPS Famisanar esta intervenida.
12.	77 registros por valor de 63.004.367 se encuentran en cobro persuasivo.
13.	4 registros por valor de $608.111 se encuentran en estado para depuración.
14.	19 registros por valor de $ 10.032.094 se encuentran en estado cobro coactivo.
Si bien se evidencia el cumplimiento de la acción se evidencia a con corte a 30/09/2024 existen 119 incapacidades de EPS y ARL pendientes de pago. </t>
  </si>
  <si>
    <t xml:space="preserve">Se evidencia la realización de la acción, conforme a los soporte remitidos por la Subdirección de Gestión Humana relacionado con Excel del plan operativo el cual con corte a 30/09/2024, presente una avance de ejecución del 57%, si bien se cumple con las acción propuestas, la ejecución del plan operativo presenta una baja ejecución, para lo cual se sugieren que se tomen medidas para cumplir su ejecución y de esa forma evaluar las actividades que se tienen pendiente por ejecutar y de no ser posible su cumplimiento solicitar al Comité de Gestión y Desempeño el respectivo ajuste. </t>
  </si>
  <si>
    <t>Se deja el porcentaje de cumplimiento del seguimiento anterior, teniendo que en la matriz de peligros, valoración y evaluación de riesgos  que se remite, no es posible determinar el seguimiento trimestral que se realiza a los controles.</t>
  </si>
  <si>
    <t>Se deja el porcentaje de cumplimiento del seguimiento anterior, dado a que con corte a 30/09/2024 no se ha realizado la rendición de cuentas del Sistema SST, conforme a lo manifestado la misma se realizará en el mes de diciembre, conforme a lo manifestado por la Subdirección.</t>
  </si>
  <si>
    <t>Al revisar los soportes remitidos por la Subdirección de Gestión Humana, se remite (Pantallazo de SECOP cargue de evidencias y soporte de paz y salvo e informe final de los Contratos 005-2024; 087-2024; 286-2024). Estos documentos no permiten determinar el cumplimiento de las acciones “1. Verificar mes a mes con la radicación de cuenta de cobro que en el SECOP II , que repose toda la información de la ejecución del contrato y las evidencias correspondientes. Así mismo, verificar que al finalizar los contratos, estos cuenten con la firma del paz y salvo. Esto quedará como requisito para el pago de los honorarios correspondientes” y “2. Verificar a través de las cuenta cobro y la liquidación del contrato el cumplimiento y soportes de los criterios de seguridad y salud en el trabajo”. Por lo anterior se deja el porcentaje de cumplimiento del seguimiento anterior, desde la Oficina de Control Interno se recomienda revisar la acción implementada toda vez que no se da cumplimiento a las mismas.</t>
  </si>
  <si>
    <t>No se evidencia cumplimiento de la acción, teniendo en que no se ha realizado la actualización, divulgación y socialización del Instructivo GT-IN07 ''Instructivo para afiliación ARL''. Desde la Oficina de Control Interno se recomienda revisar la acción toda vez que no se da cumplimiento a las mismas.</t>
  </si>
  <si>
    <r>
      <t xml:space="preserve">Se deja el porcentaje de cumplimiento del seguimiento anterior, dado a que no se evidencia la realización de la acción </t>
    </r>
    <r>
      <rPr>
        <i/>
        <sz val="6"/>
        <color theme="1"/>
        <rFont val="Calibri"/>
        <family val="2"/>
        <scheme val="minor"/>
      </rPr>
      <t>"inspecciones trimestrales de los botiquines en las estaciones de la UAE Cuerpo Oficial de Bomberos Bogotá y la actualizar, divulgar y socializar, el Procedimiento GTPR31 ''Dotación botiquines primeros auxilios estaciones'', realizando la inclusión de responsabilidades de los diferentes actores en el procedimiento, dejando temas claros como, las fechas de vencimiento de los elementos, rotación de los elementos, inspección, entre otros"</t>
    </r>
    <r>
      <rPr>
        <sz val="6"/>
        <color theme="1"/>
        <rFont val="Calibri"/>
        <family val="2"/>
        <scheme val="minor"/>
      </rPr>
      <t>. 
Dado a que la acción se encuentra vencida y no se cumplió por parte de esta Oficina se dan treinta (30) días hábiles para remitir las evidencias de su cumplimiento.</t>
    </r>
  </si>
  <si>
    <t>Conforme a lo manifestado por la Subdirección Logística y los soportes remitidos, se evidencia que se realizó la suscripción de 3 contratos:
1.	Contrato 504-2024 “Contratar el suministro de alimentación para los caninos del cuerpo oficial y animales rescatados por la U.A.E. del Cuerpo Oficial de Bomberos de Bogotá – SBLG”, en la cláusula del contrato se observa que en el numeral 3 de las obligaciones especificas se incluyó la siguiente obligación “3. Entregar los alimentos con fecha de vencimiento mínimo de doce (12) meses
2.	Contrato 557-2024 “Prestación de servicios médicos veterinarios, con suministro de medicamentos e insumos veterinarios, para los caninos de la U.A.E. Cuerpo Oficial de Bomberos de Bogotá – SBLG”, en la cláusula del contrato se observa que en el numeral 11 de las obligaciones especificas se incluye la siguiente obligación “11. Garantizar que los insumos y medicamentos tengan una duración o fecha de vencimiento superior a doce (12) meses”, se evidencia en este contrato que no se tuvo en cuenta el criterio establecido en la acción “y superior a veinticuatro (24) meses para los medicamentos veterinarios”.
3.	Contrato 502-2024 “Proveer el suministro de elementos de bioseguridad e insumos médicos básicos para la atención de emergencias”, al revisar los estudios previos y clausulado del contrato no se evidencias la inclusión de este ítem “Para los elementos de bioseguridad con fecha de vencimiento mayor a doce (12) meses”, establecido en la acción.
Para lo cual, se mantiene el avance reportado en el anterior seguimiento, debido a que en solo un contrato suscrito para alimento de caninos se incluyó la obligación establecida en la acción. Adicional no se tuvo encuentra por parte de la Subdirección las observaciones realizadas por la OCI en el seguimiento con corte a 30/06/2024, donde ya se había informado que los estudios previos no incluían los establecido en la acción. Por lo anterior se recomienda que la obligación de vencimiento de los productos que sean adquiridos, se tenga un mayor control de lo establecido en las acciones de mejora y en la construcción de los documentos contractuales o establezca un mecanismo de control para validar su cumplimiento.
Dado a que la acción se encuentra vencida y no se cumplió por parte de esta Oficina se dan treinta (30) días hábiles para remitir las evidencias de su cumplimiento.</t>
  </si>
  <si>
    <t>Conforme a lo manifestado por la Subdirección Logística y los soportes remitidos, se evidencia el oficio a la Oficina Jurídica, en el cual se remite el acta de inicio y designación de los contratos (333-2024; 352-204; 391-2024; 394-2024; 425-2023; 531-2023; 541-2023; 580-2023), se evidencia que solo se remitió información de 8 contrato, por lo tanto, la acción se cumplió al 50%. Desde la Oficina de Control Interno se recomienda que con el propósito de validar el cumplimiento de la acción incluir la relación de los 16 contratos con el fin de validar el cumplimiento de la acción y que esto control no solo se tenga de forma temporal sino de manera permanten. 
Dado a que la acción se encuentra vencida y no se cumplió por parte de esta Oficina se dan treinta (30) días hábiles para remitir las evidencias de su cumplimiento.</t>
  </si>
  <si>
    <t>Al revisar los soportes remitidos por la Subdirección de Gestión Humana, se remite (Certificado de cumplimiento y seguridad social de los Contratos 439-2024, 460-2024, 462-2024, 468-2024, 486-2024 y 546-2024.). Estos documentos no permiten determinar el cumplimiento de la acción “Solicitar para la radiación y presentación de la primera cuenta de cobro la planilla de pago de la seguridad social y tramitar las mismas con este requisito, siempre que se atienda lo prevista en la normatividad vigente y aplicable”. Por lo anterior se deja el porcentaje de cumplimiento del seguimiento anterior, adicional debido a que el reporte de la acción es trimestral y con el propósito de validar la acción se recomienda incluir la relación de los contratos suscritos en el trimestre para poder determinar el cumplimiento de la acción.
Dado a que la acción se encuentra vencida y no se cumplió por parte de esta Oficina se dan treinta (30) días hábiles para remitir las evidencias de su cumplimiento.</t>
  </si>
  <si>
    <t>Conforme a las evidencias remitidas por la Subdirección de Gestión Humana, se entrega soporte de la remisión mensual del Excel “Base de Gestión de incapacidades” al Contador de la UAECOB, durante los meses de enero a julio de 2024. Se observa que en el Excel que se remite no es posible identificar la trazabilidad del control que se tiene para cada incapacidad, dado a esto se recomienda que se incluya una columna donde se incluya fecha de cada una de las acciones realizada para cada incapacidad y se revise el procedimiento.
Dado a que la acción se encuentra vencida y no se cumplió por parte de esta Oficina se dan treinta (30) días hábiles para remitir las evidencias de su cumplimiento.</t>
  </si>
  <si>
    <t>Conforme a la base en Excel remitida por la Subdirección de Gestión Humana, se evidencia que se tienen 119 incapacidades de EPS y ARL pendientes de pago, las cuales con corte a 30/09/2024 tienen el siguiente estado:
1.	5 registros por valor de $ 4.989.664 presenta pagos parciales y están pendientes el pago de $ 831.014.
2.	2 registros por valor de $ 1.412.719 su pago depende del proceso de liquidación de la EPS Coomeva.
3.	12 registros por valor de $3.915.496 no se ha podido avanzar en el proceso de cobro persuasivo debido a que la EPS Famisanar esta intervenida.
4.	77 registros por valor de 63.004.367 se encuentran en cobro persuasivo.
5.	4 registros por valor de $608.111 se encuentran en estado para depuración.
6.	19 registros por valor de $ 10.032.094 se encuentran en estado cobro coactivo.
Para lo cual se evidencia que solo el 21% de los expedientes que corresponde a 25 expedientes, están en estado (para depurar, pendiente liquidación EPS y cobro coactivo), lo cual evidencia que no se pueden adelantar acciones de cobro persuasivo. Con relación a los 94 expedientes restantes se hace necesario que se realice seguimiento y generen las acciones pertinentes para poder avanzar en los pagos y de ser procedente dar traslado a cobro coactivo.
Dado a que la acción se encuentra vencida y no se cumplió por parte de esta Oficina se dan treinta (30) días hábiles para remitir las evidencias de su cumplimiento.</t>
  </si>
  <si>
    <t>Conforme a la base en Excel remitida por la Subdirección de Gestión Humana, se evidencia que se tienen 119 incapacidades de EPS y ARL pendientes de pago, las cuales con corte a 30/09/2024 tienen el siguiente estado:
1.	5 registros por valor de $ 4.989.664 presenta pagos parciales y están pendientes el pago de $ 831.014.
2.	2 registros por valor de $ 1.412.719 su pago depende del proceso de liquidación de la EPS Coomeva.
3.	12 registros por valor de $3.915.496 no se ha podido avanzar en el proceso de cobro persuasivo debido a que la EPS Famisanar esta intervenida.
4.	77 registros por valor de 63.004.367 se encuentran en cobro persuasivo.
5.	4 registros por valor de $608.111 se encuentran en estado para depuración.
6.	19 registros por valor de $ 10.032.094 se encuentran en estado cobro coactivo.
Al validar la información se evidencia que 3 expedientes (2020-29; 2020-59; 2021-310), no tienen resolución de cobro persuasivo, para lo cual la acción  presenta un cumplimiento del 98.8%.
Dado a que la acción se encuentra vencida y no se cumplió por parte de esta Oficina se dan treinta (30) días hábiles para remitir las evidencias de su cumplimiento.</t>
  </si>
  <si>
    <t>Se evidencia que se tiene base en Excel por parte de la Subdirección de Gestión Humana en la cual relaciona información de las 190 incapacidades de EPS y ARL, pendientes por pago y depuración por valor de $ 68.868.698. 
Sin embargo, al revisar y confrontar los datos de la matriz se evidencia lo siguiente con corte a 30/09/2024:
1.	5 registros tienen estado pagado por valor de $ 3.452.956,13
2.	34 registros tienen estado para depurar por valor de $ 14.700.573,78
3.	25 registro tiene estado aceptación de acreencia por valor de $ 17.875.576,93.
4.	126 registros tienen estado depurado por valor de $ 32.839.590,67 y tiene pago pendiente por valor de $ 16.731.547,89.
Corte a 30/09/2024 existen 59 incapacidades de EPS y ARL que  están por depurar para lo cual la acción tiene un cumplimiento del 69%.
Dado a que la acción se encuentra vencida y no se cumplió por parte de esta Oficina se dan treinta (30) días hábiles para remitir las evidencias de su cumplimiento.</t>
  </si>
  <si>
    <t>Por parte de la Subdirección de Gestión Humana, se entrega soporte de 31 fichas de depuración de las cuales (1 ficha  del 2022; 15 ficha del 2023 y 15 fichas del 2024), con estas fichas se ha realizado la depuración de 126 incapacidades, se observa que está pendiente la expedición de fichas para 34 incapacidades, para lo cual la acción tiene un avance del 82%.
Dado a que la acción se encuentra vencida y no se cumplió por parte de esta Oficina se dan treinta (30) días hábiles para remitir las evidencias de su cumplimiento.</t>
  </si>
  <si>
    <t>Se deja el porcentaje de cumplimiento del seguimiento anterior, teniendo en cuenta que no se presentaron avances para el cumplimiento de la acción, dado a que con corte a 30/09/2024 no se ha realizado la actualización, divulgación y socialización del Procedimiento Inspecciones de Seguridad en Instalaciones: Código GT-PR 27. 
Dado a que la acción se encuentra vencida y no se cumplió por parte de esta Oficina se dan treinta (30) días hábiles para remitir las evidencias de su cumplimiento.</t>
  </si>
  <si>
    <t>Se deja el porcentaje de cumplimiento del seguimiento anterior, teniendo que en la matriz accidentalidad 2022 y 2023 que se remite, no es posible establecer cuáles de los accidentes se les ha realizado la investigación. 
Dado a que la acción se encuentra vencida y no se cumplió por parte de esta Oficina se dan treinta (30) días hábiles para remitir las evidencias de su cumplimiento.</t>
  </si>
  <si>
    <t>No se evidencia avance o cumplimiento de la acción. 
Dado a que la acción se encuentra vencida y no se cumplió por parte de esta Oficina se dan treinta (30) días hábiles para remitir las evidencias de su cumplimiento.</t>
  </si>
  <si>
    <r>
      <t xml:space="preserve">Se cierra la acción por inefectividad y en el marco del seguimiento SST realizado en la vigencia 2024 se dejo el siguiente hallazgo </t>
    </r>
    <r>
      <rPr>
        <i/>
        <sz val="6"/>
        <color theme="1"/>
        <rFont val="Calibri"/>
        <family val="2"/>
        <scheme val="minor"/>
      </rPr>
      <t>"Durante la auditoría realizada al Sistema de Gestión de Seguridad y Salud en el Trabajo (SG-SST), se identificó que en determinados periodos de tiempo la UAECOB no ha designado formalmente a una persona encargada de liderar el diseño, implementación y seguimiento del SG-SST, lo que afecta el cumplimiento de las obligaciones establecidas en el artículo 16 de la resolución 0312 del 13 de febrero de 2019, esto debido a que el cargo del profesional de planta, no tiene establecidas en el Manual de funciones lo dispuesto en la Resolución 0312 de 2019, donde se establecen los estándares mínimos para el Sistema de Gestión de Seguridad y Salud en el trabajo"</t>
    </r>
    <r>
      <rPr>
        <sz val="6"/>
        <color theme="1"/>
        <rFont val="Calibri"/>
        <family val="2"/>
        <scheme val="minor"/>
      </rPr>
      <t>.</t>
    </r>
  </si>
  <si>
    <t>La Subdirección de Gestión Humana manifiesta que, durante el periodo de ejecución de la acción, se realizó la suscripción del Contrato 326-2024 con la caja de compensación CAFAM, el cual se encuentra en ejecución y se remite como soporte. Sin embargo, se recomienda que para dar cumplimiento a la acción de recomienda que tenga una relación de los todos los contratos que tiene en ejecución la Subdirección incluyendo los de prestación de servicios y que se puede evidencias el “seguimiento a las condiciones técnicas, financieras, administrativas y jurídicas que se requieran para la ejecución de las actividades y obligaciones”, por lo anterior se reporta un avance del 20% dado a que el contrato se encuentra en ejecución. 
Dado a que la acción se encuentra vencida y no se cumplió por parte de esta Oficina se dan treinta (30) días hábiles para remitir las evidencias de su cumplimiento.</t>
  </si>
  <si>
    <t xml:space="preserve">Se deja el porcentaje de cumplimiento del seguimiento anterior, teniendo en cuenta que no se presentaron avances para el cumplimiento de la acción, dado a que con corte a 30/09/2024 no se ha adoptado la matriz de criterios específicos, con el fin de analizar los riesgos mas latentes de aquellos procesos contractuales de la entidad que manejen procesos de alto riesgo, sea durante la entrega, manipulación, almacenamiento o ejecución y tampoco ha sido notificada a cada Subdirección u Oficinas. </t>
  </si>
  <si>
    <r>
      <t xml:space="preserve">Se cierra la acción por inefectividad y en el marco del seguimiento SST realizado en la vigencia 2024 se dejo el siguiente hallazgo </t>
    </r>
    <r>
      <rPr>
        <i/>
        <sz val="6"/>
        <color theme="1"/>
        <rFont val="Calibri"/>
        <family val="2"/>
        <scheme val="minor"/>
      </rPr>
      <t>"Se evidenció en las visitas realizadas a las estaciones que la gran mayoría no cuentan con un marcado y rotulado de los productos químicos (gasolina, ACPM, etc.) como tampoco las hojas de seguridad de los mismos."</t>
    </r>
  </si>
  <si>
    <t>La Subdirección Logística durante el periodo 1/11/2023 al 26/09/2024, ha realizado la suscripción de un contrato por Acuerdo Marco de Precios contrato 79 del 2024, se adjunta como soporte del cumplimiento de la acción “Enlistar y revisar los requisitos especiales en los diferentes acuerdos marcos”, se remite los siguientes soporte: 1.1 Lista de chequeo Acuerdo Marco  cto 79 2024; 1.2 Análisis del sector por acuerdo marco - cto 79 2024 y 1.3 Estudio Previo de Combustible Firmado - cto 79-2024, adicional se evidencia el cargue en el SECOP II del acta de inicio. Por lo anterior se evidencia cumplimiento de la acción.</t>
  </si>
  <si>
    <t>Conforme a la solicitud realizada ante la Contraloría relacionada con el cambio de acción, se evidencia que la Subdirección Logística emitió memorado ID 204343 el 30/08/2024, en el cual se dieron directrices a los Contratistas y Uniformados de la Subdirección Logística sobre Acuerdos Marco de Precios. Por lo anterior se evidencia cumplimiento de la acción.</t>
  </si>
  <si>
    <t>Acción cumplida en el seguimiento del 19 de abril de 2024, sin embargo, la Subdirección Logística manifiesta que durante el periodo de ejecución de la acción no se ha realizado la compra de bienes sino de suministros y repuestos para los equipos menores. Por tanto, se adjuntan entradas de almacén de suministros y repuestos, los cuales no requieren de placa. Es pertinente precisar que la acción solo puede ser cerrada por la Contraloría.</t>
  </si>
  <si>
    <r>
      <t xml:space="preserve">Conforme a lo manifestado por la Subdirección Logística </t>
    </r>
    <r>
      <rPr>
        <i/>
        <sz val="6"/>
        <color theme="1"/>
        <rFont val="Calibri"/>
        <family val="2"/>
        <scheme val="minor"/>
      </rPr>
      <t>" Se adjuntan correos de solicitud a LIA Mesa Logística del mantenimiento de equipos menores de placas 17621 y 31899, donde se evidencia la placa del equipo, el Formato Único de mantenimiento, registro en base de datos mantenimiento y registro en hoja de vida del equipo",</t>
    </r>
    <r>
      <rPr>
        <sz val="6"/>
        <color theme="1"/>
        <rFont val="Calibri"/>
        <family val="2"/>
        <scheme val="minor"/>
      </rPr>
      <t xml:space="preserve"> se evidencia soporte del mantenimiento realizado a los equipos menores de placas 17621 y 31899, se realizó la solicitud a través "LIA" y se tiene soporte del registro fotográfico de la placa del equipo y soporte del mantenimiento realizado, adicional se observa que estos mantenientos fueron realizados durante el tercer trimestre de 2024, por lo anterior se evidencia el cumplimiento de la acción, sin embargo es pertinente precisar que la acción solo puede ser cerrada por la Contraloría.</t>
    </r>
  </si>
  <si>
    <r>
      <t xml:space="preserve">Conforme a lo manifestado por la Subdirección Logística </t>
    </r>
    <r>
      <rPr>
        <i/>
        <sz val="6"/>
        <color theme="1"/>
        <rFont val="Calibri"/>
        <family val="2"/>
        <scheme val="minor"/>
      </rPr>
      <t>" Se adjuntan correos de solicitud a LIA Mesa Logística del mantenimiento de equipos menores de placas 17621 y 31899, donde se evidencia la placa del equipo, el Formato Único de mantenimiento, registro en base de datos mantenimiento y registro en hoja de vida del equipo".
Se evidencia que en los mantenimientos de equipos menores de placas 17621 y 31899, se realizó la solicitud a través "LIA"</t>
    </r>
    <r>
      <rPr>
        <sz val="6"/>
        <color theme="1"/>
        <rFont val="Calibri"/>
        <family val="2"/>
        <scheme val="minor"/>
      </rPr>
      <t xml:space="preserve"> y se tiene soporte del registro fotográfico de la placa del equipo y soporte del mantenimiento realizado, adicional se observa que estos manteniendo fueron realizados durante el tercer trimestre de 2024, por lo anterior se evidencia el cumplimiento de la acción, sin embargo, es pertinente precisar que la acción solo puede ser cerrada por la Contraloría.</t>
    </r>
  </si>
  <si>
    <t xml:space="preserve">Se evidencia cumplimiento de la acción dado a que la Subdirección de Gestión Humana cuenta con base en Excel en la cual se relaciona información de las 251 incapacidades pendientes por pago por parte de la EPS y ARL registros por valor de $128.517.805, adicional se evidencia en el Excel el registro de seguimiento y estado de las mismas.
Sin embargo, al revisar y confrontar los datos de la matriz con el seguimiento anterior, se evidencia lo siguiente:
•	Al realizar la suma de los valores de los 251 registrados suma $128.513.447, se evidencia que existen una diferencia de $4.358, con relaciona al valor reportado es $128.517.805.
Con corte a 30/09/2024 se tienen los siguientes estado:
1.	132 registro pagos por valor de $44.551.032.
2.	5 registros por valor de $ 4.989.664 presenta pagos parciales y están pendientes el pago de $ 831.014.
3.	2 registros por valor de $ 1.412.719 su pago depende del proceso de liquidación de la EPS Coomeva.
4.	12 registros por valor de $3.915.496 no se ha podido avanzar en el proceso de cobro persuasivo debido a que la EPS Famisanar esta intervenida.
5.	77 registros por valor de 63.004.367 se encuentran en cobro persuasivo.
6.	4 registros por valor de $608.111 se encuentran en estado para depuración.
7.	19 registros por valor de $ 10.032.094 se encuentran en estado cobro coactivo.
Si bien se evidencia el cumplimiento de la acción se evidencia a con corte a 30/09/2024 existen 119 incapacidades de EPS y ARL están pendientes de pago. </t>
  </si>
  <si>
    <t>Se evidencia reporte en Excel con el detalle de los 821 bienes que hicieron parte del hallazgo, observando lo siguiente: De los  821 bienes a la fecha se han depurado 359 bienes de los cuales 274 se dieron de baja con la resolución 1299 de 2023, 43 con la resolución1684 de 2023, 19 bienes se realizó depuración en la verificación del estado inservible a buenos, producto de las tomas físicas realizadas, 23 bienes resolución pendiente de firmas en dirección de la Entidad, para un total de 359 bienes a la fecha. La meta del indicador establece la depuración del 60% de los bienes en estado inservibles (493 bienes). Con lo anterior, se recomienda agilizar en la depuración y baja de los 134 bienes restantes. Para el presente seguimiento, se observa un avance del 90% respecto a la acción, meta e indicador establecido. Acción vencida.</t>
  </si>
  <si>
    <t xml:space="preserve">Se evidencian mesas de trabajo con el fin de definir el líder responsable del procedimiento de hidrantes, sin embargo es importante agilizar esas mesas de trabajo con el fin de dar celeridad al cumplimiento de la acción, teniendo en cuenta que la meta es el ajuste del procedimiento CN-PR 03 y no se evidencia avances de actualización por lo cual se recomienda para el próximo seguimiento presentar los avances que den cuenta de la  actualización del procedimiento para poder dar el respectivo avance.
Adicional a esto mediante memorando con ID No. Id 204821 del 25 de octubre de 2024 se  da respuesta a la “Solicitud modificación fecha hallazgo 3.1” en los siguientes términos: 
Al considerar la viabilidad de prorrogar la fecha de vencimiento de la acción No. 1 del hallazgo 3.1 referenciado en el comunicado del asunto, se estima pertinente el 31 de diciembre de 2024, como plazo y fecha actualizada para dar cumplimiento a dicha acción.
En cuanto a la referencia del correo electrónico del 01/08/2024, esta oficina consideró pertinente revisar el avance de la acción por parte del responsable asignado, en el siguiente seguimiento con corte al 30/09/2024, para emitir el análisis u observaciones pertinentes y en especial conocer el pronunciamiento de la Oficina Asesora de Planeación para adelantar lo pertinente.
En aras de generar espacios y/o acciones que propendan subsanar situaciones o circunstancias que redunden en beneficio del cumplimiento de objetivos y en especial de la misionalidad institucional, se recomienda tener en cuenta que en cumplimento a lo establecido en el Plan de Desarrollo “ Bogotá camina segura 2024-2027”, en el proyecto 8173 en la meta denominada “Implementar 6 estrategias de reducción de riesgo de incendios , incidentes con materiales peligroso y rescates en todas sus modalidades en la ciudad de Bogotá” en el alcance quedó establecido en la actividad 5. Atención de emergencias de cerros orientales (reservorios de agua y/o convenio con la EEAA para contar con hidrantes que permitan atender los cerros orientales y etc., quedó bajo la responsabilidad de la Subdirección de Gestión del Riesgo.
Por otra parte, si bien es cierto mediante el comité de Gestión y Desempeño del 20 de junio de 2024 se aprobó el traslado del procedimiento de hidrantes al proceso de manejo, es importante que dentro de las mesas de trabajo que se están realizando se verifiquen los roles y responsabilidades que tiene la Subdirección Operativa y la Subdirección de Gestión del Riesgo dentro del procedimiento, con el fin de determinar de manera precisa el líder de este proceso teniendo en cuenta lo establecido en el Decreto 509 de 2023 y lo mencionado en el párrafo anterior.
Frente a las “OBSERVACIONES PROCEDIMIENTO DE REVISIÓN DE HIDRANTES 2024” compartidas se tienen, de manera respetuosa, las siguientes consideraciones:
“12 - Remitir la información recopilada a la Subdirección de Gestión del Riesgo.
¿Qué se hace con esa información que se reporta mensual?
- Al respecto, se sugiere de manera respetuosa, revisar roles y alcance en la corresponsabilidad de SGR para el desarrollo de las funciones asignadas en el artículo 9 del Decreto 509/2023 (literales s) y x), entre otros) con el propósito de consolidar "(...) prevención integral de la gestión del riesgo contra incendio, (...)”, referido en el numeral j) del citado artículo, lo que permitirá "(...) aumentar la capacidad de respuesta desde la entidad (...)".
13 - Validar información entregada por parte de la Subdirección operativa.
Se agrega a la acción: "a los 10 días después de recibir los datos de las jefaturas de estación".
Revisar la Pertinencia de esta acción, a la SGR no se le remite la información.
-Ídem.
14 - Una vez validada la información, Remitirla a la EAAB, reportando las novedades encontradas durante la actividad.
¿Cuál sería la validación de la SGR o contra que se contrasta?”
- Se sugiere que conjuntamente (SGR y SO) avalen el comunicado a la EAAB, con la descripción de roles y competencias para ser firmado por la Dirección (o a quien se designe/autorice).
</t>
  </si>
  <si>
    <t>Al revisar los soportes remitidos por la Subdirección de Gestión Humana, se evidencia:
1.	Con relación a la acción “Solicitar apoyo al personal operativo de la entidad que cuente con licencia del SG-SST, para la realización de las investigaciones de accidentes durante los momentos en los que los colaboradores por prestación de servicio con licencia se encuentren sin contratado vigente o cuando se presente represamientos por la cantidad de AT reportados. Para lo cual se creará una base de datos donde reposará datos relevantes del servidor de apoyo con el respectivo número de licencia”, se soporta correo remitido el 9/09/2024 al equipo SST con la base de personal uniformado con licencia SST y el cual está dispuesto a apoyar los temas relacionados con accidentalidad, para lo cual se evidencia el cumplimiento de la acción
2.	Con relación a la acción “Realizar actualización, divulgación y socialización del procedimiento de AT, toda vez que se contemple al personal operativo de apoyo con licencia del SG-SST en la línea de actividades descritas para la investigación de accidentes de trabajo”, no se evidencia cumplimiento de la acción.
3.	Con relación a la acción “Generar la adecuada contratación de personal contratista para el equipo de Seguridad y Salud en el Trabajo, realizando el adecuado querimiento y despliegue de obligaciones especificas durante la elaboración del estudio previo, garantizando así que el personal que ingrese sea idóneo para cumplir las funciones requeridas por el SG-SST. Esto garantizará cobertura a las investigación de los accidentes de trabajo y demás actividades que desarrolle el equipo”, se evidencia la suscripción de 4 contratos en los cuales se ha incluido la siguiente obligación “3. Brindar apoyo en la investigación de los accidentes de trabajo que se presentan en la Entidad y en la divulgación de las lecciones aprendidas conducentes a la prevención de accidentes y eventos de riesgo o condiciones inseguras”, por lo anterior se evidencia cumplimiento de la acción.
Dado a que se establecen 3 acciones solo se evidencia el cumplimiento de 2 para lo cual se tiene un avance del 67%.</t>
  </si>
  <si>
    <t>Se deja el porcentaje de cumplimiento del seguimiento anterior, dado a que, al revisar los soportes remitidos por la Subdirección de Gestión Humana, se evidencia:
Con relación a las acciones “1. Realizar mesas de trabajo con representación de personal operativo de las estaciones, de manera que se generen especificaciones de la necesidades, rutas y procesos internos de cada una de ellas” y “2. Realizar una guía de plan de emergencias especializada que compile la totalidad de planes de las estaciones, contemplando a detalle los riesgos a los cuales se encuentran expuestos, como también descripción exacta de las especificaciones de actuación frente a las posibles situaciones de emergencia que se puedan presentar en cada una de ellas y el seguimiento de las actividades descritas en los planes para dar cumplimiento al mismo”.
No se ha cumplido la acción dado no se ha realizado la actualizar el plan de emergencias del edificio comando y  estaciones, sin embargo se evidencia el borrador del plan de emergencias quedando pendiente su aprobación, publicación y socialización, adicional se entrega cronograma de socializaciones que se realizaran en los meses de octubre y noviembre en las estaciones.
2. Con relación a la acción “Realizar la eliminación en el manual de funciones de la obligación de la elaboración y seguimiento del Plan de Emergencias (estaciones) asignada al cargo de Teniente. Dicha solicitud de actualización del manual de funciones será enviada al DASCD. Se publicará y divulgará tan pronto se cuente con la aprobación de dicha institución”, se tiene concepto técnico del DASCD del 11 de julio de 2022 y una resolución en borrador, por lo cual no se identifica avance sobre las acciones implementadas, sin embargo no se ha realizado la eliminación en el manual de funciones, por lo anterior se recomienda que las acciones que se establezcan dependan directamente de la Subdirección dado a que la acción propuesta no puede ser realizada directamente por la Subdirección sino depende de una instancia superior, por lo anterior se recomienda reformular la acción.</t>
  </si>
  <si>
    <t>En visitas realizadas por la Oficina de Control Interno a las Estaciones B3 – Restrepo; B1 – Chapinero; B5 – Kennedy; B12 – Suba; B14– Bicentenario; B16 – Venecia; B6 – Fontibón y B17 – Centro Histórico, se evidencio el cambio de botiquín y la inclusión de hoja de inspección y semaforización de elementos, por lo anterior se evidencia cumplimiento de la acción.</t>
  </si>
  <si>
    <r>
      <t xml:space="preserve">Conforme a lo manifestado por la Subdirección Logística </t>
    </r>
    <r>
      <rPr>
        <i/>
        <sz val="6"/>
        <color theme="1"/>
        <rFont val="Calibri"/>
        <family val="2"/>
        <scheme val="minor"/>
      </rPr>
      <t>"Se realizó por LIA Mesa Logística el envío de la pieza en 12/07/2024 a los jefes de Estación y - del cual se adjunta correo con la pieza.   "3. Correo LIA- recomendaciones buen uso insumos Atención Pre Hospitalaria -APH"</t>
    </r>
    <r>
      <rPr>
        <sz val="6"/>
        <color theme="1"/>
        <rFont val="Calibri"/>
        <family val="2"/>
        <scheme val="minor"/>
      </rPr>
      <t>, se evidencia la socialización a través de correo electrónico el 12/07/2024 de la pieza recomendaciones para el buen uso de los insumos de Atención Pre hospitalaria - APH. Al realizar la evaluación de la acción propuesta no se cumplió con la acción propuesta "Envío cada 3 meses de correos a todas las estaciones (17) a través de LIA mesa logística, solicitando que todas informen a mesa logística los elementos vencidos o próximos a vencer que tengan en el inventario de bioseguridad”, dado a que solo se realizó  la remisión de un correo, por lo tanto presente un avance del 33%, para lo cual es necesario continuar con la realización de la acción.
Dado a que la acción se encuentra vencida y no se cumplió por parte de esta Oficina se dan treinta (30) días hábiles para remitir las evidencias de su cumplimiento.</t>
    </r>
  </si>
  <si>
    <t xml:space="preserve">Se evidencia correo electrónico del 25/07/2024, 15/10/2024 de la supervisora a los contratistas Dirección y Prensa solicitó de manera atenta a cada uno de ustedes remitir a este mismo correo la información correspondiente a su domicilio, teléfono y correo electrónico, el cual deberá coincidir con lo registrado en la plataforma del SIDEAP, RUT y RIT, al respecto se evidencia respuesta de contratistas en correos electrónicos del 25/07/2024 y 16/10/2024, igualmente en correo electrónico del 28/08/2024 por parte de la supervisora solicita a contratista de la Dirección “Los chicos de Dirección y Prensa ya enviaron la actualización de sus datos conforme a lo estipulado al Plan de Mejoramiento. Por favor hazle seguimiento y ayúdame a crear un documento Excel con la información”. Al respecto en las evidencias remitidas no se observa matriz en Excel, por lo que se recomienda sopórtala para el próximo seguimiento. </t>
  </si>
  <si>
    <t xml:space="preserve">Se evidencia memorando I-00643-2024016279-UAECOB Id: 208304 del 15/10/2024 por parte de la supervisora remite a la Oficina Jurídica evidencias en CD junio, julio, agosto y septiembre de 2024 - Dirección y Prensa de sus contratos. Al respecto se recomienda tener en cuenta la acción plateada un memorando mensual, toda vez que se observa un memorando con la remisión de los soportes de tres meses de actividades contractuales. 
</t>
  </si>
  <si>
    <t>Se evidencia radicado I-00643-2024010450-UAECOB Id: 199062 del 3 de julio de 2024, donde el Subdirector de Gestión Corporativo (  E) realiza la solicitud de necesidades para la elaboración de estudios y diseños y construcciones estación B3 y B4-Restrepo y Puente Aranda. Con lo anterior, se observa un avance del 56% respecto a la acción establecida.</t>
  </si>
  <si>
    <t xml:space="preserve">La Subdirección de Gestión Corporativa no presentó evidencias para el presente seguimiento. La acción inicio el 10 de julio de 2024, por lo cual se estimaba un avance para el primer seguimiento ( fecha de corte 30 de septiembre de 2024). </t>
  </si>
  <si>
    <t xml:space="preserve">Se llevó a cabo la expedición de lineamiento en memorando id: 203725 del 2-08-2024 convocatoria y remisión de cronograma para revisión de expedientes contractuales por área y por vigencias, igualmente se evidencia en matriz Excel cronograma revisión de expedientes, si bien existe en la casilla l “relación revisión”, se recomienda la creación de una casilla donde se indique el porcentaje de avance de la revisión, con el fin tener el control al llegar la fecha de finalización de la acción 31-12-2024, se tenga claridad del porcentaje de avance de la revisión de los contratos que se propusieron inicialmente por cada una de las Oficinas y/Subdirecciones.  
</t>
  </si>
  <si>
    <t xml:space="preserve">Se evidencia actas de reunión del 05/08/2024, 05/09/2024 y 05/10/2024 con el apoyo del contrato y la firma recordando la entrega del informe de actividades, junto con la factura del mes, los soportes de pago de aportes parafiscales, el formato de ejecución financiera y documentos del representante legal, para soportar el pago de cumplimiento del contrato igualmente se evidencia correo electrónico del 25/10/2024 remitiendo a la firma copia de las respectivas actas adelantadas. </t>
  </si>
  <si>
    <t>Conforme a lo manifestado por la Subdirección de Gestión Humana, no se ha dado inicio a la ejecución de la acción, por lo tanto, no es posible evaluar su avance. Se recomienda que en los siguientes seguimientos presentar avance de las gestiones adelantadas para cumplir con la acción y no esperar a que la acción este próxima a vences para ejecutarla</t>
  </si>
  <si>
    <t>La Subdirección de Gestión Corporativa no presentó evidencias para el presente seguimiento. La acción inicio el 20 de agosto de 2024. Se recomienda verificar la acción establecida que permita el control y seguimiento 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</si>
</sst>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8" x14ac:knownFonts="1">
    <font>
      <sz val="11"/>
      <color theme="1"/>
      <name val="Calibri"/>
      <family val="2"/>
      <scheme val="minor"/>
    </font>
    <font>
      <sz val="8"/>
      <color theme="1"/>
      <name val="Calibri"/>
      <family val="2"/>
      <scheme val="minor"/>
    </font>
    <font>
      <sz val="7"/>
      <color theme="1"/>
      <name val="Calibri"/>
      <family val="2"/>
      <scheme val="minor"/>
    </font>
    <font>
      <b/>
      <sz val="7"/>
      <color theme="1"/>
      <name val="Calibri"/>
      <family val="2"/>
      <scheme val="minor"/>
    </font>
    <font>
      <b/>
      <sz val="6"/>
      <color theme="1"/>
      <name val="Calibri"/>
      <family val="2"/>
      <scheme val="minor"/>
    </font>
    <font>
      <sz val="11"/>
      <color theme="1"/>
      <name val="Calibri"/>
      <family val="2"/>
      <scheme val="minor"/>
    </font>
    <font>
      <b/>
      <sz val="7"/>
      <name val="Calibri"/>
      <family val="2"/>
      <scheme val="minor"/>
    </font>
    <font>
      <sz val="10"/>
      <name val="Arial"/>
      <family val="2"/>
    </font>
    <font>
      <sz val="6"/>
      <color theme="1"/>
      <name val="Calibri"/>
      <family val="2"/>
      <scheme val="minor"/>
    </font>
    <font>
      <sz val="8"/>
      <name val="Calibri"/>
      <family val="2"/>
      <scheme val="minor"/>
    </font>
    <font>
      <u/>
      <sz val="11"/>
      <color theme="10"/>
      <name val="Calibri"/>
      <family val="2"/>
      <scheme val="minor"/>
    </font>
    <font>
      <i/>
      <sz val="6"/>
      <color theme="1"/>
      <name val="Calibri"/>
      <family val="2"/>
      <scheme val="minor"/>
    </font>
    <font>
      <sz val="6"/>
      <name val="Calibri"/>
      <family val="2"/>
    </font>
    <font>
      <sz val="6"/>
      <color rgb="FF000000"/>
      <name val="Calibri"/>
      <family val="2"/>
      <scheme val="minor"/>
    </font>
    <font>
      <sz val="6"/>
      <name val="Calibri"/>
      <family val="2"/>
      <scheme val="minor"/>
    </font>
    <font>
      <sz val="6"/>
      <color rgb="FFFF0000"/>
      <name val="Calibri"/>
      <family val="2"/>
      <scheme val="minor"/>
    </font>
    <font>
      <sz val="6"/>
      <color theme="1"/>
      <name val="Calibri"/>
      <family val="2"/>
    </font>
    <font>
      <b/>
      <sz val="6"/>
      <color rgb="FFFF0000"/>
      <name val="Calibri"/>
      <family val="2"/>
      <scheme val="minor"/>
    </font>
  </fonts>
  <fills count="10">
    <fill>
      <patternFill patternType="none"/>
    </fill>
    <fill>
      <patternFill patternType="gray125"/>
    </fill>
    <fill>
      <patternFill patternType="solid">
        <fgColor theme="5" tint="0.39997558519241921"/>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rgb="FF60F52B"/>
        <bgColor indexed="64"/>
      </patternFill>
    </fill>
    <fill>
      <patternFill patternType="solid">
        <fgColor rgb="FFE4F9D1"/>
        <bgColor indexed="64"/>
      </patternFill>
    </fill>
    <fill>
      <patternFill patternType="solid">
        <fgColor rgb="FFFF2D2D"/>
        <bgColor indexed="64"/>
      </patternFill>
    </fill>
  </fills>
  <borders count="42">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diagonal/>
    </border>
    <border>
      <left style="hair">
        <color rgb="FF000000"/>
      </left>
      <right style="medium">
        <color indexed="64"/>
      </right>
      <top style="hair">
        <color rgb="FF000000"/>
      </top>
      <bottom/>
      <diagonal/>
    </border>
    <border>
      <left style="medium">
        <color indexed="64"/>
      </left>
      <right style="thin">
        <color theme="1" tint="0.499984740745262"/>
      </right>
      <top/>
      <bottom style="medium">
        <color indexed="64"/>
      </bottom>
      <diagonal/>
    </border>
    <border>
      <left style="thin">
        <color theme="1" tint="0.499984740745262"/>
      </left>
      <right style="thin">
        <color theme="1" tint="0.499984740745262"/>
      </right>
      <top/>
      <bottom style="medium">
        <color indexed="64"/>
      </bottom>
      <diagonal/>
    </border>
    <border>
      <left style="thin">
        <color indexed="64"/>
      </left>
      <right style="thin">
        <color theme="1" tint="0.499984740745262"/>
      </right>
      <top/>
      <bottom style="medium">
        <color indexed="64"/>
      </bottom>
      <diagonal/>
    </border>
    <border>
      <left style="thin">
        <color theme="1" tint="0.499984740745262"/>
      </left>
      <right style="medium">
        <color indexed="64"/>
      </right>
      <top/>
      <bottom style="medium">
        <color indexed="64"/>
      </bottom>
      <diagonal/>
    </border>
    <border>
      <left style="medium">
        <color indexed="64"/>
      </left>
      <right style="hair">
        <color indexed="64"/>
      </right>
      <top/>
      <bottom/>
      <diagonal/>
    </border>
    <border>
      <left style="hair">
        <color indexed="64"/>
      </left>
      <right style="medium">
        <color indexed="64"/>
      </right>
      <top/>
      <bottom style="hair">
        <color indexed="64"/>
      </bottom>
      <diagonal/>
    </border>
    <border>
      <left style="thin">
        <color theme="1" tint="0.499984740745262"/>
      </left>
      <right/>
      <top/>
      <bottom style="medium">
        <color indexed="64"/>
      </bottom>
      <diagonal/>
    </border>
    <border>
      <left style="hair">
        <color indexed="64"/>
      </left>
      <right/>
      <top/>
      <bottom/>
      <diagonal/>
    </border>
    <border>
      <left style="hair">
        <color indexed="64"/>
      </left>
      <right/>
      <top style="hair">
        <color indexed="64"/>
      </top>
      <bottom/>
      <diagonal/>
    </border>
    <border>
      <left style="hair">
        <color indexed="64"/>
      </left>
      <right/>
      <top style="hair">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diagonal/>
    </border>
    <border>
      <left style="thin">
        <color theme="1" tint="0.499984740745262"/>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s>
  <cellStyleXfs count="10">
    <xf numFmtId="0" fontId="0" fillId="0" borderId="0"/>
    <xf numFmtId="9" fontId="5"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5" fillId="0" borderId="0"/>
    <xf numFmtId="0" fontId="7" fillId="0" borderId="0"/>
    <xf numFmtId="0" fontId="10" fillId="0" borderId="0" applyNumberFormat="0" applyFill="0" applyBorder="0" applyAlignment="0" applyProtection="0"/>
  </cellStyleXfs>
  <cellXfs count="125">
    <xf numFmtId="0" fontId="0" fillId="0" borderId="0" xfId="0"/>
    <xf numFmtId="0" fontId="1" fillId="0" borderId="0" xfId="0" applyFont="1"/>
    <xf numFmtId="0" fontId="0" fillId="0" borderId="0" xfId="0" applyAlignment="1">
      <alignment horizontal="left"/>
    </xf>
    <xf numFmtId="0" fontId="2" fillId="0" borderId="0" xfId="0" applyFont="1"/>
    <xf numFmtId="0" fontId="2" fillId="0" borderId="0" xfId="0" applyFont="1" applyAlignment="1">
      <alignment horizontal="center" wrapText="1"/>
    </xf>
    <xf numFmtId="0" fontId="2" fillId="0" borderId="0" xfId="0" applyFont="1" applyAlignment="1">
      <alignment horizontal="left" vertical="top"/>
    </xf>
    <xf numFmtId="0" fontId="2" fillId="0" borderId="0" xfId="0" applyFont="1" applyAlignment="1">
      <alignment horizontal="center" vertical="center"/>
    </xf>
    <xf numFmtId="0" fontId="2" fillId="3" borderId="1" xfId="0" applyFont="1" applyFill="1" applyBorder="1" applyAlignment="1">
      <alignment horizontal="center" vertical="center" wrapText="1"/>
    </xf>
    <xf numFmtId="0" fontId="8" fillId="0" borderId="1" xfId="0" applyFont="1" applyBorder="1" applyAlignment="1">
      <alignment horizontal="left" vertical="top" wrapText="1"/>
    </xf>
    <xf numFmtId="0" fontId="0" fillId="9" borderId="0" xfId="0" applyFill="1" applyAlignment="1">
      <alignment horizontal="left"/>
    </xf>
    <xf numFmtId="0" fontId="0" fillId="9" borderId="0" xfId="0" applyFill="1"/>
    <xf numFmtId="0" fontId="2" fillId="9" borderId="0" xfId="0" applyFont="1" applyFill="1" applyAlignment="1">
      <alignment horizontal="left" vertical="top"/>
    </xf>
    <xf numFmtId="0" fontId="2" fillId="9" borderId="0" xfId="0" applyFont="1" applyFill="1"/>
    <xf numFmtId="0" fontId="2" fillId="9" borderId="0" xfId="0" applyFont="1" applyFill="1" applyAlignment="1">
      <alignment horizontal="center" vertical="center"/>
    </xf>
    <xf numFmtId="14" fontId="8" fillId="0" borderId="1" xfId="0" applyNumberFormat="1" applyFont="1" applyBorder="1"/>
    <xf numFmtId="0" fontId="8" fillId="0" borderId="1" xfId="0" applyFont="1" applyBorder="1"/>
    <xf numFmtId="0" fontId="8" fillId="0" borderId="1" xfId="0" applyFont="1" applyBorder="1" applyAlignment="1">
      <alignment horizontal="left" vertical="top"/>
    </xf>
    <xf numFmtId="0" fontId="8" fillId="0" borderId="1" xfId="0" applyFont="1" applyBorder="1" applyAlignment="1">
      <alignment horizontal="center" vertical="center"/>
    </xf>
    <xf numFmtId="0" fontId="8" fillId="0" borderId="1" xfId="0" applyFont="1" applyBorder="1" applyAlignment="1">
      <alignment vertical="top" wrapText="1"/>
    </xf>
    <xf numFmtId="164" fontId="8" fillId="0" borderId="2" xfId="0" applyNumberFormat="1" applyFont="1" applyBorder="1" applyAlignment="1">
      <alignment horizontal="center" vertical="center"/>
    </xf>
    <xf numFmtId="14" fontId="8" fillId="0" borderId="2" xfId="0" applyNumberFormat="1" applyFont="1" applyBorder="1" applyAlignment="1">
      <alignment horizontal="right" vertical="top"/>
    </xf>
    <xf numFmtId="0" fontId="8" fillId="3" borderId="2" xfId="0" applyFont="1" applyFill="1" applyBorder="1" applyAlignment="1">
      <alignment horizontal="center" vertical="center" wrapText="1"/>
    </xf>
    <xf numFmtId="2" fontId="8" fillId="0" borderId="1" xfId="0" applyNumberFormat="1" applyFont="1" applyBorder="1" applyAlignment="1">
      <alignment horizontal="center" vertical="center"/>
    </xf>
    <xf numFmtId="9" fontId="8" fillId="0" borderId="1" xfId="1" applyFont="1" applyFill="1" applyBorder="1" applyAlignment="1">
      <alignment horizontal="center" vertical="center"/>
    </xf>
    <xf numFmtId="0" fontId="8" fillId="3" borderId="1" xfId="0" applyFont="1" applyFill="1" applyBorder="1" applyAlignment="1">
      <alignment horizontal="center" vertical="center"/>
    </xf>
    <xf numFmtId="0" fontId="8" fillId="0" borderId="0" xfId="0" applyFont="1"/>
    <xf numFmtId="14" fontId="8" fillId="0" borderId="1" xfId="0" applyNumberFormat="1" applyFont="1" applyBorder="1" applyAlignment="1">
      <alignment horizontal="right"/>
    </xf>
    <xf numFmtId="0" fontId="14" fillId="0" borderId="2" xfId="0" applyFont="1" applyBorder="1" applyAlignment="1">
      <alignment horizontal="center" vertical="center" wrapText="1"/>
    </xf>
    <xf numFmtId="2" fontId="8" fillId="0" borderId="1" xfId="0" applyNumberFormat="1" applyFont="1" applyBorder="1" applyAlignment="1">
      <alignment horizontal="center" vertical="center" wrapText="1"/>
    </xf>
    <xf numFmtId="0" fontId="8" fillId="0" borderId="2" xfId="0" applyFont="1" applyBorder="1" applyAlignment="1">
      <alignment horizontal="center" vertical="center" wrapText="1"/>
    </xf>
    <xf numFmtId="0" fontId="8" fillId="0" borderId="2" xfId="0" applyFont="1" applyBorder="1" applyAlignment="1">
      <alignment horizontal="left" vertical="top" wrapText="1"/>
    </xf>
    <xf numFmtId="0" fontId="8" fillId="0" borderId="2" xfId="0" applyFont="1" applyFill="1" applyBorder="1" applyAlignment="1">
      <alignment horizontal="center" vertical="center" wrapText="1"/>
    </xf>
    <xf numFmtId="0" fontId="13" fillId="0" borderId="3" xfId="0" applyFont="1" applyBorder="1" applyAlignment="1">
      <alignment horizontal="center" vertical="center" wrapText="1"/>
    </xf>
    <xf numFmtId="0" fontId="8" fillId="0" borderId="1"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2" xfId="0" applyFont="1" applyBorder="1" applyAlignment="1">
      <alignment horizontal="center" vertical="center" wrapText="1"/>
    </xf>
    <xf numFmtId="0" fontId="8" fillId="0" borderId="4" xfId="0" applyFont="1" applyBorder="1"/>
    <xf numFmtId="0" fontId="8" fillId="0" borderId="4" xfId="0" applyFont="1" applyBorder="1" applyAlignment="1">
      <alignment horizontal="left" vertical="top"/>
    </xf>
    <xf numFmtId="0" fontId="8" fillId="0" borderId="4" xfId="0" applyFont="1" applyBorder="1" applyAlignment="1">
      <alignment horizontal="left" vertical="top" wrapText="1"/>
    </xf>
    <xf numFmtId="14" fontId="8" fillId="0" borderId="4" xfId="0" applyNumberFormat="1" applyFont="1" applyBorder="1"/>
    <xf numFmtId="0" fontId="8" fillId="0" borderId="4" xfId="0" applyFont="1" applyBorder="1" applyAlignment="1">
      <alignment horizontal="center" vertical="center"/>
    </xf>
    <xf numFmtId="0" fontId="8" fillId="0" borderId="4" xfId="0" applyFont="1" applyBorder="1" applyAlignment="1">
      <alignment vertical="top" wrapText="1"/>
    </xf>
    <xf numFmtId="0" fontId="8" fillId="0" borderId="3" xfId="0" applyFont="1" applyBorder="1" applyAlignment="1">
      <alignment horizontal="left" vertical="top" wrapText="1"/>
    </xf>
    <xf numFmtId="164" fontId="8" fillId="0" borderId="3" xfId="0" applyNumberFormat="1" applyFont="1" applyBorder="1" applyAlignment="1">
      <alignment horizontal="center" vertical="center"/>
    </xf>
    <xf numFmtId="14" fontId="8" fillId="0" borderId="3" xfId="0" applyNumberFormat="1" applyFont="1" applyBorder="1" applyAlignment="1">
      <alignment horizontal="right" vertical="top"/>
    </xf>
    <xf numFmtId="0" fontId="8" fillId="0" borderId="3" xfId="0" applyFont="1" applyBorder="1" applyAlignment="1">
      <alignment horizontal="center" vertical="center" wrapText="1"/>
    </xf>
    <xf numFmtId="2" fontId="8" fillId="0" borderId="4" xfId="0" applyNumberFormat="1" applyFont="1" applyBorder="1" applyAlignment="1">
      <alignment horizontal="center" vertical="center"/>
    </xf>
    <xf numFmtId="9" fontId="8" fillId="0" borderId="4" xfId="1" applyFont="1" applyFill="1" applyBorder="1" applyAlignment="1">
      <alignment horizontal="center" vertical="center"/>
    </xf>
    <xf numFmtId="0" fontId="8" fillId="3" borderId="4" xfId="0" applyFont="1" applyFill="1" applyBorder="1" applyAlignment="1">
      <alignment horizontal="center" vertical="center"/>
    </xf>
    <xf numFmtId="0" fontId="8" fillId="3" borderId="6" xfId="0" applyFont="1" applyFill="1" applyBorder="1" applyAlignment="1">
      <alignment horizontal="center" vertical="center" wrapText="1"/>
    </xf>
    <xf numFmtId="14" fontId="8" fillId="0" borderId="8" xfId="0" applyNumberFormat="1" applyFont="1" applyBorder="1"/>
    <xf numFmtId="0" fontId="8" fillId="0" borderId="8" xfId="0" applyFont="1" applyBorder="1"/>
    <xf numFmtId="0" fontId="8" fillId="0" borderId="8" xfId="0" applyFont="1" applyBorder="1" applyAlignment="1">
      <alignment horizontal="left" vertical="top"/>
    </xf>
    <xf numFmtId="0" fontId="8" fillId="0" borderId="8" xfId="0" applyFont="1" applyBorder="1" applyAlignment="1">
      <alignment horizontal="left" vertical="top" wrapText="1"/>
    </xf>
    <xf numFmtId="0" fontId="8" fillId="0" borderId="8" xfId="0" applyFont="1" applyBorder="1" applyAlignment="1">
      <alignment horizontal="center" vertical="center"/>
    </xf>
    <xf numFmtId="0" fontId="8" fillId="0" borderId="8" xfId="0" applyFont="1" applyBorder="1" applyAlignment="1">
      <alignment vertical="top" wrapText="1"/>
    </xf>
    <xf numFmtId="164" fontId="8" fillId="0" borderId="8" xfId="0" applyNumberFormat="1" applyFont="1" applyBorder="1" applyAlignment="1">
      <alignment horizontal="center" vertical="center"/>
    </xf>
    <xf numFmtId="14" fontId="8" fillId="0" borderId="8" xfId="0" applyNumberFormat="1" applyFont="1" applyBorder="1" applyAlignment="1">
      <alignment horizontal="right" vertical="top"/>
    </xf>
    <xf numFmtId="0" fontId="8" fillId="0" borderId="8" xfId="0" applyFont="1" applyBorder="1" applyAlignment="1">
      <alignment horizontal="center" vertical="center" wrapText="1"/>
    </xf>
    <xf numFmtId="2" fontId="8" fillId="0" borderId="8" xfId="0" applyNumberFormat="1" applyFont="1" applyBorder="1" applyAlignment="1">
      <alignment horizontal="center" vertical="center"/>
    </xf>
    <xf numFmtId="9" fontId="8" fillId="0" borderId="8" xfId="1" applyFont="1" applyFill="1" applyBorder="1" applyAlignment="1">
      <alignment horizontal="center" vertical="center"/>
    </xf>
    <xf numFmtId="0" fontId="8" fillId="0" borderId="8" xfId="0" applyFont="1" applyFill="1" applyBorder="1" applyAlignment="1">
      <alignment horizontal="center" vertical="center" wrapText="1"/>
    </xf>
    <xf numFmtId="14" fontId="8" fillId="0" borderId="8" xfId="0" applyNumberFormat="1" applyFont="1" applyBorder="1" applyAlignment="1">
      <alignment horizontal="right"/>
    </xf>
    <xf numFmtId="0" fontId="8" fillId="3" borderId="8" xfId="0" applyFont="1" applyFill="1" applyBorder="1" applyAlignment="1">
      <alignment horizontal="center" vertical="center" wrapText="1"/>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wrapText="1"/>
    </xf>
    <xf numFmtId="0" fontId="8"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8" fillId="0" borderId="11"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5" borderId="15" xfId="0" applyFont="1" applyFill="1" applyBorder="1" applyAlignment="1">
      <alignment horizontal="left" vertical="center" wrapText="1"/>
    </xf>
    <xf numFmtId="0" fontId="2" fillId="5" borderId="15"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5" borderId="14" xfId="0" applyFont="1" applyFill="1" applyBorder="1" applyAlignment="1">
      <alignment horizontal="left" vertical="center" wrapText="1"/>
    </xf>
    <xf numFmtId="0" fontId="6" fillId="7" borderId="14" xfId="0" applyFont="1" applyFill="1" applyBorder="1" applyAlignment="1">
      <alignment horizontal="center" vertical="center" wrapText="1"/>
    </xf>
    <xf numFmtId="0" fontId="6" fillId="7" borderId="16" xfId="0" applyFont="1" applyFill="1" applyBorder="1" applyAlignment="1">
      <alignment horizontal="center" vertical="center" wrapText="1"/>
    </xf>
    <xf numFmtId="0" fontId="8" fillId="0" borderId="17" xfId="0" applyFont="1" applyBorder="1" applyAlignment="1">
      <alignment horizontal="center" vertical="center" wrapText="1"/>
    </xf>
    <xf numFmtId="0" fontId="8" fillId="3" borderId="18" xfId="0" applyFont="1" applyFill="1" applyBorder="1" applyAlignment="1">
      <alignment horizontal="center" vertical="center" wrapText="1"/>
    </xf>
    <xf numFmtId="0" fontId="8" fillId="0" borderId="10" xfId="0" applyFont="1" applyBorder="1" applyAlignment="1">
      <alignment horizontal="center" vertical="center"/>
    </xf>
    <xf numFmtId="0" fontId="8" fillId="0" borderId="7" xfId="0" applyFont="1" applyBorder="1" applyAlignment="1">
      <alignment horizontal="center" vertical="center"/>
    </xf>
    <xf numFmtId="0" fontId="2" fillId="5" borderId="19" xfId="0" applyFont="1" applyFill="1" applyBorder="1" applyAlignment="1">
      <alignment horizontal="center" vertical="center" wrapText="1"/>
    </xf>
    <xf numFmtId="14" fontId="8" fillId="0" borderId="20" xfId="0" applyNumberFormat="1" applyFont="1" applyBorder="1" applyAlignment="1">
      <alignment horizontal="right" vertical="top"/>
    </xf>
    <xf numFmtId="14" fontId="8" fillId="0" borderId="21" xfId="0" applyNumberFormat="1" applyFont="1" applyBorder="1" applyAlignment="1">
      <alignment horizontal="right" vertical="top"/>
    </xf>
    <xf numFmtId="14" fontId="8" fillId="0" borderId="22" xfId="0" applyNumberFormat="1" applyFont="1" applyBorder="1" applyAlignment="1">
      <alignment horizontal="right" vertical="top"/>
    </xf>
    <xf numFmtId="0" fontId="6" fillId="7" borderId="13" xfId="0" applyFont="1" applyFill="1" applyBorder="1" applyAlignment="1">
      <alignment vertical="center" wrapText="1"/>
    </xf>
    <xf numFmtId="14" fontId="8" fillId="0" borderId="17" xfId="0" applyNumberFormat="1" applyFont="1" applyBorder="1" applyAlignment="1">
      <alignment horizontal="center" vertical="center" wrapText="1"/>
    </xf>
    <xf numFmtId="14" fontId="8" fillId="0" borderId="5" xfId="0" applyNumberFormat="1" applyFont="1" applyBorder="1" applyAlignment="1">
      <alignment horizontal="center" vertical="center" wrapText="1"/>
    </xf>
    <xf numFmtId="14" fontId="8" fillId="0" borderId="10" xfId="0" applyNumberFormat="1" applyFont="1" applyBorder="1" applyAlignment="1">
      <alignment horizontal="center" vertical="center" wrapText="1"/>
    </xf>
    <xf numFmtId="14" fontId="8" fillId="3" borderId="5" xfId="0" applyNumberFormat="1" applyFont="1" applyFill="1" applyBorder="1" applyAlignment="1">
      <alignment horizontal="center" vertical="center" wrapText="1"/>
    </xf>
    <xf numFmtId="14" fontId="8" fillId="0" borderId="7" xfId="0" applyNumberFormat="1" applyFont="1" applyBorder="1" applyAlignment="1">
      <alignment horizontal="center" vertical="center" wrapText="1"/>
    </xf>
    <xf numFmtId="0" fontId="3" fillId="6" borderId="23" xfId="0" applyFont="1" applyFill="1" applyBorder="1" applyAlignment="1">
      <alignment vertical="center" wrapText="1"/>
    </xf>
    <xf numFmtId="0" fontId="3" fillId="6" borderId="24" xfId="0" applyFont="1" applyFill="1" applyBorder="1" applyAlignment="1">
      <alignment vertical="center" wrapText="1"/>
    </xf>
    <xf numFmtId="0" fontId="3" fillId="6" borderId="26" xfId="0" applyFont="1" applyFill="1" applyBorder="1" applyAlignment="1">
      <alignment vertical="center" wrapText="1"/>
    </xf>
    <xf numFmtId="0" fontId="3" fillId="2" borderId="27" xfId="0" applyFont="1" applyFill="1" applyBorder="1" applyAlignment="1">
      <alignment vertical="center" wrapText="1"/>
    </xf>
    <xf numFmtId="0" fontId="3" fillId="2" borderId="28" xfId="0" applyFont="1" applyFill="1" applyBorder="1" applyAlignment="1">
      <alignment horizontal="center" vertical="center" wrapText="1"/>
    </xf>
    <xf numFmtId="0" fontId="3" fillId="2" borderId="29" xfId="0" applyFont="1" applyFill="1" applyBorder="1" applyAlignment="1">
      <alignment horizontal="center" vertical="center"/>
    </xf>
    <xf numFmtId="0" fontId="3" fillId="2" borderId="30" xfId="0" applyFont="1" applyFill="1" applyBorder="1" applyAlignment="1">
      <alignment vertical="center" wrapText="1"/>
    </xf>
    <xf numFmtId="0" fontId="3" fillId="2" borderId="31" xfId="0" applyFont="1" applyFill="1" applyBorder="1" applyAlignment="1">
      <alignment vertical="center" wrapText="1"/>
    </xf>
    <xf numFmtId="0" fontId="6" fillId="8" borderId="23" xfId="0" applyFont="1" applyFill="1" applyBorder="1" applyAlignment="1">
      <alignment horizontal="center" vertical="center" wrapText="1"/>
    </xf>
    <xf numFmtId="0" fontId="6" fillId="8" borderId="32" xfId="0" applyFont="1" applyFill="1" applyBorder="1" applyAlignment="1">
      <alignment horizontal="center" vertical="center" wrapText="1"/>
    </xf>
    <xf numFmtId="0" fontId="6" fillId="8" borderId="33" xfId="0" applyFont="1" applyFill="1" applyBorder="1" applyAlignment="1">
      <alignment horizontal="center" vertical="center" wrapText="1"/>
    </xf>
    <xf numFmtId="0" fontId="3" fillId="6" borderId="34" xfId="0" applyFont="1" applyFill="1" applyBorder="1" applyAlignment="1">
      <alignment vertical="center" wrapText="1"/>
    </xf>
    <xf numFmtId="0" fontId="3" fillId="6" borderId="35" xfId="0" applyFont="1" applyFill="1" applyBorder="1" applyAlignment="1">
      <alignment vertical="center" wrapText="1"/>
    </xf>
    <xf numFmtId="0" fontId="3" fillId="6" borderId="36" xfId="0" applyFont="1" applyFill="1" applyBorder="1" applyAlignment="1">
      <alignment vertical="center" wrapText="1"/>
    </xf>
    <xf numFmtId="0" fontId="3" fillId="2" borderId="37" xfId="0" applyFont="1" applyFill="1" applyBorder="1" applyAlignment="1">
      <alignment vertical="center" wrapText="1"/>
    </xf>
    <xf numFmtId="0" fontId="4" fillId="2" borderId="38" xfId="0" applyFont="1" applyFill="1" applyBorder="1" applyAlignment="1">
      <alignment horizontal="center" vertical="center" wrapText="1"/>
    </xf>
    <xf numFmtId="0" fontId="3" fillId="2" borderId="39" xfId="0" applyFont="1" applyFill="1" applyBorder="1" applyAlignment="1">
      <alignment horizontal="center" vertical="center"/>
    </xf>
    <xf numFmtId="0" fontId="3" fillId="2" borderId="14" xfId="0" applyFont="1" applyFill="1" applyBorder="1" applyAlignment="1">
      <alignment vertical="center" wrapText="1"/>
    </xf>
    <xf numFmtId="0" fontId="3" fillId="2" borderId="19" xfId="0" applyFont="1" applyFill="1" applyBorder="1" applyAlignment="1">
      <alignment vertical="center" wrapText="1"/>
    </xf>
    <xf numFmtId="0" fontId="6" fillId="8" borderId="34" xfId="0" applyFont="1" applyFill="1" applyBorder="1" applyAlignment="1">
      <alignment vertical="center" wrapText="1"/>
    </xf>
    <xf numFmtId="0" fontId="6" fillId="8" borderId="40" xfId="0" applyFont="1" applyFill="1" applyBorder="1" applyAlignment="1">
      <alignment vertical="top" wrapText="1"/>
    </xf>
    <xf numFmtId="0" fontId="6" fillId="8" borderId="40" xfId="0" applyFont="1" applyFill="1" applyBorder="1" applyAlignment="1">
      <alignment vertical="center" wrapText="1"/>
    </xf>
    <xf numFmtId="0" fontId="6" fillId="8" borderId="41" xfId="0" applyFont="1" applyFill="1" applyBorder="1" applyAlignment="1">
      <alignment vertical="center" wrapText="1"/>
    </xf>
    <xf numFmtId="0" fontId="3" fillId="6" borderId="23" xfId="0" applyFont="1" applyFill="1" applyBorder="1" applyAlignment="1">
      <alignment vertical="center"/>
    </xf>
    <xf numFmtId="0" fontId="3" fillId="6" borderId="24" xfId="0" applyFont="1" applyFill="1" applyBorder="1" applyAlignment="1">
      <alignment vertical="center"/>
    </xf>
    <xf numFmtId="0" fontId="3" fillId="2" borderId="23" xfId="0" applyFont="1" applyFill="1" applyBorder="1" applyAlignment="1">
      <alignment vertical="center"/>
    </xf>
    <xf numFmtId="0" fontId="3" fillId="2" borderId="24" xfId="0" applyFont="1" applyFill="1" applyBorder="1" applyAlignment="1">
      <alignment vertical="center"/>
    </xf>
    <xf numFmtId="0" fontId="6" fillId="7" borderId="23" xfId="0" applyFont="1" applyFill="1" applyBorder="1" applyAlignment="1">
      <alignment vertical="center" wrapText="1"/>
    </xf>
    <xf numFmtId="0" fontId="6" fillId="7" borderId="24" xfId="0" applyFont="1" applyFill="1" applyBorder="1" applyAlignment="1">
      <alignment vertical="center" wrapText="1"/>
    </xf>
    <xf numFmtId="0" fontId="6" fillId="7" borderId="25" xfId="0" applyFont="1" applyFill="1" applyBorder="1" applyAlignment="1">
      <alignment vertical="center" wrapText="1"/>
    </xf>
    <xf numFmtId="0" fontId="6" fillId="7" borderId="24" xfId="0" applyFont="1" applyFill="1" applyBorder="1" applyAlignment="1">
      <alignment vertical="center"/>
    </xf>
  </cellXfs>
  <cellStyles count="10">
    <cellStyle name="Hyperlink" xfId="9"/>
    <cellStyle name="Normal" xfId="0" builtinId="0"/>
    <cellStyle name="Normal 2" xfId="2"/>
    <cellStyle name="Normal 2 2" xfId="3"/>
    <cellStyle name="Normal 3" xfId="5"/>
    <cellStyle name="Normal 4" xfId="7"/>
    <cellStyle name="Normal 5" xfId="4"/>
    <cellStyle name="Normal 6" xfId="8"/>
    <cellStyle name="Porcentaje" xfId="1" builtinId="5"/>
    <cellStyle name="Porcentual 10" xfId="6"/>
  </cellStyles>
  <dxfs count="27">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colors>
    <mruColors>
      <color rgb="FFFF2D2D"/>
      <color rgb="FF60F52B"/>
      <color rgb="FFE4F9D1"/>
      <color rgb="FFCC99FF"/>
      <color rgb="FF1A8E9E"/>
      <color rgb="FF6600CC"/>
      <color rgb="FFAD6B0B"/>
      <color rgb="FFF58B17"/>
      <color rgb="FFFBE7FD"/>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bonilla/AppData/Local/Temp/MicrosoftEdgeDownloads/be7af5c1-59e4-4a40-a772-3d4675bb7523/MATRIZ%20Solicitud%20ACPM%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refreshError="1"/>
      <sheetData sheetId="1" refreshError="1">
        <row r="2">
          <cell r="A2" t="str">
            <v xml:space="preserve">Conocimiento </v>
          </cell>
          <cell r="B2" t="str">
            <v>William Alfonso Tovar Segura</v>
          </cell>
        </row>
        <row r="3">
          <cell r="A3" t="str">
            <v>Dirección</v>
          </cell>
          <cell r="B3" t="str">
            <v>Paula Ximena Henao Escobar</v>
          </cell>
        </row>
        <row r="4">
          <cell r="A4" t="str">
            <v>Evaluación y Control</v>
          </cell>
          <cell r="B4" t="str">
            <v>Jaime Hernando Arias Patiño</v>
          </cell>
        </row>
        <row r="5">
          <cell r="A5" t="str">
            <v>Gestión Jurídica</v>
          </cell>
          <cell r="B5" t="str">
            <v>Mónica María Pérez Barragán</v>
          </cell>
        </row>
        <row r="6">
          <cell r="A6" t="str">
            <v>Gestión de Recursos</v>
          </cell>
          <cell r="B6" t="str">
            <v>Norma Cecilia Sánchez Sandino</v>
          </cell>
        </row>
        <row r="7">
          <cell r="A7" t="str">
            <v>Gestión tecnológica de la información y las comunicaciones</v>
          </cell>
          <cell r="B7" t="str">
            <v>Manuel Eduardo Castillo Guzmán</v>
          </cell>
        </row>
        <row r="8">
          <cell r="A8" t="str">
            <v>Servicio al Ciudadano</v>
          </cell>
          <cell r="B8" t="str">
            <v>Amalín  Aiza Mahuad</v>
          </cell>
        </row>
        <row r="9">
          <cell r="A9" t="str">
            <v>Gestión Estratégica</v>
          </cell>
          <cell r="B9" t="str">
            <v>Manuel Eduardo Castillo Guzmán</v>
          </cell>
        </row>
        <row r="10">
          <cell r="A10" t="str">
            <v>Gestión del Talento Humano</v>
          </cell>
          <cell r="B10" t="str">
            <v>Javier Ricardo Ballesteros Gutierrez</v>
          </cell>
        </row>
        <row r="11">
          <cell r="A11" t="str">
            <v>Manejo</v>
          </cell>
          <cell r="B11" t="str">
            <v>Mauricio Ayala Vazquez</v>
          </cell>
        </row>
        <row r="12">
          <cell r="A12" t="str">
            <v xml:space="preserve">Reducción </v>
          </cell>
          <cell r="B12" t="str">
            <v>William Alfonso Tovar Segura</v>
          </cell>
        </row>
        <row r="13">
          <cell r="A13">
            <v>0</v>
          </cell>
          <cell r="B13">
            <v>0</v>
          </cell>
        </row>
        <row r="14">
          <cell r="A14">
            <v>0</v>
          </cell>
          <cell r="B14">
            <v>0</v>
          </cell>
        </row>
        <row r="15">
          <cell r="A15">
            <v>0</v>
          </cell>
          <cell r="B15">
            <v>0</v>
          </cell>
        </row>
        <row r="16">
          <cell r="A16">
            <v>0</v>
          </cell>
          <cell r="B16">
            <v>0</v>
          </cell>
        </row>
        <row r="17">
          <cell r="A17">
            <v>0</v>
          </cell>
          <cell r="B17">
            <v>0</v>
          </cell>
        </row>
        <row r="18">
          <cell r="A18">
            <v>0</v>
          </cell>
          <cell r="B18">
            <v>0</v>
          </cell>
        </row>
        <row r="19">
          <cell r="A19" t="str">
            <v>DEPENDENCIA / ÁREA</v>
          </cell>
          <cell r="B19" t="str">
            <v>LÍDER DEPENDENCIA / ÁREA</v>
          </cell>
        </row>
        <row r="20">
          <cell r="A20" t="str">
            <v>Acuático</v>
          </cell>
          <cell r="B20" t="str">
            <v>Tte. Rodolfo Barrera Soto</v>
          </cell>
        </row>
        <row r="21">
          <cell r="A21" t="str">
            <v>Almacén</v>
          </cell>
          <cell r="B21" t="str">
            <v>Amalín Ariza Mahuad</v>
          </cell>
        </row>
        <row r="22">
          <cell r="A22" t="str">
            <v>Compras de consumo</v>
          </cell>
          <cell r="B22" t="str">
            <v>Amalín Ariza Mahuad</v>
          </cell>
        </row>
        <row r="23">
          <cell r="A23" t="str">
            <v>Contratación</v>
          </cell>
          <cell r="B23" t="str">
            <v>Mónica María Pérez Barragán</v>
          </cell>
        </row>
        <row r="24">
          <cell r="A24" t="str">
            <v>Dirección</v>
          </cell>
          <cell r="B24" t="str">
            <v xml:space="preserve">Paula Ximena Henao Escobar </v>
          </cell>
        </row>
        <row r="25">
          <cell r="A25" t="str">
            <v>Gestión del parque automotor y HEA</v>
          </cell>
          <cell r="B25" t="str">
            <v>Norma Cecilia Sánchez Sandino</v>
          </cell>
        </row>
        <row r="26">
          <cell r="A26" t="str">
            <v>Inventarios</v>
          </cell>
          <cell r="B26" t="str">
            <v>Amalín Ariza Mahuad</v>
          </cell>
        </row>
        <row r="27">
          <cell r="A27" t="str">
            <v>Investigación de incendios</v>
          </cell>
          <cell r="B27" t="str">
            <v>Tte. Luis Fernando Caicedo Neira</v>
          </cell>
        </row>
        <row r="28">
          <cell r="A28" t="str">
            <v>Oficina asesora de planeación</v>
          </cell>
          <cell r="B28" t="str">
            <v>Manuel Eduardo Castillo Guzmán</v>
          </cell>
        </row>
        <row r="29">
          <cell r="A29" t="str">
            <v>Oficina asesora jurídica</v>
          </cell>
          <cell r="B29" t="str">
            <v>Mónica María Pérez Barragán</v>
          </cell>
        </row>
        <row r="30">
          <cell r="A30" t="str">
            <v>Oficina de control interno</v>
          </cell>
          <cell r="B30" t="str">
            <v>Jaime Hernando Arias Patiño</v>
          </cell>
        </row>
        <row r="31">
          <cell r="A31" t="str">
            <v>Prevención</v>
          </cell>
          <cell r="B31" t="str">
            <v>Sgto. GERMAN ALDANA MATIZ</v>
          </cell>
        </row>
        <row r="32">
          <cell r="A32" t="str">
            <v>Programa canino</v>
          </cell>
          <cell r="B32" t="str">
            <v>Sgto. Roger Andrés Peña Guzmán</v>
          </cell>
        </row>
        <row r="33">
          <cell r="A33" t="str">
            <v>Rescate técnico</v>
          </cell>
          <cell r="B33" t="str">
            <v>Sgto.CUEVAS RIAÑO HENRY</v>
          </cell>
        </row>
        <row r="34">
          <cell r="A34" t="str">
            <v>Seguros</v>
          </cell>
          <cell r="B34" t="str">
            <v>Amalín Ariza Mahuad</v>
          </cell>
        </row>
        <row r="35">
          <cell r="A35" t="str">
            <v>Sistema integrado de gestión</v>
          </cell>
          <cell r="B35" t="str">
            <v>Amalín Ariza Mahuad</v>
          </cell>
        </row>
        <row r="36">
          <cell r="A36" t="str">
            <v>Subdirección de gestión corporativa</v>
          </cell>
          <cell r="B36" t="str">
            <v>Amalín Ariza Mahuad</v>
          </cell>
        </row>
        <row r="37">
          <cell r="A37" t="str">
            <v>Subdirección de gestión del riesgo</v>
          </cell>
          <cell r="B37" t="str">
            <v>William Alfonso Tovar Segura</v>
          </cell>
        </row>
        <row r="38">
          <cell r="A38" t="str">
            <v>Subdirección de gestión humana</v>
          </cell>
          <cell r="B38" t="str">
            <v>Javier Ricardo Ballesteros Gutierrez</v>
          </cell>
        </row>
        <row r="39">
          <cell r="A39" t="str">
            <v>Subdirección logística</v>
          </cell>
          <cell r="B39" t="str">
            <v>Norma Cecilia Sánchez Sandino</v>
          </cell>
        </row>
        <row r="40">
          <cell r="A40" t="str">
            <v>Subdirección operativa</v>
          </cell>
          <cell r="B40" t="str">
            <v>Mauricio Ayala Vasquez</v>
          </cell>
        </row>
        <row r="41">
          <cell r="A41" t="str">
            <v>B1 - Chapinero</v>
          </cell>
          <cell r="B41" t="str">
            <v>Tte. BOHORQUEZ FRACICA CIPRIAN</v>
          </cell>
        </row>
        <row r="42">
          <cell r="A42" t="str">
            <v>B10 - Marichuela</v>
          </cell>
          <cell r="B42" t="str">
            <v xml:space="preserve">Sgto. NARANJO HENAO URIEL </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G1048416"/>
  <sheetViews>
    <sheetView tabSelected="1" zoomScale="145" zoomScaleNormal="145" workbookViewId="0">
      <selection activeCell="AA3" sqref="AA3"/>
    </sheetView>
  </sheetViews>
  <sheetFormatPr baseColWidth="10" defaultColWidth="11.42578125" defaultRowHeight="15" x14ac:dyDescent="0.25"/>
  <cols>
    <col min="1" max="1" width="6.42578125" style="2" customWidth="1"/>
    <col min="4" max="4" width="9.5703125" style="5" customWidth="1"/>
    <col min="5" max="5" width="15.28515625" customWidth="1"/>
    <col min="8" max="8" width="11.42578125" customWidth="1"/>
    <col min="9" max="9" width="25.5703125" style="3" customWidth="1"/>
    <col min="10" max="10" width="28" style="3" customWidth="1"/>
    <col min="11" max="11" width="33.7109375" customWidth="1"/>
    <col min="12" max="13" width="11.42578125" customWidth="1"/>
    <col min="14" max="14" width="13.85546875" customWidth="1"/>
    <col min="15" max="15" width="14.5703125" customWidth="1"/>
    <col min="16" max="16" width="13.42578125" customWidth="1"/>
    <col min="17" max="19" width="11.42578125" customWidth="1"/>
    <col min="20" max="20" width="14.42578125" customWidth="1"/>
    <col min="21" max="22" width="11.42578125" customWidth="1"/>
    <col min="23" max="23" width="11.42578125" style="6" customWidth="1"/>
    <col min="24" max="24" width="16.85546875" style="6" customWidth="1"/>
    <col min="25" max="28" width="11.42578125" style="6" customWidth="1"/>
    <col min="29" max="29" width="25.5703125" style="6" customWidth="1"/>
    <col min="30" max="30" width="11.42578125" style="6" customWidth="1"/>
    <col min="31" max="33" width="11.42578125" style="3"/>
  </cols>
  <sheetData>
    <row r="1" spans="1:33" s="1" customFormat="1" ht="27" customHeight="1" thickBot="1" x14ac:dyDescent="0.25">
      <c r="A1" s="117"/>
      <c r="B1" s="118"/>
      <c r="C1" s="118"/>
      <c r="D1" s="118"/>
      <c r="E1" s="118" t="s">
        <v>0</v>
      </c>
      <c r="F1" s="118"/>
      <c r="G1" s="118"/>
      <c r="H1" s="118"/>
      <c r="I1" s="118"/>
      <c r="J1" s="119"/>
      <c r="K1" s="120"/>
      <c r="L1" s="120"/>
      <c r="M1" s="120"/>
      <c r="N1" s="120" t="s">
        <v>1</v>
      </c>
      <c r="O1" s="120"/>
      <c r="P1" s="120"/>
      <c r="Q1" s="120"/>
      <c r="R1" s="120"/>
      <c r="S1" s="120"/>
      <c r="T1" s="120"/>
      <c r="U1" s="120"/>
      <c r="V1" s="120"/>
      <c r="W1" s="121"/>
      <c r="X1" s="122"/>
      <c r="Y1" s="122"/>
      <c r="Z1" s="124" t="s">
        <v>637</v>
      </c>
      <c r="AA1" s="122"/>
      <c r="AB1" s="122"/>
      <c r="AC1" s="122"/>
      <c r="AD1" s="123"/>
      <c r="AE1" s="3"/>
      <c r="AF1" s="3"/>
      <c r="AG1" s="3"/>
    </row>
    <row r="2" spans="1:33" s="1" customFormat="1" ht="33.75" customHeight="1" x14ac:dyDescent="0.2">
      <c r="A2" s="94" t="s">
        <v>2</v>
      </c>
      <c r="B2" s="95" t="s">
        <v>87</v>
      </c>
      <c r="C2" s="95" t="s">
        <v>3</v>
      </c>
      <c r="D2" s="95" t="s">
        <v>4</v>
      </c>
      <c r="E2" s="95" t="s">
        <v>5</v>
      </c>
      <c r="F2" s="95" t="s">
        <v>6</v>
      </c>
      <c r="G2" s="95" t="s">
        <v>7</v>
      </c>
      <c r="H2" s="95" t="s">
        <v>8</v>
      </c>
      <c r="I2" s="96" t="s">
        <v>9</v>
      </c>
      <c r="J2" s="97" t="s">
        <v>10</v>
      </c>
      <c r="K2" s="98" t="s">
        <v>11</v>
      </c>
      <c r="L2" s="99" t="s">
        <v>23</v>
      </c>
      <c r="M2" s="100" t="s">
        <v>12</v>
      </c>
      <c r="N2" s="100" t="s">
        <v>13</v>
      </c>
      <c r="O2" s="100" t="s">
        <v>14</v>
      </c>
      <c r="P2" s="100" t="s">
        <v>15</v>
      </c>
      <c r="Q2" s="100" t="s">
        <v>16</v>
      </c>
      <c r="R2" s="100" t="s">
        <v>17</v>
      </c>
      <c r="S2" s="100" t="s">
        <v>18</v>
      </c>
      <c r="T2" s="100" t="s">
        <v>19</v>
      </c>
      <c r="U2" s="100" t="s">
        <v>20</v>
      </c>
      <c r="V2" s="101" t="s">
        <v>21</v>
      </c>
      <c r="W2" s="102" t="s">
        <v>638</v>
      </c>
      <c r="X2" s="103" t="s">
        <v>639</v>
      </c>
      <c r="Y2" s="103" t="s">
        <v>640</v>
      </c>
      <c r="Z2" s="103" t="s">
        <v>641</v>
      </c>
      <c r="AA2" s="103" t="s">
        <v>642</v>
      </c>
      <c r="AB2" s="103" t="s">
        <v>643</v>
      </c>
      <c r="AC2" s="103" t="s">
        <v>644</v>
      </c>
      <c r="AD2" s="104" t="s">
        <v>645</v>
      </c>
      <c r="AE2" s="3"/>
      <c r="AF2" s="3"/>
      <c r="AG2" s="3"/>
    </row>
    <row r="3" spans="1:33" s="1" customFormat="1" ht="27" customHeight="1" thickBot="1" x14ac:dyDescent="0.25">
      <c r="A3" s="105"/>
      <c r="B3" s="106"/>
      <c r="C3" s="106"/>
      <c r="D3" s="106"/>
      <c r="E3" s="106"/>
      <c r="F3" s="106"/>
      <c r="G3" s="106"/>
      <c r="H3" s="106"/>
      <c r="I3" s="107"/>
      <c r="J3" s="108"/>
      <c r="K3" s="109" t="s">
        <v>22</v>
      </c>
      <c r="L3" s="110" t="s">
        <v>23</v>
      </c>
      <c r="M3" s="111"/>
      <c r="N3" s="111"/>
      <c r="O3" s="111"/>
      <c r="P3" s="111"/>
      <c r="Q3" s="111"/>
      <c r="R3" s="111"/>
      <c r="S3" s="111"/>
      <c r="T3" s="111"/>
      <c r="U3" s="111"/>
      <c r="V3" s="112"/>
      <c r="W3" s="113"/>
      <c r="X3" s="114"/>
      <c r="Y3" s="115"/>
      <c r="Z3" s="115"/>
      <c r="AA3" s="115"/>
      <c r="AB3" s="115"/>
      <c r="AC3" s="115"/>
      <c r="AD3" s="116"/>
      <c r="AE3" s="3"/>
      <c r="AF3" s="3"/>
      <c r="AG3" s="3"/>
    </row>
    <row r="4" spans="1:33" s="1" customFormat="1" ht="53.25" customHeight="1" thickBot="1" x14ac:dyDescent="0.25">
      <c r="A4" s="72" t="s">
        <v>24</v>
      </c>
      <c r="B4" s="73" t="s">
        <v>25</v>
      </c>
      <c r="C4" s="73" t="s">
        <v>26</v>
      </c>
      <c r="D4" s="73" t="s">
        <v>27</v>
      </c>
      <c r="E4" s="73" t="s">
        <v>28</v>
      </c>
      <c r="F4" s="73" t="s">
        <v>25</v>
      </c>
      <c r="G4" s="73" t="s">
        <v>29</v>
      </c>
      <c r="H4" s="73" t="s">
        <v>26</v>
      </c>
      <c r="I4" s="73" t="s">
        <v>30</v>
      </c>
      <c r="J4" s="74" t="s">
        <v>31</v>
      </c>
      <c r="K4" s="75" t="s">
        <v>32</v>
      </c>
      <c r="L4" s="76" t="s">
        <v>33</v>
      </c>
      <c r="M4" s="76" t="s">
        <v>26</v>
      </c>
      <c r="N4" s="76" t="s">
        <v>34</v>
      </c>
      <c r="O4" s="77" t="s">
        <v>26</v>
      </c>
      <c r="P4" s="76" t="s">
        <v>34</v>
      </c>
      <c r="Q4" s="76" t="s">
        <v>35</v>
      </c>
      <c r="R4" s="76" t="s">
        <v>36</v>
      </c>
      <c r="S4" s="76" t="s">
        <v>26</v>
      </c>
      <c r="T4" s="76" t="s">
        <v>37</v>
      </c>
      <c r="U4" s="76" t="s">
        <v>25</v>
      </c>
      <c r="V4" s="84" t="s">
        <v>25</v>
      </c>
      <c r="W4" s="88" t="s">
        <v>25</v>
      </c>
      <c r="X4" s="78" t="s">
        <v>38</v>
      </c>
      <c r="Y4" s="78" t="s">
        <v>39</v>
      </c>
      <c r="Z4" s="78" t="s">
        <v>40</v>
      </c>
      <c r="AA4" s="78" t="s">
        <v>40</v>
      </c>
      <c r="AB4" s="78" t="s">
        <v>34</v>
      </c>
      <c r="AC4" s="78" t="s">
        <v>41</v>
      </c>
      <c r="AD4" s="79" t="s">
        <v>26</v>
      </c>
      <c r="AE4" s="4"/>
      <c r="AF4" s="4"/>
      <c r="AG4" s="4"/>
    </row>
    <row r="5" spans="1:33" s="25" customFormat="1" ht="35.1" customHeight="1" x14ac:dyDescent="0.15">
      <c r="A5" s="80">
        <v>380</v>
      </c>
      <c r="B5" s="40">
        <v>44729</v>
      </c>
      <c r="C5" s="37" t="s">
        <v>46</v>
      </c>
      <c r="D5" s="38"/>
      <c r="E5" s="39" t="s">
        <v>60</v>
      </c>
      <c r="F5" s="40">
        <v>44706</v>
      </c>
      <c r="G5" s="41" t="s">
        <v>85</v>
      </c>
      <c r="H5" s="42" t="s">
        <v>42</v>
      </c>
      <c r="I5" s="39" t="s">
        <v>61</v>
      </c>
      <c r="J5" s="39" t="s">
        <v>62</v>
      </c>
      <c r="K5" s="39" t="s">
        <v>63</v>
      </c>
      <c r="L5" s="41">
        <v>1</v>
      </c>
      <c r="M5" s="38" t="s">
        <v>43</v>
      </c>
      <c r="N5" s="39" t="s">
        <v>694</v>
      </c>
      <c r="O5" s="39" t="s">
        <v>48</v>
      </c>
      <c r="P5" s="39" t="s">
        <v>694</v>
      </c>
      <c r="Q5" s="43" t="s">
        <v>50</v>
      </c>
      <c r="R5" s="43" t="s">
        <v>65</v>
      </c>
      <c r="S5" s="44">
        <v>1</v>
      </c>
      <c r="T5" s="43" t="s">
        <v>66</v>
      </c>
      <c r="U5" s="45">
        <v>44707</v>
      </c>
      <c r="V5" s="85">
        <v>45071</v>
      </c>
      <c r="W5" s="89">
        <v>45565</v>
      </c>
      <c r="X5" s="46" t="s">
        <v>761</v>
      </c>
      <c r="Y5" s="71">
        <v>0.68</v>
      </c>
      <c r="Z5" s="47">
        <f t="shared" ref="Z5:Z6" si="0">IF(Y5="","",IF(OR($L5=0,$L5="",W5=""),"",Y5/$L5))</f>
        <v>0.68</v>
      </c>
      <c r="AA5" s="48">
        <f t="shared" ref="AA5:AA6" si="1">IF(OR($S5="",Z5=""),"",IF(OR($S5=0,Z5=0),0,IF((Z5*100%)/$S5&gt;100%,100%,(Z5*100%)/$S5)))</f>
        <v>0.68</v>
      </c>
      <c r="AB5" s="49" t="str">
        <f t="shared" ref="AB5:AB6" si="2">IF(Y5="","",IF(W5="","FALTA FECHA SEGUIMIENTO",IF(W5&gt;$V5,IF(AA5=100%,"OK","ROJO"),IF(AA5&lt;ROUND(DAYS360($U5,W5,FALSE),0)/ROUND(DAYS360($U5,$V5,FALSE),-1),"ROJO",IF(AA5=100%,"OK","AMARILLO")))))</f>
        <v>ROJO</v>
      </c>
      <c r="AC5" s="46" t="s">
        <v>762</v>
      </c>
      <c r="AD5" s="81" t="s">
        <v>47</v>
      </c>
    </row>
    <row r="6" spans="1:33" s="25" customFormat="1" ht="35.1" customHeight="1" x14ac:dyDescent="0.15">
      <c r="A6" s="82">
        <v>385</v>
      </c>
      <c r="B6" s="14">
        <v>44789</v>
      </c>
      <c r="C6" s="15" t="s">
        <v>46</v>
      </c>
      <c r="D6" s="16"/>
      <c r="E6" s="8" t="s">
        <v>70</v>
      </c>
      <c r="F6" s="14">
        <v>44755</v>
      </c>
      <c r="G6" s="17" t="s">
        <v>71</v>
      </c>
      <c r="H6" s="18" t="s">
        <v>57</v>
      </c>
      <c r="I6" s="8" t="s">
        <v>72</v>
      </c>
      <c r="J6" s="8" t="s">
        <v>73</v>
      </c>
      <c r="K6" s="8" t="s">
        <v>74</v>
      </c>
      <c r="L6" s="17">
        <v>1</v>
      </c>
      <c r="M6" s="16" t="s">
        <v>43</v>
      </c>
      <c r="N6" s="8" t="s">
        <v>686</v>
      </c>
      <c r="O6" s="8" t="s">
        <v>91</v>
      </c>
      <c r="P6" s="8" t="s">
        <v>686</v>
      </c>
      <c r="Q6" s="30" t="s">
        <v>76</v>
      </c>
      <c r="R6" s="30" t="s">
        <v>77</v>
      </c>
      <c r="S6" s="19">
        <v>1</v>
      </c>
      <c r="T6" s="30" t="s">
        <v>75</v>
      </c>
      <c r="U6" s="20">
        <v>44802</v>
      </c>
      <c r="V6" s="86">
        <v>45650</v>
      </c>
      <c r="W6" s="90">
        <v>45565</v>
      </c>
      <c r="X6" s="29" t="s">
        <v>877</v>
      </c>
      <c r="Y6" s="29">
        <v>0.2</v>
      </c>
      <c r="Z6" s="22">
        <f t="shared" si="0"/>
        <v>0.2</v>
      </c>
      <c r="AA6" s="23">
        <f t="shared" si="1"/>
        <v>0.2</v>
      </c>
      <c r="AB6" s="17" t="str">
        <f t="shared" si="2"/>
        <v>ROJO</v>
      </c>
      <c r="AC6" s="31" t="s">
        <v>878</v>
      </c>
      <c r="AD6" s="67" t="s">
        <v>855</v>
      </c>
    </row>
    <row r="7" spans="1:33" s="25" customFormat="1" ht="35.1" customHeight="1" x14ac:dyDescent="0.15">
      <c r="A7" s="82">
        <v>398</v>
      </c>
      <c r="B7" s="26">
        <v>45209</v>
      </c>
      <c r="C7" s="15" t="s">
        <v>78</v>
      </c>
      <c r="D7" s="16"/>
      <c r="E7" s="8" t="s">
        <v>92</v>
      </c>
      <c r="F7" s="14">
        <v>45196</v>
      </c>
      <c r="G7" s="17" t="s">
        <v>93</v>
      </c>
      <c r="H7" s="18" t="s">
        <v>42</v>
      </c>
      <c r="I7" s="8" t="s">
        <v>94</v>
      </c>
      <c r="J7" s="8" t="s">
        <v>95</v>
      </c>
      <c r="K7" s="8" t="s">
        <v>96</v>
      </c>
      <c r="L7" s="17">
        <v>1</v>
      </c>
      <c r="M7" s="16" t="s">
        <v>53</v>
      </c>
      <c r="N7" s="8" t="s">
        <v>694</v>
      </c>
      <c r="O7" s="8" t="s">
        <v>49</v>
      </c>
      <c r="P7" s="8" t="s">
        <v>694</v>
      </c>
      <c r="Q7" s="30" t="s">
        <v>68</v>
      </c>
      <c r="R7" s="30" t="s">
        <v>157</v>
      </c>
      <c r="S7" s="19">
        <v>1</v>
      </c>
      <c r="T7" s="30" t="s">
        <v>186</v>
      </c>
      <c r="U7" s="20">
        <v>45209</v>
      </c>
      <c r="V7" s="86">
        <v>45561</v>
      </c>
      <c r="W7" s="90">
        <v>45565</v>
      </c>
      <c r="X7" s="29" t="s">
        <v>634</v>
      </c>
      <c r="Y7" s="29">
        <v>1</v>
      </c>
      <c r="Z7" s="22">
        <f t="shared" ref="Z7:Z37" si="3">IF(Y7="","",IF(OR($L7=0,$L7="",W7=""),"",Y7/$L7))</f>
        <v>1</v>
      </c>
      <c r="AA7" s="23">
        <f t="shared" ref="AA7:AA37" si="4">IF(OR($S7="",Z7=""),"",IF(OR($S7=0,Z7=0),0,IF((Z7*100%)/$S7&gt;100%,100%,(Z7*100%)/$S7)))</f>
        <v>1</v>
      </c>
      <c r="AB7" s="24" t="str">
        <f t="shared" ref="AB7:AB37" si="5">IF(Y7="","",IF(W7="","FALTA FECHA SEGUIMIENTO",IF(W7&gt;$V7,IF(AA7=100%,"OK","ROJO"),IF(AA7&lt;ROUND(DAYS360($U7,W7,FALSE),0)/ROUND(DAYS360($U7,$V7,FALSE),-1),"ROJO",IF(AA7=100%,"OK","AMARILLO")))))</f>
        <v>OK</v>
      </c>
      <c r="AC7" s="29" t="s">
        <v>635</v>
      </c>
      <c r="AD7" s="50" t="s">
        <v>47</v>
      </c>
    </row>
    <row r="8" spans="1:33" s="25" customFormat="1" ht="35.1" customHeight="1" x14ac:dyDescent="0.15">
      <c r="A8" s="82">
        <v>398</v>
      </c>
      <c r="B8" s="26">
        <v>45209</v>
      </c>
      <c r="C8" s="15" t="s">
        <v>78</v>
      </c>
      <c r="D8" s="16"/>
      <c r="E8" s="8" t="s">
        <v>92</v>
      </c>
      <c r="F8" s="14">
        <v>45196</v>
      </c>
      <c r="G8" s="17" t="s">
        <v>93</v>
      </c>
      <c r="H8" s="18" t="s">
        <v>42</v>
      </c>
      <c r="I8" s="8" t="s">
        <v>94</v>
      </c>
      <c r="J8" s="8" t="s">
        <v>95</v>
      </c>
      <c r="K8" s="8" t="s">
        <v>554</v>
      </c>
      <c r="L8" s="17">
        <v>4</v>
      </c>
      <c r="M8" s="16" t="s">
        <v>53</v>
      </c>
      <c r="N8" s="8" t="s">
        <v>694</v>
      </c>
      <c r="O8" s="8" t="s">
        <v>49</v>
      </c>
      <c r="P8" s="8" t="s">
        <v>694</v>
      </c>
      <c r="Q8" s="30" t="s">
        <v>68</v>
      </c>
      <c r="R8" s="30" t="s">
        <v>158</v>
      </c>
      <c r="S8" s="19">
        <v>1</v>
      </c>
      <c r="T8" s="30" t="s">
        <v>186</v>
      </c>
      <c r="U8" s="20">
        <v>45209</v>
      </c>
      <c r="V8" s="86">
        <v>45561</v>
      </c>
      <c r="W8" s="90">
        <v>45565</v>
      </c>
      <c r="X8" s="21" t="s">
        <v>763</v>
      </c>
      <c r="Y8" s="29">
        <v>4</v>
      </c>
      <c r="Z8" s="22">
        <f t="shared" si="3"/>
        <v>1</v>
      </c>
      <c r="AA8" s="23">
        <f t="shared" si="4"/>
        <v>1</v>
      </c>
      <c r="AB8" s="24" t="str">
        <f t="shared" si="5"/>
        <v>OK</v>
      </c>
      <c r="AC8" s="31" t="s">
        <v>764</v>
      </c>
      <c r="AD8" s="50" t="s">
        <v>47</v>
      </c>
    </row>
    <row r="9" spans="1:33" s="25" customFormat="1" ht="35.1" customHeight="1" x14ac:dyDescent="0.15">
      <c r="A9" s="82">
        <v>398</v>
      </c>
      <c r="B9" s="26">
        <v>45209</v>
      </c>
      <c r="C9" s="15" t="s">
        <v>78</v>
      </c>
      <c r="D9" s="16"/>
      <c r="E9" s="8" t="s">
        <v>92</v>
      </c>
      <c r="F9" s="14">
        <v>45196</v>
      </c>
      <c r="G9" s="17" t="s">
        <v>97</v>
      </c>
      <c r="H9" s="18" t="s">
        <v>79</v>
      </c>
      <c r="I9" s="8" t="s">
        <v>98</v>
      </c>
      <c r="J9" s="8" t="s">
        <v>99</v>
      </c>
      <c r="K9" s="8" t="s">
        <v>100</v>
      </c>
      <c r="L9" s="17">
        <v>1</v>
      </c>
      <c r="M9" s="16" t="s">
        <v>43</v>
      </c>
      <c r="N9" s="8" t="s">
        <v>344</v>
      </c>
      <c r="O9" s="8" t="s">
        <v>289</v>
      </c>
      <c r="P9" s="8" t="s">
        <v>344</v>
      </c>
      <c r="Q9" s="30" t="s">
        <v>159</v>
      </c>
      <c r="R9" s="30" t="s">
        <v>160</v>
      </c>
      <c r="S9" s="19">
        <v>0.9</v>
      </c>
      <c r="T9" s="30" t="s">
        <v>161</v>
      </c>
      <c r="U9" s="20">
        <v>45292</v>
      </c>
      <c r="V9" s="86">
        <v>45561</v>
      </c>
      <c r="W9" s="90">
        <v>45565</v>
      </c>
      <c r="X9" s="36" t="s">
        <v>730</v>
      </c>
      <c r="Y9" s="22">
        <v>0.9</v>
      </c>
      <c r="Z9" s="22">
        <f t="shared" si="3"/>
        <v>0.9</v>
      </c>
      <c r="AA9" s="23">
        <f t="shared" si="4"/>
        <v>1</v>
      </c>
      <c r="AB9" s="24" t="str">
        <f t="shared" si="5"/>
        <v>OK</v>
      </c>
      <c r="AC9" s="33" t="s">
        <v>732</v>
      </c>
      <c r="AD9" s="68" t="s">
        <v>82</v>
      </c>
    </row>
    <row r="10" spans="1:33" s="25" customFormat="1" ht="35.1" customHeight="1" x14ac:dyDescent="0.15">
      <c r="A10" s="82">
        <v>398</v>
      </c>
      <c r="B10" s="26">
        <v>45209</v>
      </c>
      <c r="C10" s="15" t="s">
        <v>78</v>
      </c>
      <c r="D10" s="16"/>
      <c r="E10" s="8" t="s">
        <v>92</v>
      </c>
      <c r="F10" s="14">
        <v>45196</v>
      </c>
      <c r="G10" s="17" t="s">
        <v>97</v>
      </c>
      <c r="H10" s="18" t="s">
        <v>79</v>
      </c>
      <c r="I10" s="8" t="s">
        <v>98</v>
      </c>
      <c r="J10" s="8" t="s">
        <v>99</v>
      </c>
      <c r="K10" s="8" t="s">
        <v>101</v>
      </c>
      <c r="L10" s="17">
        <v>1</v>
      </c>
      <c r="M10" s="16" t="s">
        <v>43</v>
      </c>
      <c r="N10" s="8" t="s">
        <v>344</v>
      </c>
      <c r="O10" s="8" t="s">
        <v>289</v>
      </c>
      <c r="P10" s="8" t="s">
        <v>344</v>
      </c>
      <c r="Q10" s="30" t="s">
        <v>159</v>
      </c>
      <c r="R10" s="30" t="s">
        <v>160</v>
      </c>
      <c r="S10" s="19">
        <v>0.9</v>
      </c>
      <c r="T10" s="30" t="s">
        <v>161</v>
      </c>
      <c r="U10" s="20">
        <v>45292</v>
      </c>
      <c r="V10" s="86">
        <v>45561</v>
      </c>
      <c r="W10" s="90">
        <v>45565</v>
      </c>
      <c r="X10" s="32" t="s">
        <v>731</v>
      </c>
      <c r="Y10" s="22">
        <v>0.7</v>
      </c>
      <c r="Z10" s="22">
        <f t="shared" si="3"/>
        <v>0.7</v>
      </c>
      <c r="AA10" s="23">
        <f t="shared" si="4"/>
        <v>0.77777777777777768</v>
      </c>
      <c r="AB10" s="24" t="str">
        <f t="shared" si="5"/>
        <v>ROJO</v>
      </c>
      <c r="AC10" s="33" t="s">
        <v>733</v>
      </c>
      <c r="AD10" s="68" t="s">
        <v>82</v>
      </c>
    </row>
    <row r="11" spans="1:33" s="25" customFormat="1" ht="35.1" customHeight="1" x14ac:dyDescent="0.15">
      <c r="A11" s="82">
        <v>398</v>
      </c>
      <c r="B11" s="26">
        <v>45209</v>
      </c>
      <c r="C11" s="15" t="s">
        <v>78</v>
      </c>
      <c r="D11" s="16"/>
      <c r="E11" s="8" t="s">
        <v>92</v>
      </c>
      <c r="F11" s="14">
        <v>45196</v>
      </c>
      <c r="G11" s="17" t="s">
        <v>102</v>
      </c>
      <c r="H11" s="18" t="s">
        <v>42</v>
      </c>
      <c r="I11" s="8" t="s">
        <v>103</v>
      </c>
      <c r="J11" s="8" t="s">
        <v>104</v>
      </c>
      <c r="K11" s="8" t="s">
        <v>105</v>
      </c>
      <c r="L11" s="17">
        <v>1</v>
      </c>
      <c r="M11" s="16" t="s">
        <v>53</v>
      </c>
      <c r="N11" s="8" t="s">
        <v>694</v>
      </c>
      <c r="O11" s="8" t="s">
        <v>64</v>
      </c>
      <c r="P11" s="8" t="s">
        <v>694</v>
      </c>
      <c r="Q11" s="30" t="s">
        <v>68</v>
      </c>
      <c r="R11" s="30" t="s">
        <v>163</v>
      </c>
      <c r="S11" s="19">
        <v>0.95</v>
      </c>
      <c r="T11" s="30" t="s">
        <v>187</v>
      </c>
      <c r="U11" s="20">
        <v>45209</v>
      </c>
      <c r="V11" s="86">
        <v>45561</v>
      </c>
      <c r="W11" s="90">
        <v>45565</v>
      </c>
      <c r="X11" s="21" t="s">
        <v>346</v>
      </c>
      <c r="Y11" s="29">
        <v>1</v>
      </c>
      <c r="Z11" s="22">
        <f t="shared" si="3"/>
        <v>1</v>
      </c>
      <c r="AA11" s="23">
        <f t="shared" si="4"/>
        <v>1</v>
      </c>
      <c r="AB11" s="24" t="str">
        <f t="shared" si="5"/>
        <v>OK</v>
      </c>
      <c r="AC11" s="29" t="s">
        <v>347</v>
      </c>
      <c r="AD11" s="50" t="s">
        <v>47</v>
      </c>
    </row>
    <row r="12" spans="1:33" s="25" customFormat="1" ht="35.1" customHeight="1" x14ac:dyDescent="0.15">
      <c r="A12" s="82">
        <v>398</v>
      </c>
      <c r="B12" s="26">
        <v>45209</v>
      </c>
      <c r="C12" s="15" t="s">
        <v>78</v>
      </c>
      <c r="D12" s="16"/>
      <c r="E12" s="8" t="s">
        <v>92</v>
      </c>
      <c r="F12" s="14">
        <v>45196</v>
      </c>
      <c r="G12" s="17" t="s">
        <v>106</v>
      </c>
      <c r="H12" s="18" t="s">
        <v>42</v>
      </c>
      <c r="I12" s="8" t="s">
        <v>107</v>
      </c>
      <c r="J12" s="8" t="s">
        <v>108</v>
      </c>
      <c r="K12" s="8" t="s">
        <v>109</v>
      </c>
      <c r="L12" s="17">
        <v>1</v>
      </c>
      <c r="M12" s="16" t="s">
        <v>110</v>
      </c>
      <c r="N12" s="8" t="s">
        <v>695</v>
      </c>
      <c r="O12" s="8" t="s">
        <v>45</v>
      </c>
      <c r="P12" s="8" t="s">
        <v>695</v>
      </c>
      <c r="Q12" s="30" t="s">
        <v>88</v>
      </c>
      <c r="R12" s="30" t="s">
        <v>164</v>
      </c>
      <c r="S12" s="19">
        <v>0.6</v>
      </c>
      <c r="T12" s="30" t="s">
        <v>165</v>
      </c>
      <c r="U12" s="20">
        <v>45231</v>
      </c>
      <c r="V12" s="86">
        <v>45561</v>
      </c>
      <c r="W12" s="91">
        <v>45565</v>
      </c>
      <c r="X12" s="29" t="s">
        <v>853</v>
      </c>
      <c r="Y12" s="29">
        <v>1</v>
      </c>
      <c r="Z12" s="22">
        <f t="shared" si="3"/>
        <v>1</v>
      </c>
      <c r="AA12" s="23">
        <f t="shared" si="4"/>
        <v>1</v>
      </c>
      <c r="AB12" s="24" t="str">
        <f t="shared" si="5"/>
        <v>OK</v>
      </c>
      <c r="AC12" s="31" t="s">
        <v>961</v>
      </c>
      <c r="AD12" s="50" t="s">
        <v>855</v>
      </c>
    </row>
    <row r="13" spans="1:33" s="25" customFormat="1" ht="35.1" customHeight="1" x14ac:dyDescent="0.15">
      <c r="A13" s="82">
        <v>398</v>
      </c>
      <c r="B13" s="26">
        <v>45209</v>
      </c>
      <c r="C13" s="15" t="s">
        <v>78</v>
      </c>
      <c r="D13" s="16"/>
      <c r="E13" s="8" t="s">
        <v>92</v>
      </c>
      <c r="F13" s="14">
        <v>45196</v>
      </c>
      <c r="G13" s="17" t="s">
        <v>106</v>
      </c>
      <c r="H13" s="18" t="s">
        <v>42</v>
      </c>
      <c r="I13" s="8" t="s">
        <v>107</v>
      </c>
      <c r="J13" s="8" t="s">
        <v>108</v>
      </c>
      <c r="K13" s="8" t="s">
        <v>684</v>
      </c>
      <c r="L13" s="17">
        <v>1</v>
      </c>
      <c r="M13" s="16" t="s">
        <v>110</v>
      </c>
      <c r="N13" s="8" t="s">
        <v>695</v>
      </c>
      <c r="O13" s="8" t="s">
        <v>45</v>
      </c>
      <c r="P13" s="8" t="s">
        <v>695</v>
      </c>
      <c r="Q13" s="30" t="s">
        <v>88</v>
      </c>
      <c r="R13" s="30" t="s">
        <v>685</v>
      </c>
      <c r="S13" s="19">
        <v>0.6</v>
      </c>
      <c r="T13" s="30" t="s">
        <v>165</v>
      </c>
      <c r="U13" s="20">
        <v>45231</v>
      </c>
      <c r="V13" s="86">
        <v>45561</v>
      </c>
      <c r="W13" s="91">
        <v>45565</v>
      </c>
      <c r="X13" s="29" t="s">
        <v>854</v>
      </c>
      <c r="Y13" s="29">
        <v>1</v>
      </c>
      <c r="Z13" s="22">
        <f t="shared" si="3"/>
        <v>1</v>
      </c>
      <c r="AA13" s="23">
        <f t="shared" si="4"/>
        <v>1</v>
      </c>
      <c r="AB13" s="24" t="str">
        <f t="shared" si="5"/>
        <v>OK</v>
      </c>
      <c r="AC13" s="31" t="s">
        <v>962</v>
      </c>
      <c r="AD13" s="50" t="s">
        <v>855</v>
      </c>
    </row>
    <row r="14" spans="1:33" s="25" customFormat="1" ht="35.1" customHeight="1" x14ac:dyDescent="0.15">
      <c r="A14" s="82">
        <v>398</v>
      </c>
      <c r="B14" s="26">
        <v>45209</v>
      </c>
      <c r="C14" s="15" t="s">
        <v>78</v>
      </c>
      <c r="D14" s="16"/>
      <c r="E14" s="8" t="s">
        <v>92</v>
      </c>
      <c r="F14" s="14">
        <v>45196</v>
      </c>
      <c r="G14" s="17" t="s">
        <v>111</v>
      </c>
      <c r="H14" s="18" t="s">
        <v>57</v>
      </c>
      <c r="I14" s="8" t="s">
        <v>113</v>
      </c>
      <c r="J14" s="8" t="s">
        <v>112</v>
      </c>
      <c r="K14" s="8" t="s">
        <v>114</v>
      </c>
      <c r="L14" s="17">
        <v>1</v>
      </c>
      <c r="M14" s="16" t="s">
        <v>53</v>
      </c>
      <c r="N14" s="8" t="s">
        <v>686</v>
      </c>
      <c r="O14" s="8" t="s">
        <v>57</v>
      </c>
      <c r="P14" s="8" t="s">
        <v>686</v>
      </c>
      <c r="Q14" s="30" t="s">
        <v>166</v>
      </c>
      <c r="R14" s="30" t="s">
        <v>167</v>
      </c>
      <c r="S14" s="19">
        <v>1</v>
      </c>
      <c r="T14" s="30" t="s">
        <v>188</v>
      </c>
      <c r="U14" s="20">
        <v>45327</v>
      </c>
      <c r="V14" s="86">
        <v>45532</v>
      </c>
      <c r="W14" s="90">
        <v>45565</v>
      </c>
      <c r="X14" s="36" t="s">
        <v>879</v>
      </c>
      <c r="Y14" s="29">
        <v>1</v>
      </c>
      <c r="Z14" s="22">
        <f t="shared" si="3"/>
        <v>1</v>
      </c>
      <c r="AA14" s="23">
        <f t="shared" si="4"/>
        <v>1</v>
      </c>
      <c r="AB14" s="24" t="str">
        <f t="shared" si="5"/>
        <v>OK</v>
      </c>
      <c r="AC14" s="29" t="s">
        <v>880</v>
      </c>
      <c r="AD14" s="67" t="s">
        <v>855</v>
      </c>
    </row>
    <row r="15" spans="1:33" s="25" customFormat="1" ht="35.1" customHeight="1" x14ac:dyDescent="0.15">
      <c r="A15" s="82">
        <v>398</v>
      </c>
      <c r="B15" s="26">
        <v>45209</v>
      </c>
      <c r="C15" s="15" t="s">
        <v>78</v>
      </c>
      <c r="D15" s="16"/>
      <c r="E15" s="8" t="s">
        <v>92</v>
      </c>
      <c r="F15" s="14">
        <v>45196</v>
      </c>
      <c r="G15" s="17" t="s">
        <v>115</v>
      </c>
      <c r="H15" s="18" t="s">
        <v>57</v>
      </c>
      <c r="I15" s="8" t="s">
        <v>116</v>
      </c>
      <c r="J15" s="8" t="s">
        <v>117</v>
      </c>
      <c r="K15" s="8" t="s">
        <v>687</v>
      </c>
      <c r="L15" s="17">
        <v>1</v>
      </c>
      <c r="M15" s="16" t="s">
        <v>53</v>
      </c>
      <c r="N15" s="8" t="s">
        <v>686</v>
      </c>
      <c r="O15" s="8" t="s">
        <v>57</v>
      </c>
      <c r="P15" s="8" t="s">
        <v>686</v>
      </c>
      <c r="Q15" s="30" t="s">
        <v>166</v>
      </c>
      <c r="R15" s="30" t="s">
        <v>168</v>
      </c>
      <c r="S15" s="19">
        <v>1</v>
      </c>
      <c r="T15" s="30" t="s">
        <v>188</v>
      </c>
      <c r="U15" s="20">
        <v>45327</v>
      </c>
      <c r="V15" s="86">
        <v>45532</v>
      </c>
      <c r="W15" s="90">
        <v>45565</v>
      </c>
      <c r="X15" s="29" t="s">
        <v>881</v>
      </c>
      <c r="Y15" s="29">
        <v>0.2</v>
      </c>
      <c r="Z15" s="22">
        <f t="shared" si="3"/>
        <v>0.2</v>
      </c>
      <c r="AA15" s="23">
        <f t="shared" si="4"/>
        <v>0.2</v>
      </c>
      <c r="AB15" s="24" t="str">
        <f t="shared" si="5"/>
        <v>ROJO</v>
      </c>
      <c r="AC15" s="34" t="s">
        <v>958</v>
      </c>
      <c r="AD15" s="67" t="s">
        <v>855</v>
      </c>
    </row>
    <row r="16" spans="1:33" s="25" customFormat="1" ht="35.1" customHeight="1" x14ac:dyDescent="0.15">
      <c r="A16" s="82">
        <v>398</v>
      </c>
      <c r="B16" s="26">
        <v>45209</v>
      </c>
      <c r="C16" s="15" t="s">
        <v>78</v>
      </c>
      <c r="D16" s="16"/>
      <c r="E16" s="8" t="s">
        <v>92</v>
      </c>
      <c r="F16" s="14">
        <v>45196</v>
      </c>
      <c r="G16" s="17" t="s">
        <v>118</v>
      </c>
      <c r="H16" s="18" t="s">
        <v>42</v>
      </c>
      <c r="I16" s="8" t="s">
        <v>119</v>
      </c>
      <c r="J16" s="8" t="s">
        <v>120</v>
      </c>
      <c r="K16" s="8" t="s">
        <v>121</v>
      </c>
      <c r="L16" s="17">
        <v>1</v>
      </c>
      <c r="M16" s="16" t="s">
        <v>53</v>
      </c>
      <c r="N16" s="8" t="s">
        <v>694</v>
      </c>
      <c r="O16" s="8" t="s">
        <v>59</v>
      </c>
      <c r="P16" s="8" t="s">
        <v>694</v>
      </c>
      <c r="Q16" s="30" t="s">
        <v>68</v>
      </c>
      <c r="R16" s="30" t="s">
        <v>169</v>
      </c>
      <c r="S16" s="19">
        <v>1</v>
      </c>
      <c r="T16" s="30" t="s">
        <v>188</v>
      </c>
      <c r="U16" s="20">
        <v>45209</v>
      </c>
      <c r="V16" s="86">
        <v>45474</v>
      </c>
      <c r="W16" s="90">
        <v>45565</v>
      </c>
      <c r="X16" s="21" t="s">
        <v>765</v>
      </c>
      <c r="Y16" s="29">
        <v>0.7</v>
      </c>
      <c r="Z16" s="22">
        <f t="shared" si="3"/>
        <v>0.7</v>
      </c>
      <c r="AA16" s="23">
        <f t="shared" si="4"/>
        <v>0.7</v>
      </c>
      <c r="AB16" s="24" t="str">
        <f t="shared" si="5"/>
        <v>ROJO</v>
      </c>
      <c r="AC16" s="29" t="s">
        <v>766</v>
      </c>
      <c r="AD16" s="50" t="s">
        <v>47</v>
      </c>
    </row>
    <row r="17" spans="1:30" s="25" customFormat="1" ht="35.1" customHeight="1" x14ac:dyDescent="0.15">
      <c r="A17" s="82">
        <v>398</v>
      </c>
      <c r="B17" s="26">
        <v>45209</v>
      </c>
      <c r="C17" s="15" t="s">
        <v>78</v>
      </c>
      <c r="D17" s="16"/>
      <c r="E17" s="8" t="s">
        <v>92</v>
      </c>
      <c r="F17" s="14">
        <v>45196</v>
      </c>
      <c r="G17" s="17" t="s">
        <v>122</v>
      </c>
      <c r="H17" s="18" t="s">
        <v>42</v>
      </c>
      <c r="I17" s="8" t="s">
        <v>123</v>
      </c>
      <c r="J17" s="8" t="s">
        <v>124</v>
      </c>
      <c r="K17" s="8" t="s">
        <v>125</v>
      </c>
      <c r="L17" s="17">
        <v>1</v>
      </c>
      <c r="M17" s="16" t="s">
        <v>110</v>
      </c>
      <c r="N17" s="8" t="s">
        <v>695</v>
      </c>
      <c r="O17" s="8" t="s">
        <v>290</v>
      </c>
      <c r="P17" s="8" t="s">
        <v>695</v>
      </c>
      <c r="Q17" s="30" t="s">
        <v>170</v>
      </c>
      <c r="R17" s="30" t="s">
        <v>171</v>
      </c>
      <c r="S17" s="19">
        <v>0.6</v>
      </c>
      <c r="T17" s="30" t="s">
        <v>165</v>
      </c>
      <c r="U17" s="20">
        <v>45230</v>
      </c>
      <c r="V17" s="86">
        <v>45561</v>
      </c>
      <c r="W17" s="91">
        <v>45565</v>
      </c>
      <c r="X17" s="29" t="s">
        <v>856</v>
      </c>
      <c r="Y17" s="29">
        <v>1</v>
      </c>
      <c r="Z17" s="22">
        <f t="shared" si="3"/>
        <v>1</v>
      </c>
      <c r="AA17" s="23">
        <f t="shared" si="4"/>
        <v>1</v>
      </c>
      <c r="AB17" s="24" t="str">
        <f t="shared" si="5"/>
        <v>OK</v>
      </c>
      <c r="AC17" s="31" t="s">
        <v>963</v>
      </c>
      <c r="AD17" s="50" t="s">
        <v>855</v>
      </c>
    </row>
    <row r="18" spans="1:30" s="25" customFormat="1" ht="35.1" customHeight="1" x14ac:dyDescent="0.15">
      <c r="A18" s="82">
        <v>398</v>
      </c>
      <c r="B18" s="26">
        <v>45209</v>
      </c>
      <c r="C18" s="15" t="s">
        <v>78</v>
      </c>
      <c r="D18" s="16"/>
      <c r="E18" s="8" t="s">
        <v>92</v>
      </c>
      <c r="F18" s="14">
        <v>45196</v>
      </c>
      <c r="G18" s="17" t="s">
        <v>122</v>
      </c>
      <c r="H18" s="18" t="s">
        <v>42</v>
      </c>
      <c r="I18" s="8" t="s">
        <v>123</v>
      </c>
      <c r="J18" s="8" t="s">
        <v>124</v>
      </c>
      <c r="K18" s="8" t="s">
        <v>292</v>
      </c>
      <c r="L18" s="17">
        <v>1</v>
      </c>
      <c r="M18" s="16" t="s">
        <v>110</v>
      </c>
      <c r="N18" s="8" t="s">
        <v>695</v>
      </c>
      <c r="O18" s="8" t="s">
        <v>290</v>
      </c>
      <c r="P18" s="8" t="s">
        <v>695</v>
      </c>
      <c r="Q18" s="30" t="s">
        <v>170</v>
      </c>
      <c r="R18" s="30" t="s">
        <v>171</v>
      </c>
      <c r="S18" s="19">
        <v>0.6</v>
      </c>
      <c r="T18" s="30" t="s">
        <v>165</v>
      </c>
      <c r="U18" s="20">
        <v>45230</v>
      </c>
      <c r="V18" s="86">
        <v>45561</v>
      </c>
      <c r="W18" s="91">
        <v>45565</v>
      </c>
      <c r="X18" s="29" t="s">
        <v>857</v>
      </c>
      <c r="Y18" s="29">
        <v>1</v>
      </c>
      <c r="Z18" s="22">
        <f t="shared" si="3"/>
        <v>1</v>
      </c>
      <c r="AA18" s="23">
        <f t="shared" si="4"/>
        <v>1</v>
      </c>
      <c r="AB18" s="24" t="str">
        <f t="shared" si="5"/>
        <v>OK</v>
      </c>
      <c r="AC18" s="31" t="s">
        <v>964</v>
      </c>
      <c r="AD18" s="50" t="s">
        <v>855</v>
      </c>
    </row>
    <row r="19" spans="1:30" s="25" customFormat="1" ht="35.1" customHeight="1" x14ac:dyDescent="0.15">
      <c r="A19" s="82">
        <v>398</v>
      </c>
      <c r="B19" s="26">
        <v>45209</v>
      </c>
      <c r="C19" s="15" t="s">
        <v>78</v>
      </c>
      <c r="D19" s="16"/>
      <c r="E19" s="8" t="s">
        <v>92</v>
      </c>
      <c r="F19" s="14">
        <v>45196</v>
      </c>
      <c r="G19" s="17" t="s">
        <v>122</v>
      </c>
      <c r="H19" s="18" t="s">
        <v>42</v>
      </c>
      <c r="I19" s="8" t="s">
        <v>123</v>
      </c>
      <c r="J19" s="8" t="s">
        <v>124</v>
      </c>
      <c r="K19" s="8" t="s">
        <v>291</v>
      </c>
      <c r="L19" s="17">
        <v>1</v>
      </c>
      <c r="M19" s="16" t="s">
        <v>110</v>
      </c>
      <c r="N19" s="8" t="s">
        <v>695</v>
      </c>
      <c r="O19" s="8" t="s">
        <v>290</v>
      </c>
      <c r="P19" s="8" t="s">
        <v>695</v>
      </c>
      <c r="Q19" s="30" t="s">
        <v>170</v>
      </c>
      <c r="R19" s="30" t="s">
        <v>171</v>
      </c>
      <c r="S19" s="19">
        <v>0.6</v>
      </c>
      <c r="T19" s="30" t="s">
        <v>165</v>
      </c>
      <c r="U19" s="20">
        <v>45230</v>
      </c>
      <c r="V19" s="86">
        <v>45561</v>
      </c>
      <c r="W19" s="91">
        <v>45565</v>
      </c>
      <c r="X19" s="29" t="s">
        <v>858</v>
      </c>
      <c r="Y19" s="29">
        <v>1</v>
      </c>
      <c r="Z19" s="22">
        <f t="shared" si="3"/>
        <v>1</v>
      </c>
      <c r="AA19" s="23">
        <f t="shared" si="4"/>
        <v>1</v>
      </c>
      <c r="AB19" s="24" t="str">
        <f t="shared" si="5"/>
        <v>OK</v>
      </c>
      <c r="AC19" s="31" t="s">
        <v>965</v>
      </c>
      <c r="AD19" s="50" t="s">
        <v>855</v>
      </c>
    </row>
    <row r="20" spans="1:30" s="25" customFormat="1" ht="35.1" customHeight="1" x14ac:dyDescent="0.15">
      <c r="A20" s="82">
        <v>398</v>
      </c>
      <c r="B20" s="26">
        <v>45209</v>
      </c>
      <c r="C20" s="15" t="s">
        <v>78</v>
      </c>
      <c r="D20" s="16"/>
      <c r="E20" s="8" t="s">
        <v>92</v>
      </c>
      <c r="F20" s="14">
        <v>45196</v>
      </c>
      <c r="G20" s="17" t="s">
        <v>127</v>
      </c>
      <c r="H20" s="18" t="s">
        <v>57</v>
      </c>
      <c r="I20" s="8" t="s">
        <v>128</v>
      </c>
      <c r="J20" s="8" t="s">
        <v>129</v>
      </c>
      <c r="K20" s="8" t="s">
        <v>130</v>
      </c>
      <c r="L20" s="17">
        <v>1</v>
      </c>
      <c r="M20" s="16" t="s">
        <v>43</v>
      </c>
      <c r="N20" s="8" t="s">
        <v>686</v>
      </c>
      <c r="O20" s="8" t="s">
        <v>57</v>
      </c>
      <c r="P20" s="8" t="s">
        <v>686</v>
      </c>
      <c r="Q20" s="30" t="s">
        <v>172</v>
      </c>
      <c r="R20" s="30" t="s">
        <v>173</v>
      </c>
      <c r="S20" s="19">
        <v>1</v>
      </c>
      <c r="T20" s="30" t="s">
        <v>188</v>
      </c>
      <c r="U20" s="20">
        <v>45293</v>
      </c>
      <c r="V20" s="86">
        <v>45527</v>
      </c>
      <c r="W20" s="90">
        <v>45565</v>
      </c>
      <c r="X20" s="35" t="s">
        <v>882</v>
      </c>
      <c r="Y20" s="29">
        <v>1</v>
      </c>
      <c r="Z20" s="22">
        <f t="shared" si="3"/>
        <v>1</v>
      </c>
      <c r="AA20" s="23">
        <f t="shared" si="4"/>
        <v>1</v>
      </c>
      <c r="AB20" s="24" t="str">
        <f t="shared" si="5"/>
        <v>OK</v>
      </c>
      <c r="AC20" s="31" t="s">
        <v>966</v>
      </c>
      <c r="AD20" s="67" t="s">
        <v>855</v>
      </c>
    </row>
    <row r="21" spans="1:30" s="25" customFormat="1" ht="35.1" customHeight="1" x14ac:dyDescent="0.15">
      <c r="A21" s="82">
        <v>398</v>
      </c>
      <c r="B21" s="26">
        <v>45209</v>
      </c>
      <c r="C21" s="15" t="s">
        <v>78</v>
      </c>
      <c r="D21" s="16"/>
      <c r="E21" s="8" t="s">
        <v>92</v>
      </c>
      <c r="F21" s="14">
        <v>45196</v>
      </c>
      <c r="G21" s="17" t="s">
        <v>127</v>
      </c>
      <c r="H21" s="18" t="s">
        <v>57</v>
      </c>
      <c r="I21" s="8" t="s">
        <v>128</v>
      </c>
      <c r="J21" s="8" t="s">
        <v>129</v>
      </c>
      <c r="K21" s="8" t="s">
        <v>131</v>
      </c>
      <c r="L21" s="17">
        <v>1</v>
      </c>
      <c r="M21" s="16" t="s">
        <v>43</v>
      </c>
      <c r="N21" s="8" t="s">
        <v>686</v>
      </c>
      <c r="O21" s="8" t="s">
        <v>57</v>
      </c>
      <c r="P21" s="8" t="s">
        <v>686</v>
      </c>
      <c r="Q21" s="30" t="s">
        <v>172</v>
      </c>
      <c r="R21" s="30" t="s">
        <v>174</v>
      </c>
      <c r="S21" s="19">
        <v>1</v>
      </c>
      <c r="T21" s="30" t="s">
        <v>188</v>
      </c>
      <c r="U21" s="20">
        <v>45293</v>
      </c>
      <c r="V21" s="86">
        <v>45527</v>
      </c>
      <c r="W21" s="90">
        <v>45565</v>
      </c>
      <c r="X21" s="35" t="s">
        <v>883</v>
      </c>
      <c r="Y21" s="29">
        <v>1</v>
      </c>
      <c r="Z21" s="22">
        <f t="shared" si="3"/>
        <v>1</v>
      </c>
      <c r="AA21" s="23">
        <f t="shared" si="4"/>
        <v>1</v>
      </c>
      <c r="AB21" s="24" t="str">
        <f t="shared" si="5"/>
        <v>OK</v>
      </c>
      <c r="AC21" s="31" t="s">
        <v>939</v>
      </c>
      <c r="AD21" s="67" t="s">
        <v>855</v>
      </c>
    </row>
    <row r="22" spans="1:30" s="25" customFormat="1" ht="35.1" customHeight="1" x14ac:dyDescent="0.15">
      <c r="A22" s="82">
        <v>398</v>
      </c>
      <c r="B22" s="26">
        <v>45209</v>
      </c>
      <c r="C22" s="15" t="s">
        <v>78</v>
      </c>
      <c r="D22" s="16"/>
      <c r="E22" s="8" t="s">
        <v>92</v>
      </c>
      <c r="F22" s="14">
        <v>45196</v>
      </c>
      <c r="G22" s="17" t="s">
        <v>127</v>
      </c>
      <c r="H22" s="18" t="s">
        <v>57</v>
      </c>
      <c r="I22" s="8" t="s">
        <v>128</v>
      </c>
      <c r="J22" s="8" t="s">
        <v>129</v>
      </c>
      <c r="K22" s="8" t="s">
        <v>132</v>
      </c>
      <c r="L22" s="17">
        <v>1</v>
      </c>
      <c r="M22" s="16" t="s">
        <v>53</v>
      </c>
      <c r="N22" s="8" t="s">
        <v>686</v>
      </c>
      <c r="O22" s="8" t="s">
        <v>57</v>
      </c>
      <c r="P22" s="8" t="s">
        <v>686</v>
      </c>
      <c r="Q22" s="30" t="s">
        <v>172</v>
      </c>
      <c r="R22" s="30" t="s">
        <v>175</v>
      </c>
      <c r="S22" s="19">
        <v>1</v>
      </c>
      <c r="T22" s="30" t="s">
        <v>188</v>
      </c>
      <c r="U22" s="20">
        <v>45293</v>
      </c>
      <c r="V22" s="86">
        <v>45527</v>
      </c>
      <c r="W22" s="90">
        <v>45565</v>
      </c>
      <c r="X22" s="35" t="s">
        <v>884</v>
      </c>
      <c r="Y22" s="29">
        <f>7/8</f>
        <v>0.875</v>
      </c>
      <c r="Z22" s="22">
        <f t="shared" si="3"/>
        <v>0.875</v>
      </c>
      <c r="AA22" s="23">
        <f t="shared" si="4"/>
        <v>0.875</v>
      </c>
      <c r="AB22" s="24" t="str">
        <f t="shared" si="5"/>
        <v>ROJO</v>
      </c>
      <c r="AC22" s="31" t="s">
        <v>949</v>
      </c>
      <c r="AD22" s="67" t="s">
        <v>855</v>
      </c>
    </row>
    <row r="23" spans="1:30" s="25" customFormat="1" ht="35.1" customHeight="1" x14ac:dyDescent="0.15">
      <c r="A23" s="82">
        <v>398</v>
      </c>
      <c r="B23" s="26">
        <v>45209</v>
      </c>
      <c r="C23" s="15" t="s">
        <v>78</v>
      </c>
      <c r="D23" s="16"/>
      <c r="E23" s="8" t="s">
        <v>92</v>
      </c>
      <c r="F23" s="14">
        <v>45196</v>
      </c>
      <c r="G23" s="17" t="s">
        <v>127</v>
      </c>
      <c r="H23" s="18" t="s">
        <v>57</v>
      </c>
      <c r="I23" s="8" t="s">
        <v>128</v>
      </c>
      <c r="J23" s="8" t="s">
        <v>129</v>
      </c>
      <c r="K23" s="8" t="s">
        <v>293</v>
      </c>
      <c r="L23" s="17">
        <v>1</v>
      </c>
      <c r="M23" s="16" t="s">
        <v>53</v>
      </c>
      <c r="N23" s="8" t="s">
        <v>686</v>
      </c>
      <c r="O23" s="8" t="s">
        <v>57</v>
      </c>
      <c r="P23" s="8" t="s">
        <v>686</v>
      </c>
      <c r="Q23" s="30" t="s">
        <v>172</v>
      </c>
      <c r="R23" s="30" t="s">
        <v>176</v>
      </c>
      <c r="S23" s="19">
        <v>1</v>
      </c>
      <c r="T23" s="30" t="s">
        <v>188</v>
      </c>
      <c r="U23" s="20">
        <v>45293</v>
      </c>
      <c r="V23" s="86">
        <v>45527</v>
      </c>
      <c r="W23" s="90">
        <v>45565</v>
      </c>
      <c r="X23" s="35" t="s">
        <v>885</v>
      </c>
      <c r="Y23" s="29">
        <v>1</v>
      </c>
      <c r="Z23" s="22">
        <f t="shared" si="3"/>
        <v>1</v>
      </c>
      <c r="AA23" s="23">
        <f t="shared" si="4"/>
        <v>1</v>
      </c>
      <c r="AB23" s="24" t="str">
        <f t="shared" si="5"/>
        <v>OK</v>
      </c>
      <c r="AC23" s="31" t="s">
        <v>892</v>
      </c>
      <c r="AD23" s="67" t="s">
        <v>855</v>
      </c>
    </row>
    <row r="24" spans="1:30" s="25" customFormat="1" ht="35.1" customHeight="1" x14ac:dyDescent="0.15">
      <c r="A24" s="82">
        <v>398</v>
      </c>
      <c r="B24" s="26">
        <v>45209</v>
      </c>
      <c r="C24" s="15" t="s">
        <v>78</v>
      </c>
      <c r="D24" s="16"/>
      <c r="E24" s="8" t="s">
        <v>92</v>
      </c>
      <c r="F24" s="14">
        <v>45196</v>
      </c>
      <c r="G24" s="17" t="s">
        <v>127</v>
      </c>
      <c r="H24" s="18" t="s">
        <v>57</v>
      </c>
      <c r="I24" s="8" t="s">
        <v>128</v>
      </c>
      <c r="J24" s="8" t="s">
        <v>129</v>
      </c>
      <c r="K24" s="8" t="s">
        <v>133</v>
      </c>
      <c r="L24" s="17">
        <v>1</v>
      </c>
      <c r="M24" s="16" t="s">
        <v>53</v>
      </c>
      <c r="N24" s="8" t="s">
        <v>686</v>
      </c>
      <c r="O24" s="8" t="s">
        <v>57</v>
      </c>
      <c r="P24" s="8" t="s">
        <v>686</v>
      </c>
      <c r="Q24" s="30" t="s">
        <v>172</v>
      </c>
      <c r="R24" s="30" t="s">
        <v>177</v>
      </c>
      <c r="S24" s="19">
        <v>1</v>
      </c>
      <c r="T24" s="30" t="s">
        <v>188</v>
      </c>
      <c r="U24" s="20">
        <v>45293</v>
      </c>
      <c r="V24" s="86">
        <v>45527</v>
      </c>
      <c r="W24" s="90">
        <v>45565</v>
      </c>
      <c r="X24" s="35" t="s">
        <v>886</v>
      </c>
      <c r="Y24" s="29">
        <f>157/251</f>
        <v>0.62549800796812749</v>
      </c>
      <c r="Z24" s="22">
        <f t="shared" si="3"/>
        <v>0.62549800796812749</v>
      </c>
      <c r="AA24" s="23">
        <f t="shared" si="4"/>
        <v>0.62549800796812749</v>
      </c>
      <c r="AB24" s="24" t="str">
        <f t="shared" si="5"/>
        <v>ROJO</v>
      </c>
      <c r="AC24" s="31" t="s">
        <v>950</v>
      </c>
      <c r="AD24" s="67" t="s">
        <v>855</v>
      </c>
    </row>
    <row r="25" spans="1:30" s="25" customFormat="1" ht="35.1" customHeight="1" x14ac:dyDescent="0.15">
      <c r="A25" s="82">
        <v>398</v>
      </c>
      <c r="B25" s="26">
        <v>45209</v>
      </c>
      <c r="C25" s="15" t="s">
        <v>78</v>
      </c>
      <c r="D25" s="16"/>
      <c r="E25" s="8" t="s">
        <v>92</v>
      </c>
      <c r="F25" s="14">
        <v>45196</v>
      </c>
      <c r="G25" s="17" t="s">
        <v>127</v>
      </c>
      <c r="H25" s="18" t="s">
        <v>57</v>
      </c>
      <c r="I25" s="8" t="s">
        <v>128</v>
      </c>
      <c r="J25" s="8" t="s">
        <v>129</v>
      </c>
      <c r="K25" s="8" t="s">
        <v>134</v>
      </c>
      <c r="L25" s="17">
        <v>1</v>
      </c>
      <c r="M25" s="16" t="s">
        <v>53</v>
      </c>
      <c r="N25" s="8" t="s">
        <v>686</v>
      </c>
      <c r="O25" s="8" t="s">
        <v>57</v>
      </c>
      <c r="P25" s="8" t="s">
        <v>686</v>
      </c>
      <c r="Q25" s="30" t="s">
        <v>172</v>
      </c>
      <c r="R25" s="30" t="s">
        <v>178</v>
      </c>
      <c r="S25" s="19">
        <v>1</v>
      </c>
      <c r="T25" s="30" t="s">
        <v>188</v>
      </c>
      <c r="U25" s="20">
        <v>45293</v>
      </c>
      <c r="V25" s="86">
        <v>45527</v>
      </c>
      <c r="W25" s="90">
        <v>45565</v>
      </c>
      <c r="X25" s="35" t="s">
        <v>887</v>
      </c>
      <c r="Y25" s="29">
        <f>248/251</f>
        <v>0.98804780876494025</v>
      </c>
      <c r="Z25" s="22">
        <f t="shared" si="3"/>
        <v>0.98804780876494025</v>
      </c>
      <c r="AA25" s="23">
        <f t="shared" si="4"/>
        <v>0.98804780876494025</v>
      </c>
      <c r="AB25" s="24" t="str">
        <f t="shared" si="5"/>
        <v>ROJO</v>
      </c>
      <c r="AC25" s="31" t="s">
        <v>951</v>
      </c>
      <c r="AD25" s="67" t="s">
        <v>855</v>
      </c>
    </row>
    <row r="26" spans="1:30" s="25" customFormat="1" ht="35.1" customHeight="1" x14ac:dyDescent="0.15">
      <c r="A26" s="82">
        <v>398</v>
      </c>
      <c r="B26" s="26">
        <v>45209</v>
      </c>
      <c r="C26" s="15" t="s">
        <v>78</v>
      </c>
      <c r="D26" s="16"/>
      <c r="E26" s="8" t="s">
        <v>92</v>
      </c>
      <c r="F26" s="14">
        <v>45196</v>
      </c>
      <c r="G26" s="17" t="s">
        <v>135</v>
      </c>
      <c r="H26" s="18" t="s">
        <v>57</v>
      </c>
      <c r="I26" s="8" t="s">
        <v>136</v>
      </c>
      <c r="J26" s="8" t="s">
        <v>137</v>
      </c>
      <c r="K26" s="8" t="s">
        <v>294</v>
      </c>
      <c r="L26" s="17">
        <v>1</v>
      </c>
      <c r="M26" s="16" t="s">
        <v>53</v>
      </c>
      <c r="N26" s="8" t="s">
        <v>686</v>
      </c>
      <c r="O26" s="8" t="s">
        <v>57</v>
      </c>
      <c r="P26" s="8" t="s">
        <v>686</v>
      </c>
      <c r="Q26" s="30" t="s">
        <v>172</v>
      </c>
      <c r="R26" s="30" t="s">
        <v>179</v>
      </c>
      <c r="S26" s="19">
        <v>1</v>
      </c>
      <c r="T26" s="30" t="s">
        <v>188</v>
      </c>
      <c r="U26" s="20">
        <v>45264</v>
      </c>
      <c r="V26" s="86">
        <v>45520</v>
      </c>
      <c r="W26" s="90">
        <v>45565</v>
      </c>
      <c r="X26" s="35" t="s">
        <v>888</v>
      </c>
      <c r="Y26" s="29">
        <v>1</v>
      </c>
      <c r="Z26" s="22">
        <f t="shared" si="3"/>
        <v>1</v>
      </c>
      <c r="AA26" s="23">
        <f t="shared" si="4"/>
        <v>1</v>
      </c>
      <c r="AB26" s="24" t="str">
        <f t="shared" si="5"/>
        <v>OK</v>
      </c>
      <c r="AC26" s="31" t="s">
        <v>893</v>
      </c>
      <c r="AD26" s="67" t="s">
        <v>855</v>
      </c>
    </row>
    <row r="27" spans="1:30" s="25" customFormat="1" ht="35.1" customHeight="1" x14ac:dyDescent="0.15">
      <c r="A27" s="82">
        <v>398</v>
      </c>
      <c r="B27" s="26">
        <v>45209</v>
      </c>
      <c r="C27" s="15" t="s">
        <v>78</v>
      </c>
      <c r="D27" s="16"/>
      <c r="E27" s="8" t="s">
        <v>92</v>
      </c>
      <c r="F27" s="14">
        <v>45196</v>
      </c>
      <c r="G27" s="17" t="s">
        <v>135</v>
      </c>
      <c r="H27" s="18" t="s">
        <v>57</v>
      </c>
      <c r="I27" s="8" t="s">
        <v>136</v>
      </c>
      <c r="J27" s="8" t="s">
        <v>137</v>
      </c>
      <c r="K27" s="8" t="s">
        <v>295</v>
      </c>
      <c r="L27" s="17">
        <v>1</v>
      </c>
      <c r="M27" s="16" t="s">
        <v>53</v>
      </c>
      <c r="N27" s="8" t="s">
        <v>686</v>
      </c>
      <c r="O27" s="8" t="s">
        <v>57</v>
      </c>
      <c r="P27" s="8" t="s">
        <v>686</v>
      </c>
      <c r="Q27" s="30" t="s">
        <v>172</v>
      </c>
      <c r="R27" s="30" t="s">
        <v>179</v>
      </c>
      <c r="S27" s="19">
        <v>1</v>
      </c>
      <c r="T27" s="30" t="s">
        <v>188</v>
      </c>
      <c r="U27" s="20">
        <v>45264</v>
      </c>
      <c r="V27" s="86">
        <v>45520</v>
      </c>
      <c r="W27" s="90">
        <v>45565</v>
      </c>
      <c r="X27" s="35" t="s">
        <v>889</v>
      </c>
      <c r="Y27" s="29">
        <f>131/190</f>
        <v>0.68947368421052635</v>
      </c>
      <c r="Z27" s="22">
        <f t="shared" si="3"/>
        <v>0.68947368421052635</v>
      </c>
      <c r="AA27" s="23">
        <f t="shared" si="4"/>
        <v>0.68947368421052635</v>
      </c>
      <c r="AB27" s="24" t="str">
        <f t="shared" si="5"/>
        <v>ROJO</v>
      </c>
      <c r="AC27" s="31" t="s">
        <v>952</v>
      </c>
      <c r="AD27" s="67" t="s">
        <v>855</v>
      </c>
    </row>
    <row r="28" spans="1:30" s="25" customFormat="1" ht="35.1" customHeight="1" x14ac:dyDescent="0.15">
      <c r="A28" s="82">
        <v>398</v>
      </c>
      <c r="B28" s="26">
        <v>45209</v>
      </c>
      <c r="C28" s="15" t="s">
        <v>78</v>
      </c>
      <c r="D28" s="16"/>
      <c r="E28" s="8" t="s">
        <v>92</v>
      </c>
      <c r="F28" s="14">
        <v>45196</v>
      </c>
      <c r="G28" s="17" t="s">
        <v>135</v>
      </c>
      <c r="H28" s="18" t="s">
        <v>57</v>
      </c>
      <c r="I28" s="8" t="s">
        <v>136</v>
      </c>
      <c r="J28" s="8" t="s">
        <v>137</v>
      </c>
      <c r="K28" s="8" t="s">
        <v>138</v>
      </c>
      <c r="L28" s="17">
        <v>1</v>
      </c>
      <c r="M28" s="16" t="s">
        <v>53</v>
      </c>
      <c r="N28" s="8" t="s">
        <v>686</v>
      </c>
      <c r="O28" s="8" t="s">
        <v>57</v>
      </c>
      <c r="P28" s="8" t="s">
        <v>686</v>
      </c>
      <c r="Q28" s="30" t="s">
        <v>172</v>
      </c>
      <c r="R28" s="30" t="s">
        <v>180</v>
      </c>
      <c r="S28" s="19">
        <v>1</v>
      </c>
      <c r="T28" s="30" t="s">
        <v>188</v>
      </c>
      <c r="U28" s="20">
        <v>45293</v>
      </c>
      <c r="V28" s="86">
        <v>45520</v>
      </c>
      <c r="W28" s="90">
        <v>45565</v>
      </c>
      <c r="X28" s="35" t="s">
        <v>890</v>
      </c>
      <c r="Y28" s="29">
        <f>156/190</f>
        <v>0.82105263157894737</v>
      </c>
      <c r="Z28" s="22">
        <f t="shared" si="3"/>
        <v>0.82105263157894737</v>
      </c>
      <c r="AA28" s="23">
        <f t="shared" si="4"/>
        <v>0.82105263157894737</v>
      </c>
      <c r="AB28" s="24" t="str">
        <f t="shared" si="5"/>
        <v>ROJO</v>
      </c>
      <c r="AC28" s="31" t="s">
        <v>953</v>
      </c>
      <c r="AD28" s="67" t="s">
        <v>855</v>
      </c>
    </row>
    <row r="29" spans="1:30" s="25" customFormat="1" ht="35.1" customHeight="1" x14ac:dyDescent="0.15">
      <c r="A29" s="82">
        <v>398</v>
      </c>
      <c r="B29" s="26">
        <v>45209</v>
      </c>
      <c r="C29" s="15" t="s">
        <v>78</v>
      </c>
      <c r="D29" s="16"/>
      <c r="E29" s="8" t="s">
        <v>92</v>
      </c>
      <c r="F29" s="14">
        <v>45196</v>
      </c>
      <c r="G29" s="17" t="s">
        <v>135</v>
      </c>
      <c r="H29" s="18" t="s">
        <v>57</v>
      </c>
      <c r="I29" s="8" t="s">
        <v>136</v>
      </c>
      <c r="J29" s="8" t="s">
        <v>137</v>
      </c>
      <c r="K29" s="8" t="s">
        <v>139</v>
      </c>
      <c r="L29" s="17">
        <v>1</v>
      </c>
      <c r="M29" s="16" t="s">
        <v>43</v>
      </c>
      <c r="N29" s="8" t="s">
        <v>686</v>
      </c>
      <c r="O29" s="8" t="s">
        <v>57</v>
      </c>
      <c r="P29" s="8" t="s">
        <v>686</v>
      </c>
      <c r="Q29" s="30" t="s">
        <v>172</v>
      </c>
      <c r="R29" s="30" t="s">
        <v>179</v>
      </c>
      <c r="S29" s="19">
        <v>1</v>
      </c>
      <c r="T29" s="30" t="s">
        <v>188</v>
      </c>
      <c r="U29" s="20">
        <v>45293</v>
      </c>
      <c r="V29" s="86">
        <v>45520</v>
      </c>
      <c r="W29" s="90">
        <v>45565</v>
      </c>
      <c r="X29" s="35" t="s">
        <v>891</v>
      </c>
      <c r="Y29" s="29">
        <f>156/190</f>
        <v>0.82105263157894737</v>
      </c>
      <c r="Z29" s="22">
        <f t="shared" si="3"/>
        <v>0.82105263157894737</v>
      </c>
      <c r="AA29" s="23">
        <f t="shared" si="4"/>
        <v>0.82105263157894737</v>
      </c>
      <c r="AB29" s="24" t="str">
        <f t="shared" si="5"/>
        <v>ROJO</v>
      </c>
      <c r="AC29" s="31" t="s">
        <v>953</v>
      </c>
      <c r="AD29" s="67" t="s">
        <v>855</v>
      </c>
    </row>
    <row r="30" spans="1:30" s="25" customFormat="1" ht="30.75" customHeight="1" x14ac:dyDescent="0.15">
      <c r="A30" s="82">
        <v>398</v>
      </c>
      <c r="B30" s="26">
        <v>45209</v>
      </c>
      <c r="C30" s="15" t="s">
        <v>78</v>
      </c>
      <c r="D30" s="16"/>
      <c r="E30" s="8" t="s">
        <v>92</v>
      </c>
      <c r="F30" s="14">
        <v>45196</v>
      </c>
      <c r="G30" s="17" t="s">
        <v>140</v>
      </c>
      <c r="H30" s="18" t="s">
        <v>42</v>
      </c>
      <c r="I30" s="8" t="s">
        <v>141</v>
      </c>
      <c r="J30" s="8" t="s">
        <v>142</v>
      </c>
      <c r="K30" s="8" t="s">
        <v>143</v>
      </c>
      <c r="L30" s="17">
        <v>1</v>
      </c>
      <c r="M30" s="16" t="s">
        <v>43</v>
      </c>
      <c r="N30" s="8" t="s">
        <v>694</v>
      </c>
      <c r="O30" s="8" t="s">
        <v>49</v>
      </c>
      <c r="P30" s="8" t="s">
        <v>694</v>
      </c>
      <c r="Q30" s="30" t="s">
        <v>68</v>
      </c>
      <c r="R30" s="30" t="s">
        <v>181</v>
      </c>
      <c r="S30" s="19">
        <v>0.6</v>
      </c>
      <c r="T30" s="30" t="s">
        <v>189</v>
      </c>
      <c r="U30" s="20">
        <v>45209</v>
      </c>
      <c r="V30" s="86">
        <v>45561</v>
      </c>
      <c r="W30" s="90">
        <v>45565</v>
      </c>
      <c r="X30" s="21" t="s">
        <v>767</v>
      </c>
      <c r="Y30" s="21">
        <v>0.54</v>
      </c>
      <c r="Z30" s="22">
        <f t="shared" si="3"/>
        <v>0.54</v>
      </c>
      <c r="AA30" s="23">
        <f t="shared" si="4"/>
        <v>0.90000000000000013</v>
      </c>
      <c r="AB30" s="24" t="str">
        <f t="shared" si="5"/>
        <v>ROJO</v>
      </c>
      <c r="AC30" s="29" t="s">
        <v>967</v>
      </c>
      <c r="AD30" s="50" t="s">
        <v>47</v>
      </c>
    </row>
    <row r="31" spans="1:30" s="25" customFormat="1" ht="35.1" customHeight="1" x14ac:dyDescent="0.15">
      <c r="A31" s="82">
        <v>398</v>
      </c>
      <c r="B31" s="26">
        <v>45209</v>
      </c>
      <c r="C31" s="15" t="s">
        <v>78</v>
      </c>
      <c r="D31" s="16"/>
      <c r="E31" s="8" t="s">
        <v>92</v>
      </c>
      <c r="F31" s="14">
        <v>45196</v>
      </c>
      <c r="G31" s="17" t="s">
        <v>144</v>
      </c>
      <c r="H31" s="18" t="s">
        <v>79</v>
      </c>
      <c r="I31" s="8" t="s">
        <v>145</v>
      </c>
      <c r="J31" s="8" t="s">
        <v>146</v>
      </c>
      <c r="K31" s="8" t="s">
        <v>147</v>
      </c>
      <c r="L31" s="17">
        <v>3</v>
      </c>
      <c r="M31" s="16" t="s">
        <v>43</v>
      </c>
      <c r="N31" s="8" t="s">
        <v>344</v>
      </c>
      <c r="O31" s="8" t="s">
        <v>81</v>
      </c>
      <c r="P31" s="8" t="s">
        <v>344</v>
      </c>
      <c r="Q31" s="30" t="s">
        <v>159</v>
      </c>
      <c r="R31" s="30" t="s">
        <v>182</v>
      </c>
      <c r="S31" s="19">
        <v>0.9</v>
      </c>
      <c r="T31" s="30" t="s">
        <v>161</v>
      </c>
      <c r="U31" s="20">
        <v>45292</v>
      </c>
      <c r="V31" s="86">
        <v>45561</v>
      </c>
      <c r="W31" s="90">
        <v>45565</v>
      </c>
      <c r="X31" s="36" t="s">
        <v>734</v>
      </c>
      <c r="Y31" s="22">
        <v>2</v>
      </c>
      <c r="Z31" s="22">
        <f t="shared" si="3"/>
        <v>0.66666666666666663</v>
      </c>
      <c r="AA31" s="23">
        <f t="shared" si="4"/>
        <v>0.7407407407407407</v>
      </c>
      <c r="AB31" s="24" t="str">
        <f t="shared" si="5"/>
        <v>ROJO</v>
      </c>
      <c r="AC31" s="33" t="s">
        <v>736</v>
      </c>
      <c r="AD31" s="68" t="s">
        <v>82</v>
      </c>
    </row>
    <row r="32" spans="1:30" s="25" customFormat="1" ht="35.1" customHeight="1" x14ac:dyDescent="0.15">
      <c r="A32" s="82">
        <v>398</v>
      </c>
      <c r="B32" s="26">
        <v>45209</v>
      </c>
      <c r="C32" s="15" t="s">
        <v>78</v>
      </c>
      <c r="D32" s="16"/>
      <c r="E32" s="8" t="s">
        <v>92</v>
      </c>
      <c r="F32" s="14">
        <v>45196</v>
      </c>
      <c r="G32" s="17" t="s">
        <v>144</v>
      </c>
      <c r="H32" s="18" t="s">
        <v>79</v>
      </c>
      <c r="I32" s="8" t="s">
        <v>145</v>
      </c>
      <c r="J32" s="8" t="s">
        <v>146</v>
      </c>
      <c r="K32" s="8" t="s">
        <v>148</v>
      </c>
      <c r="L32" s="17">
        <v>3</v>
      </c>
      <c r="M32" s="16" t="s">
        <v>43</v>
      </c>
      <c r="N32" s="8" t="s">
        <v>344</v>
      </c>
      <c r="O32" s="8" t="s">
        <v>81</v>
      </c>
      <c r="P32" s="8" t="s">
        <v>344</v>
      </c>
      <c r="Q32" s="30" t="s">
        <v>159</v>
      </c>
      <c r="R32" s="30" t="s">
        <v>182</v>
      </c>
      <c r="S32" s="19">
        <v>0.9</v>
      </c>
      <c r="T32" s="30" t="s">
        <v>161</v>
      </c>
      <c r="U32" s="20">
        <v>45292</v>
      </c>
      <c r="V32" s="86">
        <v>45561</v>
      </c>
      <c r="W32" s="90">
        <v>45565</v>
      </c>
      <c r="X32" s="36" t="s">
        <v>735</v>
      </c>
      <c r="Y32" s="22">
        <v>2</v>
      </c>
      <c r="Z32" s="22">
        <f t="shared" si="3"/>
        <v>0.66666666666666663</v>
      </c>
      <c r="AA32" s="23">
        <f t="shared" si="4"/>
        <v>0.7407407407407407</v>
      </c>
      <c r="AB32" s="24" t="str">
        <f t="shared" si="5"/>
        <v>ROJO</v>
      </c>
      <c r="AC32" s="33" t="s">
        <v>737</v>
      </c>
      <c r="AD32" s="68" t="s">
        <v>82</v>
      </c>
    </row>
    <row r="33" spans="1:30" s="25" customFormat="1" ht="35.1" customHeight="1" x14ac:dyDescent="0.15">
      <c r="A33" s="82">
        <v>398</v>
      </c>
      <c r="B33" s="26">
        <v>45209</v>
      </c>
      <c r="C33" s="15" t="s">
        <v>78</v>
      </c>
      <c r="D33" s="16"/>
      <c r="E33" s="8" t="s">
        <v>92</v>
      </c>
      <c r="F33" s="14">
        <v>45196</v>
      </c>
      <c r="G33" s="17" t="s">
        <v>144</v>
      </c>
      <c r="H33" s="18" t="s">
        <v>79</v>
      </c>
      <c r="I33" s="8" t="s">
        <v>145</v>
      </c>
      <c r="J33" s="8" t="s">
        <v>146</v>
      </c>
      <c r="K33" s="8" t="s">
        <v>149</v>
      </c>
      <c r="L33" s="17">
        <v>3</v>
      </c>
      <c r="M33" s="16" t="s">
        <v>43</v>
      </c>
      <c r="N33" s="8" t="s">
        <v>344</v>
      </c>
      <c r="O33" s="8" t="s">
        <v>81</v>
      </c>
      <c r="P33" s="8" t="s">
        <v>344</v>
      </c>
      <c r="Q33" s="30" t="s">
        <v>159</v>
      </c>
      <c r="R33" s="30" t="s">
        <v>182</v>
      </c>
      <c r="S33" s="19">
        <v>0.9</v>
      </c>
      <c r="T33" s="30" t="s">
        <v>161</v>
      </c>
      <c r="U33" s="20">
        <v>45292</v>
      </c>
      <c r="V33" s="86">
        <v>45561</v>
      </c>
      <c r="W33" s="90">
        <v>45565</v>
      </c>
      <c r="X33" s="32" t="s">
        <v>735</v>
      </c>
      <c r="Y33" s="22">
        <v>2</v>
      </c>
      <c r="Z33" s="22">
        <f t="shared" si="3"/>
        <v>0.66666666666666663</v>
      </c>
      <c r="AA33" s="23">
        <f t="shared" si="4"/>
        <v>0.7407407407407407</v>
      </c>
      <c r="AB33" s="24" t="str">
        <f t="shared" si="5"/>
        <v>ROJO</v>
      </c>
      <c r="AC33" s="33" t="s">
        <v>738</v>
      </c>
      <c r="AD33" s="68" t="s">
        <v>82</v>
      </c>
    </row>
    <row r="34" spans="1:30" s="25" customFormat="1" ht="35.1" customHeight="1" x14ac:dyDescent="0.15">
      <c r="A34" s="82">
        <v>398</v>
      </c>
      <c r="B34" s="26">
        <v>45209</v>
      </c>
      <c r="C34" s="15" t="s">
        <v>78</v>
      </c>
      <c r="D34" s="16"/>
      <c r="E34" s="8" t="s">
        <v>92</v>
      </c>
      <c r="F34" s="14">
        <v>45196</v>
      </c>
      <c r="G34" s="17" t="s">
        <v>150</v>
      </c>
      <c r="H34" s="18" t="s">
        <v>42</v>
      </c>
      <c r="I34" s="8" t="s">
        <v>151</v>
      </c>
      <c r="J34" s="8" t="s">
        <v>152</v>
      </c>
      <c r="K34" s="8" t="s">
        <v>153</v>
      </c>
      <c r="L34" s="17">
        <v>1</v>
      </c>
      <c r="M34" s="16" t="s">
        <v>53</v>
      </c>
      <c r="N34" s="8" t="s">
        <v>694</v>
      </c>
      <c r="O34" s="8" t="s">
        <v>58</v>
      </c>
      <c r="P34" s="8" t="s">
        <v>696</v>
      </c>
      <c r="Q34" s="30" t="s">
        <v>68</v>
      </c>
      <c r="R34" s="30" t="s">
        <v>183</v>
      </c>
      <c r="S34" s="19">
        <v>1</v>
      </c>
      <c r="T34" s="30" t="s">
        <v>184</v>
      </c>
      <c r="U34" s="20">
        <v>45231</v>
      </c>
      <c r="V34" s="86">
        <v>45561</v>
      </c>
      <c r="W34" s="90">
        <v>45565</v>
      </c>
      <c r="X34" s="70" t="s">
        <v>768</v>
      </c>
      <c r="Y34" s="29">
        <v>1</v>
      </c>
      <c r="Z34" s="22">
        <f t="shared" si="3"/>
        <v>1</v>
      </c>
      <c r="AA34" s="23">
        <f t="shared" si="4"/>
        <v>1</v>
      </c>
      <c r="AB34" s="24" t="str">
        <f t="shared" si="5"/>
        <v>OK</v>
      </c>
      <c r="AC34" s="31" t="s">
        <v>769</v>
      </c>
      <c r="AD34" s="50" t="s">
        <v>47</v>
      </c>
    </row>
    <row r="35" spans="1:30" s="25" customFormat="1" ht="35.1" customHeight="1" x14ac:dyDescent="0.15">
      <c r="A35" s="82">
        <v>398</v>
      </c>
      <c r="B35" s="26">
        <v>45209</v>
      </c>
      <c r="C35" s="15" t="s">
        <v>78</v>
      </c>
      <c r="D35" s="16"/>
      <c r="E35" s="8" t="s">
        <v>92</v>
      </c>
      <c r="F35" s="14">
        <v>45196</v>
      </c>
      <c r="G35" s="17" t="s">
        <v>154</v>
      </c>
      <c r="H35" s="18" t="s">
        <v>79</v>
      </c>
      <c r="I35" s="8" t="s">
        <v>155</v>
      </c>
      <c r="J35" s="8" t="s">
        <v>156</v>
      </c>
      <c r="K35" s="8" t="s">
        <v>147</v>
      </c>
      <c r="L35" s="17">
        <v>3</v>
      </c>
      <c r="M35" s="16" t="s">
        <v>43</v>
      </c>
      <c r="N35" s="8" t="s">
        <v>344</v>
      </c>
      <c r="O35" s="8" t="s">
        <v>90</v>
      </c>
      <c r="P35" s="8" t="s">
        <v>344</v>
      </c>
      <c r="Q35" s="30" t="s">
        <v>159</v>
      </c>
      <c r="R35" s="30" t="s">
        <v>182</v>
      </c>
      <c r="S35" s="19">
        <v>0.9</v>
      </c>
      <c r="T35" s="30" t="s">
        <v>161</v>
      </c>
      <c r="U35" s="20">
        <v>45292</v>
      </c>
      <c r="V35" s="86">
        <v>45561</v>
      </c>
      <c r="W35" s="90">
        <v>45565</v>
      </c>
      <c r="X35" s="32" t="s">
        <v>739</v>
      </c>
      <c r="Y35" s="22">
        <v>2</v>
      </c>
      <c r="Z35" s="22">
        <f t="shared" si="3"/>
        <v>0.66666666666666663</v>
      </c>
      <c r="AA35" s="23">
        <f t="shared" si="4"/>
        <v>0.7407407407407407</v>
      </c>
      <c r="AB35" s="24" t="str">
        <f t="shared" si="5"/>
        <v>ROJO</v>
      </c>
      <c r="AC35" s="33" t="s">
        <v>736</v>
      </c>
      <c r="AD35" s="68" t="s">
        <v>82</v>
      </c>
    </row>
    <row r="36" spans="1:30" s="25" customFormat="1" ht="35.1" customHeight="1" x14ac:dyDescent="0.15">
      <c r="A36" s="82">
        <v>398</v>
      </c>
      <c r="B36" s="26">
        <v>45209</v>
      </c>
      <c r="C36" s="15" t="s">
        <v>78</v>
      </c>
      <c r="D36" s="16"/>
      <c r="E36" s="8" t="s">
        <v>92</v>
      </c>
      <c r="F36" s="14">
        <v>45196</v>
      </c>
      <c r="G36" s="17" t="s">
        <v>154</v>
      </c>
      <c r="H36" s="18" t="s">
        <v>79</v>
      </c>
      <c r="I36" s="8" t="s">
        <v>155</v>
      </c>
      <c r="J36" s="8" t="s">
        <v>156</v>
      </c>
      <c r="K36" s="8" t="s">
        <v>148</v>
      </c>
      <c r="L36" s="17">
        <v>3</v>
      </c>
      <c r="M36" s="16" t="s">
        <v>43</v>
      </c>
      <c r="N36" s="8" t="s">
        <v>344</v>
      </c>
      <c r="O36" s="8" t="s">
        <v>90</v>
      </c>
      <c r="P36" s="8" t="s">
        <v>344</v>
      </c>
      <c r="Q36" s="30" t="s">
        <v>159</v>
      </c>
      <c r="R36" s="30" t="s">
        <v>182</v>
      </c>
      <c r="S36" s="19">
        <v>0.9</v>
      </c>
      <c r="T36" s="30" t="s">
        <v>161</v>
      </c>
      <c r="U36" s="20">
        <v>45292</v>
      </c>
      <c r="V36" s="86">
        <v>45561</v>
      </c>
      <c r="W36" s="90">
        <v>45565</v>
      </c>
      <c r="X36" s="32" t="s">
        <v>740</v>
      </c>
      <c r="Y36" s="22">
        <v>2</v>
      </c>
      <c r="Z36" s="22">
        <f t="shared" si="3"/>
        <v>0.66666666666666663</v>
      </c>
      <c r="AA36" s="23">
        <f t="shared" si="4"/>
        <v>0.7407407407407407</v>
      </c>
      <c r="AB36" s="24" t="str">
        <f t="shared" si="5"/>
        <v>ROJO</v>
      </c>
      <c r="AC36" s="33" t="s">
        <v>737</v>
      </c>
      <c r="AD36" s="68" t="s">
        <v>82</v>
      </c>
    </row>
    <row r="37" spans="1:30" s="25" customFormat="1" ht="35.1" customHeight="1" x14ac:dyDescent="0.15">
      <c r="A37" s="82">
        <v>398</v>
      </c>
      <c r="B37" s="26">
        <v>45209</v>
      </c>
      <c r="C37" s="15" t="s">
        <v>78</v>
      </c>
      <c r="D37" s="16"/>
      <c r="E37" s="8" t="s">
        <v>92</v>
      </c>
      <c r="F37" s="14">
        <v>45196</v>
      </c>
      <c r="G37" s="17" t="s">
        <v>154</v>
      </c>
      <c r="H37" s="18" t="s">
        <v>79</v>
      </c>
      <c r="I37" s="8" t="s">
        <v>155</v>
      </c>
      <c r="J37" s="8" t="s">
        <v>156</v>
      </c>
      <c r="K37" s="8" t="s">
        <v>149</v>
      </c>
      <c r="L37" s="17">
        <v>3</v>
      </c>
      <c r="M37" s="16" t="s">
        <v>43</v>
      </c>
      <c r="N37" s="8" t="s">
        <v>344</v>
      </c>
      <c r="O37" s="8" t="s">
        <v>90</v>
      </c>
      <c r="P37" s="8" t="s">
        <v>344</v>
      </c>
      <c r="Q37" s="30" t="s">
        <v>159</v>
      </c>
      <c r="R37" s="30" t="s">
        <v>182</v>
      </c>
      <c r="S37" s="19">
        <v>0.9</v>
      </c>
      <c r="T37" s="30" t="s">
        <v>161</v>
      </c>
      <c r="U37" s="20">
        <v>45292</v>
      </c>
      <c r="V37" s="86">
        <v>45561</v>
      </c>
      <c r="W37" s="90">
        <v>45565</v>
      </c>
      <c r="X37" s="32" t="s">
        <v>741</v>
      </c>
      <c r="Y37" s="22">
        <v>2</v>
      </c>
      <c r="Z37" s="22">
        <f t="shared" si="3"/>
        <v>0.66666666666666663</v>
      </c>
      <c r="AA37" s="23">
        <f t="shared" si="4"/>
        <v>0.7407407407407407</v>
      </c>
      <c r="AB37" s="24" t="str">
        <f t="shared" si="5"/>
        <v>ROJO</v>
      </c>
      <c r="AC37" s="33" t="s">
        <v>742</v>
      </c>
      <c r="AD37" s="68" t="s">
        <v>82</v>
      </c>
    </row>
    <row r="38" spans="1:30" s="25" customFormat="1" ht="35.1" customHeight="1" x14ac:dyDescent="0.15">
      <c r="A38" s="82">
        <v>399</v>
      </c>
      <c r="B38" s="26">
        <v>45212</v>
      </c>
      <c r="C38" s="15" t="s">
        <v>46</v>
      </c>
      <c r="D38" s="16"/>
      <c r="E38" s="8" t="s">
        <v>190</v>
      </c>
      <c r="F38" s="14">
        <v>45204</v>
      </c>
      <c r="G38" s="17" t="s">
        <v>191</v>
      </c>
      <c r="H38" s="18" t="s">
        <v>89</v>
      </c>
      <c r="I38" s="8" t="s">
        <v>192</v>
      </c>
      <c r="J38" s="8" t="s">
        <v>193</v>
      </c>
      <c r="K38" s="8" t="s">
        <v>194</v>
      </c>
      <c r="L38" s="17">
        <v>2</v>
      </c>
      <c r="M38" s="16" t="s">
        <v>43</v>
      </c>
      <c r="N38" s="8" t="s">
        <v>185</v>
      </c>
      <c r="O38" s="8" t="s">
        <v>287</v>
      </c>
      <c r="P38" s="8" t="s">
        <v>185</v>
      </c>
      <c r="Q38" s="30" t="s">
        <v>84</v>
      </c>
      <c r="R38" s="30" t="s">
        <v>196</v>
      </c>
      <c r="S38" s="19">
        <v>1</v>
      </c>
      <c r="T38" s="30" t="s">
        <v>195</v>
      </c>
      <c r="U38" s="20">
        <v>45231</v>
      </c>
      <c r="V38" s="86">
        <v>45657</v>
      </c>
      <c r="W38" s="90">
        <v>45565</v>
      </c>
      <c r="X38" s="29" t="s">
        <v>829</v>
      </c>
      <c r="Y38" s="29">
        <v>1.3</v>
      </c>
      <c r="Z38" s="22">
        <f t="shared" ref="Z38" si="6">IF(Y38="","",IF(OR($L38=0,$L38="",W38=""),"",Y38/$L38))</f>
        <v>0.65</v>
      </c>
      <c r="AA38" s="23">
        <f t="shared" ref="AA38" si="7">IF(OR($S38="",Z38=""),"",IF(OR($S38=0,Z38=0),0,IF((Z38*100%)/$S38&gt;100%,100%,(Z38*100%)/$S38)))</f>
        <v>0.65</v>
      </c>
      <c r="AB38" s="24" t="str">
        <f t="shared" ref="AB38" si="8">IF(Y38="","",IF(W38="","FALTA FECHA SEGUIMIENTO",IF(W38&gt;$V38,IF(AA38=100%,"OK","ROJO"),IF(AA38&lt;ROUND(DAYS360($U38,W38,FALSE),0)/ROUND(DAYS360($U38,$V38,FALSE),-1),"ROJO",IF(AA38=100%,"OK","AMARILLO")))))</f>
        <v>ROJO</v>
      </c>
      <c r="AC38" s="29" t="s">
        <v>968</v>
      </c>
      <c r="AD38" s="67" t="s">
        <v>830</v>
      </c>
    </row>
    <row r="39" spans="1:30" s="25" customFormat="1" ht="35.1" customHeight="1" x14ac:dyDescent="0.15">
      <c r="A39" s="82">
        <v>400</v>
      </c>
      <c r="B39" s="26">
        <v>45217</v>
      </c>
      <c r="C39" s="15" t="s">
        <v>46</v>
      </c>
      <c r="D39" s="16"/>
      <c r="E39" s="8" t="s">
        <v>69</v>
      </c>
      <c r="F39" s="14">
        <v>45166</v>
      </c>
      <c r="G39" s="17">
        <v>2</v>
      </c>
      <c r="H39" s="18" t="s">
        <v>57</v>
      </c>
      <c r="I39" s="8" t="s">
        <v>197</v>
      </c>
      <c r="J39" s="8" t="s">
        <v>198</v>
      </c>
      <c r="K39" s="8" t="s">
        <v>199</v>
      </c>
      <c r="L39" s="17">
        <v>1</v>
      </c>
      <c r="M39" s="16" t="s">
        <v>52</v>
      </c>
      <c r="N39" s="8" t="s">
        <v>686</v>
      </c>
      <c r="O39" s="8" t="s">
        <v>57</v>
      </c>
      <c r="P39" s="8" t="s">
        <v>686</v>
      </c>
      <c r="Q39" s="30" t="s">
        <v>260</v>
      </c>
      <c r="R39" s="30" t="s">
        <v>262</v>
      </c>
      <c r="S39" s="19">
        <v>1</v>
      </c>
      <c r="T39" s="30" t="s">
        <v>261</v>
      </c>
      <c r="U39" s="20">
        <v>45264</v>
      </c>
      <c r="V39" s="86">
        <v>45527</v>
      </c>
      <c r="W39" s="90">
        <v>45565</v>
      </c>
      <c r="X39" s="31" t="s">
        <v>894</v>
      </c>
      <c r="Y39" s="29">
        <v>0.5</v>
      </c>
      <c r="Z39" s="22">
        <f t="shared" ref="Z39:Z72" si="9">IF(Y39="","",IF(OR($L39=0,$L39="",W39=""),"",Y39/$L39))</f>
        <v>0.5</v>
      </c>
      <c r="AA39" s="23">
        <f t="shared" ref="AA39:AA72" si="10">IF(OR($S39="",Z39=""),"",IF(OR($S39=0,Z39=0),0,IF((Z39*100%)/$S39&gt;100%,100%,(Z39*100%)/$S39)))</f>
        <v>0.5</v>
      </c>
      <c r="AB39" s="24" t="str">
        <f t="shared" ref="AB39:AB72" si="11">IF(Y39="","",IF(W39="","FALTA FECHA SEGUIMIENTO",IF(W39&gt;$V39,IF(AA39=100%,"OK","ROJO"),IF(AA39&lt;ROUND(DAYS360($U39,W39,FALSE),0)/ROUND(DAYS360($U39,$V39,FALSE),-1),"ROJO",IF(AA39=100%,"OK","AMARILLO")))))</f>
        <v>ROJO</v>
      </c>
      <c r="AC39" s="31" t="s">
        <v>957</v>
      </c>
      <c r="AD39" s="69" t="s">
        <v>855</v>
      </c>
    </row>
    <row r="40" spans="1:30" s="25" customFormat="1" ht="35.1" customHeight="1" x14ac:dyDescent="0.15">
      <c r="A40" s="82">
        <v>400</v>
      </c>
      <c r="B40" s="26">
        <v>45217</v>
      </c>
      <c r="C40" s="15" t="s">
        <v>46</v>
      </c>
      <c r="D40" s="16"/>
      <c r="E40" s="8" t="s">
        <v>69</v>
      </c>
      <c r="F40" s="14">
        <v>45166</v>
      </c>
      <c r="G40" s="17">
        <v>3</v>
      </c>
      <c r="H40" s="18" t="s">
        <v>57</v>
      </c>
      <c r="I40" s="8" t="s">
        <v>200</v>
      </c>
      <c r="J40" s="8" t="s">
        <v>201</v>
      </c>
      <c r="K40" s="8" t="s">
        <v>202</v>
      </c>
      <c r="L40" s="17">
        <v>1</v>
      </c>
      <c r="M40" s="16" t="s">
        <v>43</v>
      </c>
      <c r="N40" s="8" t="s">
        <v>686</v>
      </c>
      <c r="O40" s="8" t="s">
        <v>57</v>
      </c>
      <c r="P40" s="8" t="s">
        <v>686</v>
      </c>
      <c r="Q40" s="30" t="s">
        <v>260</v>
      </c>
      <c r="R40" s="30" t="s">
        <v>263</v>
      </c>
      <c r="S40" s="19">
        <v>1</v>
      </c>
      <c r="T40" s="30" t="s">
        <v>261</v>
      </c>
      <c r="U40" s="20">
        <v>45323</v>
      </c>
      <c r="V40" s="86">
        <v>45657</v>
      </c>
      <c r="W40" s="90">
        <v>45565</v>
      </c>
      <c r="X40" s="31" t="s">
        <v>895</v>
      </c>
      <c r="Y40" s="29">
        <v>0</v>
      </c>
      <c r="Z40" s="22">
        <f t="shared" si="9"/>
        <v>0</v>
      </c>
      <c r="AA40" s="23">
        <f t="shared" si="10"/>
        <v>0</v>
      </c>
      <c r="AB40" s="24" t="str">
        <f t="shared" si="11"/>
        <v>ROJO</v>
      </c>
      <c r="AC40" s="31" t="s">
        <v>924</v>
      </c>
      <c r="AD40" s="69" t="s">
        <v>855</v>
      </c>
    </row>
    <row r="41" spans="1:30" s="25" customFormat="1" ht="35.1" customHeight="1" x14ac:dyDescent="0.15">
      <c r="A41" s="82">
        <v>400</v>
      </c>
      <c r="B41" s="26">
        <v>45217</v>
      </c>
      <c r="C41" s="15" t="s">
        <v>46</v>
      </c>
      <c r="D41" s="16"/>
      <c r="E41" s="8" t="s">
        <v>69</v>
      </c>
      <c r="F41" s="14">
        <v>45166</v>
      </c>
      <c r="G41" s="17">
        <v>3</v>
      </c>
      <c r="H41" s="18" t="s">
        <v>57</v>
      </c>
      <c r="I41" s="8" t="s">
        <v>200</v>
      </c>
      <c r="J41" s="8" t="s">
        <v>666</v>
      </c>
      <c r="K41" s="8" t="s">
        <v>667</v>
      </c>
      <c r="L41" s="17">
        <v>2</v>
      </c>
      <c r="M41" s="16" t="s">
        <v>53</v>
      </c>
      <c r="N41" s="8" t="s">
        <v>686</v>
      </c>
      <c r="O41" s="8" t="s">
        <v>57</v>
      </c>
      <c r="P41" s="8" t="s">
        <v>686</v>
      </c>
      <c r="Q41" s="30" t="s">
        <v>260</v>
      </c>
      <c r="R41" s="30" t="s">
        <v>264</v>
      </c>
      <c r="S41" s="19">
        <v>1</v>
      </c>
      <c r="T41" s="30" t="s">
        <v>261</v>
      </c>
      <c r="U41" s="20">
        <v>45323</v>
      </c>
      <c r="V41" s="86">
        <v>45657</v>
      </c>
      <c r="W41" s="90">
        <v>45565</v>
      </c>
      <c r="X41" s="31" t="s">
        <v>896</v>
      </c>
      <c r="Y41" s="29">
        <v>0.55000000000000004</v>
      </c>
      <c r="Z41" s="22">
        <f t="shared" si="9"/>
        <v>0.27500000000000002</v>
      </c>
      <c r="AA41" s="23">
        <f t="shared" si="10"/>
        <v>0.27500000000000002</v>
      </c>
      <c r="AB41" s="24" t="str">
        <f t="shared" si="11"/>
        <v>ROJO</v>
      </c>
      <c r="AC41" s="31" t="s">
        <v>924</v>
      </c>
      <c r="AD41" s="69" t="s">
        <v>855</v>
      </c>
    </row>
    <row r="42" spans="1:30" s="25" customFormat="1" ht="35.1" customHeight="1" x14ac:dyDescent="0.15">
      <c r="A42" s="82">
        <v>400</v>
      </c>
      <c r="B42" s="26">
        <v>45217</v>
      </c>
      <c r="C42" s="15" t="s">
        <v>46</v>
      </c>
      <c r="D42" s="16"/>
      <c r="E42" s="8" t="s">
        <v>69</v>
      </c>
      <c r="F42" s="14">
        <v>45166</v>
      </c>
      <c r="G42" s="17">
        <v>4</v>
      </c>
      <c r="H42" s="18" t="s">
        <v>57</v>
      </c>
      <c r="I42" s="8" t="s">
        <v>203</v>
      </c>
      <c r="J42" s="8" t="s">
        <v>204</v>
      </c>
      <c r="K42" s="8" t="s">
        <v>668</v>
      </c>
      <c r="L42" s="17">
        <v>1</v>
      </c>
      <c r="M42" s="16" t="s">
        <v>43</v>
      </c>
      <c r="N42" s="8" t="s">
        <v>686</v>
      </c>
      <c r="O42" s="8" t="s">
        <v>57</v>
      </c>
      <c r="P42" s="8" t="s">
        <v>686</v>
      </c>
      <c r="Q42" s="30" t="s">
        <v>260</v>
      </c>
      <c r="R42" s="30" t="s">
        <v>265</v>
      </c>
      <c r="S42" s="19">
        <v>1</v>
      </c>
      <c r="T42" s="30" t="s">
        <v>261</v>
      </c>
      <c r="U42" s="20">
        <v>45299</v>
      </c>
      <c r="V42" s="86">
        <v>45527</v>
      </c>
      <c r="W42" s="90">
        <v>45565</v>
      </c>
      <c r="X42" s="31" t="s">
        <v>897</v>
      </c>
      <c r="Y42" s="29">
        <v>1</v>
      </c>
      <c r="Z42" s="22">
        <f t="shared" si="9"/>
        <v>1</v>
      </c>
      <c r="AA42" s="23">
        <f t="shared" si="10"/>
        <v>1</v>
      </c>
      <c r="AB42" s="24" t="str">
        <f t="shared" si="11"/>
        <v>OK</v>
      </c>
      <c r="AC42" s="31" t="s">
        <v>925</v>
      </c>
      <c r="AD42" s="67" t="s">
        <v>855</v>
      </c>
    </row>
    <row r="43" spans="1:30" s="25" customFormat="1" ht="35.1" customHeight="1" x14ac:dyDescent="0.15">
      <c r="A43" s="82">
        <v>400</v>
      </c>
      <c r="B43" s="26">
        <v>45217</v>
      </c>
      <c r="C43" s="15" t="s">
        <v>46</v>
      </c>
      <c r="D43" s="16"/>
      <c r="E43" s="8" t="s">
        <v>69</v>
      </c>
      <c r="F43" s="14">
        <v>45166</v>
      </c>
      <c r="G43" s="17">
        <v>4</v>
      </c>
      <c r="H43" s="18" t="s">
        <v>57</v>
      </c>
      <c r="I43" s="8" t="s">
        <v>203</v>
      </c>
      <c r="J43" s="8" t="s">
        <v>204</v>
      </c>
      <c r="K43" s="8" t="s">
        <v>669</v>
      </c>
      <c r="L43" s="17">
        <v>1</v>
      </c>
      <c r="M43" s="16" t="s">
        <v>53</v>
      </c>
      <c r="N43" s="8" t="s">
        <v>686</v>
      </c>
      <c r="O43" s="8" t="s">
        <v>57</v>
      </c>
      <c r="P43" s="8" t="s">
        <v>686</v>
      </c>
      <c r="Q43" s="30" t="s">
        <v>260</v>
      </c>
      <c r="R43" s="30" t="s">
        <v>266</v>
      </c>
      <c r="S43" s="19">
        <v>1</v>
      </c>
      <c r="T43" s="30" t="s">
        <v>261</v>
      </c>
      <c r="U43" s="20">
        <v>45299</v>
      </c>
      <c r="V43" s="86">
        <v>45527</v>
      </c>
      <c r="W43" s="90">
        <v>45565</v>
      </c>
      <c r="X43" s="31" t="s">
        <v>898</v>
      </c>
      <c r="Y43" s="29">
        <v>1</v>
      </c>
      <c r="Z43" s="22">
        <f t="shared" si="9"/>
        <v>1</v>
      </c>
      <c r="AA43" s="23">
        <f t="shared" si="10"/>
        <v>1</v>
      </c>
      <c r="AB43" s="24" t="str">
        <f t="shared" si="11"/>
        <v>OK</v>
      </c>
      <c r="AC43" s="31" t="s">
        <v>940</v>
      </c>
      <c r="AD43" s="67" t="s">
        <v>855</v>
      </c>
    </row>
    <row r="44" spans="1:30" s="25" customFormat="1" ht="35.1" customHeight="1" x14ac:dyDescent="0.15">
      <c r="A44" s="82">
        <v>400</v>
      </c>
      <c r="B44" s="26">
        <v>45217</v>
      </c>
      <c r="C44" s="15" t="s">
        <v>46</v>
      </c>
      <c r="D44" s="16"/>
      <c r="E44" s="8" t="s">
        <v>69</v>
      </c>
      <c r="F44" s="14">
        <v>45166</v>
      </c>
      <c r="G44" s="17">
        <v>5</v>
      </c>
      <c r="H44" s="18" t="s">
        <v>57</v>
      </c>
      <c r="I44" s="8" t="s">
        <v>207</v>
      </c>
      <c r="J44" s="8" t="s">
        <v>208</v>
      </c>
      <c r="K44" s="8" t="s">
        <v>669</v>
      </c>
      <c r="L44" s="17">
        <v>1</v>
      </c>
      <c r="M44" s="16" t="s">
        <v>53</v>
      </c>
      <c r="N44" s="8" t="s">
        <v>686</v>
      </c>
      <c r="O44" s="8" t="s">
        <v>57</v>
      </c>
      <c r="P44" s="8" t="s">
        <v>686</v>
      </c>
      <c r="Q44" s="30" t="s">
        <v>260</v>
      </c>
      <c r="R44" s="30" t="s">
        <v>267</v>
      </c>
      <c r="S44" s="19">
        <v>1</v>
      </c>
      <c r="T44" s="30" t="s">
        <v>261</v>
      </c>
      <c r="U44" s="20">
        <v>45299</v>
      </c>
      <c r="V44" s="86">
        <v>45527</v>
      </c>
      <c r="W44" s="90">
        <v>45565</v>
      </c>
      <c r="X44" s="29" t="s">
        <v>898</v>
      </c>
      <c r="Y44" s="29">
        <v>1</v>
      </c>
      <c r="Z44" s="22">
        <f t="shared" si="9"/>
        <v>1</v>
      </c>
      <c r="AA44" s="23">
        <f t="shared" si="10"/>
        <v>1</v>
      </c>
      <c r="AB44" s="24" t="str">
        <f t="shared" si="11"/>
        <v>OK</v>
      </c>
      <c r="AC44" s="31" t="s">
        <v>926</v>
      </c>
      <c r="AD44" s="69" t="s">
        <v>855</v>
      </c>
    </row>
    <row r="45" spans="1:30" s="25" customFormat="1" ht="35.1" customHeight="1" x14ac:dyDescent="0.15">
      <c r="A45" s="82">
        <v>400</v>
      </c>
      <c r="B45" s="26">
        <v>45217</v>
      </c>
      <c r="C45" s="15" t="s">
        <v>46</v>
      </c>
      <c r="D45" s="16"/>
      <c r="E45" s="8" t="s">
        <v>69</v>
      </c>
      <c r="F45" s="14">
        <v>45166</v>
      </c>
      <c r="G45" s="17">
        <v>6</v>
      </c>
      <c r="H45" s="18" t="s">
        <v>57</v>
      </c>
      <c r="I45" s="8" t="s">
        <v>209</v>
      </c>
      <c r="J45" s="8" t="s">
        <v>670</v>
      </c>
      <c r="K45" s="8" t="s">
        <v>671</v>
      </c>
      <c r="L45" s="17">
        <v>1</v>
      </c>
      <c r="M45" s="16" t="s">
        <v>53</v>
      </c>
      <c r="N45" s="8" t="s">
        <v>686</v>
      </c>
      <c r="O45" s="8" t="s">
        <v>57</v>
      </c>
      <c r="P45" s="8" t="s">
        <v>686</v>
      </c>
      <c r="Q45" s="30" t="s">
        <v>260</v>
      </c>
      <c r="R45" s="30" t="s">
        <v>672</v>
      </c>
      <c r="S45" s="19">
        <v>1</v>
      </c>
      <c r="T45" s="30" t="s">
        <v>261</v>
      </c>
      <c r="U45" s="20">
        <v>45299</v>
      </c>
      <c r="V45" s="86">
        <v>45657</v>
      </c>
      <c r="W45" s="90">
        <v>45565</v>
      </c>
      <c r="X45" s="29" t="s">
        <v>899</v>
      </c>
      <c r="Y45" s="29">
        <v>0.3</v>
      </c>
      <c r="Z45" s="22">
        <f t="shared" si="9"/>
        <v>0.3</v>
      </c>
      <c r="AA45" s="23">
        <f t="shared" si="10"/>
        <v>0.3</v>
      </c>
      <c r="AB45" s="24" t="str">
        <f t="shared" si="11"/>
        <v>ROJO</v>
      </c>
      <c r="AC45" s="29" t="s">
        <v>941</v>
      </c>
      <c r="AD45" s="67" t="s">
        <v>855</v>
      </c>
    </row>
    <row r="46" spans="1:30" s="25" customFormat="1" ht="35.1" customHeight="1" x14ac:dyDescent="0.15">
      <c r="A46" s="82">
        <v>400</v>
      </c>
      <c r="B46" s="26">
        <v>45217</v>
      </c>
      <c r="C46" s="15" t="s">
        <v>46</v>
      </c>
      <c r="D46" s="16"/>
      <c r="E46" s="8" t="s">
        <v>69</v>
      </c>
      <c r="F46" s="14">
        <v>45166</v>
      </c>
      <c r="G46" s="17">
        <v>7</v>
      </c>
      <c r="H46" s="18" t="s">
        <v>57</v>
      </c>
      <c r="I46" s="8" t="s">
        <v>210</v>
      </c>
      <c r="J46" s="8" t="s">
        <v>211</v>
      </c>
      <c r="K46" s="8" t="s">
        <v>673</v>
      </c>
      <c r="L46" s="17">
        <v>1</v>
      </c>
      <c r="M46" s="16" t="s">
        <v>53</v>
      </c>
      <c r="N46" s="8" t="s">
        <v>686</v>
      </c>
      <c r="O46" s="8" t="s">
        <v>57</v>
      </c>
      <c r="P46" s="8" t="s">
        <v>686</v>
      </c>
      <c r="Q46" s="30" t="s">
        <v>260</v>
      </c>
      <c r="R46" s="30" t="s">
        <v>674</v>
      </c>
      <c r="S46" s="19">
        <v>1</v>
      </c>
      <c r="T46" s="30" t="s">
        <v>261</v>
      </c>
      <c r="U46" s="20">
        <v>45299</v>
      </c>
      <c r="V46" s="86">
        <v>45520</v>
      </c>
      <c r="W46" s="90">
        <v>45565</v>
      </c>
      <c r="X46" s="29" t="s">
        <v>900</v>
      </c>
      <c r="Y46" s="29">
        <v>1</v>
      </c>
      <c r="Z46" s="22">
        <f t="shared" si="9"/>
        <v>1</v>
      </c>
      <c r="AA46" s="23">
        <f t="shared" si="10"/>
        <v>1</v>
      </c>
      <c r="AB46" s="24" t="str">
        <f t="shared" si="11"/>
        <v>OK</v>
      </c>
      <c r="AC46" s="31" t="s">
        <v>927</v>
      </c>
      <c r="AD46" s="67" t="s">
        <v>855</v>
      </c>
    </row>
    <row r="47" spans="1:30" s="25" customFormat="1" ht="35.1" customHeight="1" x14ac:dyDescent="0.15">
      <c r="A47" s="82">
        <v>400</v>
      </c>
      <c r="B47" s="26">
        <v>45217</v>
      </c>
      <c r="C47" s="15" t="s">
        <v>46</v>
      </c>
      <c r="D47" s="16"/>
      <c r="E47" s="8" t="s">
        <v>69</v>
      </c>
      <c r="F47" s="14">
        <v>45166</v>
      </c>
      <c r="G47" s="17">
        <v>8</v>
      </c>
      <c r="H47" s="18" t="s">
        <v>57</v>
      </c>
      <c r="I47" s="8" t="s">
        <v>212</v>
      </c>
      <c r="J47" s="8" t="s">
        <v>675</v>
      </c>
      <c r="K47" s="8" t="s">
        <v>213</v>
      </c>
      <c r="L47" s="17">
        <v>1</v>
      </c>
      <c r="M47" s="16" t="s">
        <v>43</v>
      </c>
      <c r="N47" s="8" t="s">
        <v>686</v>
      </c>
      <c r="O47" s="8" t="s">
        <v>57</v>
      </c>
      <c r="P47" s="8" t="s">
        <v>686</v>
      </c>
      <c r="Q47" s="30" t="s">
        <v>260</v>
      </c>
      <c r="R47" s="30" t="s">
        <v>268</v>
      </c>
      <c r="S47" s="19">
        <v>1</v>
      </c>
      <c r="T47" s="30" t="s">
        <v>261</v>
      </c>
      <c r="U47" s="20">
        <v>45299</v>
      </c>
      <c r="V47" s="86">
        <v>45520</v>
      </c>
      <c r="W47" s="90">
        <v>45565</v>
      </c>
      <c r="X47" s="29" t="s">
        <v>901</v>
      </c>
      <c r="Y47" s="29">
        <v>1</v>
      </c>
      <c r="Z47" s="22">
        <f t="shared" si="9"/>
        <v>1</v>
      </c>
      <c r="AA47" s="23">
        <f t="shared" si="10"/>
        <v>1</v>
      </c>
      <c r="AB47" s="24" t="str">
        <f t="shared" si="11"/>
        <v>OK</v>
      </c>
      <c r="AC47" s="31" t="s">
        <v>928</v>
      </c>
      <c r="AD47" s="67" t="s">
        <v>855</v>
      </c>
    </row>
    <row r="48" spans="1:30" s="25" customFormat="1" ht="35.1" customHeight="1" x14ac:dyDescent="0.15">
      <c r="A48" s="82">
        <v>400</v>
      </c>
      <c r="B48" s="26">
        <v>45217</v>
      </c>
      <c r="C48" s="15" t="s">
        <v>46</v>
      </c>
      <c r="D48" s="16"/>
      <c r="E48" s="8" t="s">
        <v>69</v>
      </c>
      <c r="F48" s="14">
        <v>45166</v>
      </c>
      <c r="G48" s="17">
        <v>8</v>
      </c>
      <c r="H48" s="18" t="s">
        <v>57</v>
      </c>
      <c r="I48" s="8" t="s">
        <v>212</v>
      </c>
      <c r="J48" s="8" t="s">
        <v>675</v>
      </c>
      <c r="K48" s="8" t="s">
        <v>214</v>
      </c>
      <c r="L48" s="17">
        <v>1</v>
      </c>
      <c r="M48" s="16" t="s">
        <v>53</v>
      </c>
      <c r="N48" s="8" t="s">
        <v>686</v>
      </c>
      <c r="O48" s="8" t="s">
        <v>57</v>
      </c>
      <c r="P48" s="8" t="s">
        <v>686</v>
      </c>
      <c r="Q48" s="30" t="s">
        <v>260</v>
      </c>
      <c r="R48" s="30" t="s">
        <v>676</v>
      </c>
      <c r="S48" s="19">
        <v>1</v>
      </c>
      <c r="T48" s="30" t="s">
        <v>261</v>
      </c>
      <c r="U48" s="20">
        <v>45299</v>
      </c>
      <c r="V48" s="86">
        <v>45520</v>
      </c>
      <c r="W48" s="90">
        <v>45565</v>
      </c>
      <c r="X48" s="29" t="s">
        <v>902</v>
      </c>
      <c r="Y48" s="29">
        <v>1</v>
      </c>
      <c r="Z48" s="22">
        <f t="shared" si="9"/>
        <v>1</v>
      </c>
      <c r="AA48" s="23">
        <f t="shared" si="10"/>
        <v>1</v>
      </c>
      <c r="AB48" s="24" t="str">
        <f t="shared" si="11"/>
        <v>OK</v>
      </c>
      <c r="AC48" s="31" t="s">
        <v>929</v>
      </c>
      <c r="AD48" s="67" t="s">
        <v>855</v>
      </c>
    </row>
    <row r="49" spans="1:30" s="25" customFormat="1" ht="35.1" customHeight="1" x14ac:dyDescent="0.15">
      <c r="A49" s="82">
        <v>400</v>
      </c>
      <c r="B49" s="26">
        <v>45217</v>
      </c>
      <c r="C49" s="15" t="s">
        <v>46</v>
      </c>
      <c r="D49" s="16"/>
      <c r="E49" s="8" t="s">
        <v>69</v>
      </c>
      <c r="F49" s="14">
        <v>45166</v>
      </c>
      <c r="G49" s="17">
        <v>9</v>
      </c>
      <c r="H49" s="18" t="s">
        <v>57</v>
      </c>
      <c r="I49" s="8" t="s">
        <v>215</v>
      </c>
      <c r="J49" s="8" t="s">
        <v>216</v>
      </c>
      <c r="K49" s="8" t="s">
        <v>217</v>
      </c>
      <c r="L49" s="17">
        <v>1</v>
      </c>
      <c r="M49" s="16" t="s">
        <v>43</v>
      </c>
      <c r="N49" s="8" t="s">
        <v>686</v>
      </c>
      <c r="O49" s="8" t="s">
        <v>57</v>
      </c>
      <c r="P49" s="8" t="s">
        <v>686</v>
      </c>
      <c r="Q49" s="30" t="s">
        <v>260</v>
      </c>
      <c r="R49" s="30" t="s">
        <v>677</v>
      </c>
      <c r="S49" s="19">
        <v>1</v>
      </c>
      <c r="T49" s="30" t="s">
        <v>261</v>
      </c>
      <c r="U49" s="20">
        <v>45299</v>
      </c>
      <c r="V49" s="86">
        <v>45527</v>
      </c>
      <c r="W49" s="90">
        <v>45565</v>
      </c>
      <c r="X49" s="29" t="s">
        <v>903</v>
      </c>
      <c r="Y49" s="29">
        <v>1</v>
      </c>
      <c r="Z49" s="22">
        <f t="shared" si="9"/>
        <v>1</v>
      </c>
      <c r="AA49" s="23">
        <f t="shared" si="10"/>
        <v>1</v>
      </c>
      <c r="AB49" s="24" t="str">
        <f t="shared" si="11"/>
        <v>OK</v>
      </c>
      <c r="AC49" s="29" t="s">
        <v>930</v>
      </c>
      <c r="AD49" s="67" t="s">
        <v>855</v>
      </c>
    </row>
    <row r="50" spans="1:30" s="25" customFormat="1" ht="35.1" customHeight="1" x14ac:dyDescent="0.15">
      <c r="A50" s="82">
        <v>400</v>
      </c>
      <c r="B50" s="26">
        <v>45217</v>
      </c>
      <c r="C50" s="15" t="s">
        <v>46</v>
      </c>
      <c r="D50" s="16"/>
      <c r="E50" s="8" t="s">
        <v>69</v>
      </c>
      <c r="F50" s="14">
        <v>45166</v>
      </c>
      <c r="G50" s="17">
        <v>9</v>
      </c>
      <c r="H50" s="18" t="s">
        <v>57</v>
      </c>
      <c r="I50" s="8" t="s">
        <v>215</v>
      </c>
      <c r="J50" s="8" t="s">
        <v>216</v>
      </c>
      <c r="K50" s="8" t="s">
        <v>218</v>
      </c>
      <c r="L50" s="17">
        <v>2</v>
      </c>
      <c r="M50" s="16" t="s">
        <v>53</v>
      </c>
      <c r="N50" s="8" t="s">
        <v>686</v>
      </c>
      <c r="O50" s="8" t="s">
        <v>57</v>
      </c>
      <c r="P50" s="8" t="s">
        <v>686</v>
      </c>
      <c r="Q50" s="30" t="s">
        <v>260</v>
      </c>
      <c r="R50" s="30" t="s">
        <v>269</v>
      </c>
      <c r="S50" s="19">
        <v>1</v>
      </c>
      <c r="T50" s="30" t="s">
        <v>261</v>
      </c>
      <c r="U50" s="20">
        <v>45299</v>
      </c>
      <c r="V50" s="86">
        <v>45527</v>
      </c>
      <c r="W50" s="90">
        <v>45565</v>
      </c>
      <c r="X50" s="29" t="s">
        <v>904</v>
      </c>
      <c r="Y50" s="29">
        <v>0.4</v>
      </c>
      <c r="Z50" s="22">
        <f t="shared" si="9"/>
        <v>0.2</v>
      </c>
      <c r="AA50" s="23">
        <f t="shared" si="10"/>
        <v>0.2</v>
      </c>
      <c r="AB50" s="24" t="str">
        <f t="shared" si="11"/>
        <v>ROJO</v>
      </c>
      <c r="AC50" s="31" t="s">
        <v>954</v>
      </c>
      <c r="AD50" s="67" t="s">
        <v>855</v>
      </c>
    </row>
    <row r="51" spans="1:30" s="25" customFormat="1" ht="35.1" customHeight="1" x14ac:dyDescent="0.15">
      <c r="A51" s="82">
        <v>400</v>
      </c>
      <c r="B51" s="26">
        <v>45217</v>
      </c>
      <c r="C51" s="15" t="s">
        <v>46</v>
      </c>
      <c r="D51" s="16"/>
      <c r="E51" s="8" t="s">
        <v>69</v>
      </c>
      <c r="F51" s="14">
        <v>45166</v>
      </c>
      <c r="G51" s="17">
        <v>10</v>
      </c>
      <c r="H51" s="18" t="s">
        <v>57</v>
      </c>
      <c r="I51" s="8" t="s">
        <v>219</v>
      </c>
      <c r="J51" s="8" t="s">
        <v>678</v>
      </c>
      <c r="K51" s="8" t="s">
        <v>679</v>
      </c>
      <c r="L51" s="17">
        <v>1</v>
      </c>
      <c r="M51" s="16" t="s">
        <v>53</v>
      </c>
      <c r="N51" s="8" t="s">
        <v>686</v>
      </c>
      <c r="O51" s="8" t="s">
        <v>57</v>
      </c>
      <c r="P51" s="8" t="s">
        <v>686</v>
      </c>
      <c r="Q51" s="30" t="s">
        <v>260</v>
      </c>
      <c r="R51" s="30" t="s">
        <v>680</v>
      </c>
      <c r="S51" s="19">
        <v>1</v>
      </c>
      <c r="T51" s="30" t="s">
        <v>261</v>
      </c>
      <c r="U51" s="20">
        <v>45299</v>
      </c>
      <c r="V51" s="86">
        <v>45657</v>
      </c>
      <c r="W51" s="90">
        <v>45565</v>
      </c>
      <c r="X51" s="29" t="s">
        <v>905</v>
      </c>
      <c r="Y51" s="29">
        <v>0.2</v>
      </c>
      <c r="Z51" s="22">
        <f t="shared" si="9"/>
        <v>0.2</v>
      </c>
      <c r="AA51" s="23">
        <f t="shared" si="10"/>
        <v>0.2</v>
      </c>
      <c r="AB51" s="24" t="str">
        <f t="shared" si="11"/>
        <v>ROJO</v>
      </c>
      <c r="AC51" s="31" t="s">
        <v>959</v>
      </c>
      <c r="AD51" s="69" t="s">
        <v>855</v>
      </c>
    </row>
    <row r="52" spans="1:30" s="25" customFormat="1" ht="35.1" customHeight="1" x14ac:dyDescent="0.15">
      <c r="A52" s="82">
        <v>400</v>
      </c>
      <c r="B52" s="26">
        <v>45217</v>
      </c>
      <c r="C52" s="15" t="s">
        <v>46</v>
      </c>
      <c r="D52" s="16"/>
      <c r="E52" s="8" t="s">
        <v>69</v>
      </c>
      <c r="F52" s="14">
        <v>45166</v>
      </c>
      <c r="G52" s="17">
        <v>11</v>
      </c>
      <c r="H52" s="18" t="s">
        <v>57</v>
      </c>
      <c r="I52" s="8" t="s">
        <v>220</v>
      </c>
      <c r="J52" s="8" t="s">
        <v>221</v>
      </c>
      <c r="K52" s="8" t="s">
        <v>222</v>
      </c>
      <c r="L52" s="17">
        <v>1</v>
      </c>
      <c r="M52" s="16" t="s">
        <v>43</v>
      </c>
      <c r="N52" s="8" t="s">
        <v>686</v>
      </c>
      <c r="O52" s="8" t="s">
        <v>57</v>
      </c>
      <c r="P52" s="8" t="s">
        <v>686</v>
      </c>
      <c r="Q52" s="30" t="s">
        <v>260</v>
      </c>
      <c r="R52" s="30" t="s">
        <v>270</v>
      </c>
      <c r="S52" s="19">
        <v>1</v>
      </c>
      <c r="T52" s="30" t="s">
        <v>261</v>
      </c>
      <c r="U52" s="20">
        <v>45299</v>
      </c>
      <c r="V52" s="86">
        <v>45527</v>
      </c>
      <c r="W52" s="90">
        <v>45565</v>
      </c>
      <c r="X52" s="29" t="s">
        <v>906</v>
      </c>
      <c r="Y52" s="29">
        <v>1</v>
      </c>
      <c r="Z52" s="22">
        <f t="shared" si="9"/>
        <v>1</v>
      </c>
      <c r="AA52" s="23">
        <f t="shared" si="10"/>
        <v>1</v>
      </c>
      <c r="AB52" s="24" t="str">
        <f t="shared" si="11"/>
        <v>OK</v>
      </c>
      <c r="AC52" s="29" t="s">
        <v>931</v>
      </c>
      <c r="AD52" s="67" t="s">
        <v>855</v>
      </c>
    </row>
    <row r="53" spans="1:30" s="25" customFormat="1" ht="35.1" customHeight="1" x14ac:dyDescent="0.15">
      <c r="A53" s="82">
        <v>400</v>
      </c>
      <c r="B53" s="26">
        <v>45217</v>
      </c>
      <c r="C53" s="15" t="s">
        <v>46</v>
      </c>
      <c r="D53" s="16"/>
      <c r="E53" s="8" t="s">
        <v>69</v>
      </c>
      <c r="F53" s="14">
        <v>45166</v>
      </c>
      <c r="G53" s="17">
        <v>11</v>
      </c>
      <c r="H53" s="18" t="s">
        <v>57</v>
      </c>
      <c r="I53" s="8" t="s">
        <v>220</v>
      </c>
      <c r="J53" s="8" t="s">
        <v>221</v>
      </c>
      <c r="K53" s="8" t="s">
        <v>223</v>
      </c>
      <c r="L53" s="17">
        <v>2</v>
      </c>
      <c r="M53" s="16" t="s">
        <v>53</v>
      </c>
      <c r="N53" s="8" t="s">
        <v>686</v>
      </c>
      <c r="O53" s="8" t="s">
        <v>55</v>
      </c>
      <c r="P53" s="8" t="s">
        <v>686</v>
      </c>
      <c r="Q53" s="30" t="s">
        <v>260</v>
      </c>
      <c r="R53" s="30" t="s">
        <v>271</v>
      </c>
      <c r="S53" s="19">
        <v>1</v>
      </c>
      <c r="T53" s="30" t="s">
        <v>261</v>
      </c>
      <c r="U53" s="20">
        <v>45299</v>
      </c>
      <c r="V53" s="86">
        <v>45657</v>
      </c>
      <c r="W53" s="90">
        <v>45565</v>
      </c>
      <c r="X53" s="29"/>
      <c r="Y53" s="29">
        <v>1.03</v>
      </c>
      <c r="Z53" s="22">
        <f t="shared" si="9"/>
        <v>0.51500000000000001</v>
      </c>
      <c r="AA53" s="23">
        <f t="shared" si="10"/>
        <v>0.51500000000000001</v>
      </c>
      <c r="AB53" s="24" t="str">
        <f t="shared" si="11"/>
        <v>ROJO</v>
      </c>
      <c r="AC53" s="29" t="s">
        <v>932</v>
      </c>
      <c r="AD53" s="67" t="s">
        <v>855</v>
      </c>
    </row>
    <row r="54" spans="1:30" s="25" customFormat="1" ht="35.1" customHeight="1" x14ac:dyDescent="0.15">
      <c r="A54" s="82">
        <v>400</v>
      </c>
      <c r="B54" s="26">
        <v>45217</v>
      </c>
      <c r="C54" s="15" t="s">
        <v>46</v>
      </c>
      <c r="D54" s="16"/>
      <c r="E54" s="8" t="s">
        <v>69</v>
      </c>
      <c r="F54" s="14">
        <v>45166</v>
      </c>
      <c r="G54" s="17">
        <v>11</v>
      </c>
      <c r="H54" s="18" t="s">
        <v>57</v>
      </c>
      <c r="I54" s="8" t="s">
        <v>220</v>
      </c>
      <c r="J54" s="8" t="s">
        <v>221</v>
      </c>
      <c r="K54" s="8" t="s">
        <v>296</v>
      </c>
      <c r="L54" s="17">
        <v>1</v>
      </c>
      <c r="M54" s="16" t="s">
        <v>53</v>
      </c>
      <c r="N54" s="8" t="s">
        <v>686</v>
      </c>
      <c r="O54" s="8" t="s">
        <v>57</v>
      </c>
      <c r="P54" s="8" t="s">
        <v>686</v>
      </c>
      <c r="Q54" s="30" t="s">
        <v>260</v>
      </c>
      <c r="R54" s="30" t="s">
        <v>272</v>
      </c>
      <c r="S54" s="19">
        <v>1</v>
      </c>
      <c r="T54" s="30" t="s">
        <v>261</v>
      </c>
      <c r="U54" s="20">
        <v>45299</v>
      </c>
      <c r="V54" s="86">
        <v>45527</v>
      </c>
      <c r="W54" s="90">
        <v>45565</v>
      </c>
      <c r="X54" s="29" t="s">
        <v>907</v>
      </c>
      <c r="Y54" s="29">
        <v>1</v>
      </c>
      <c r="Z54" s="22">
        <f t="shared" si="9"/>
        <v>1</v>
      </c>
      <c r="AA54" s="23">
        <f t="shared" si="10"/>
        <v>1</v>
      </c>
      <c r="AB54" s="24" t="str">
        <f t="shared" si="11"/>
        <v>OK</v>
      </c>
      <c r="AC54" s="29" t="s">
        <v>933</v>
      </c>
      <c r="AD54" s="67" t="s">
        <v>855</v>
      </c>
    </row>
    <row r="55" spans="1:30" s="25" customFormat="1" ht="35.1" customHeight="1" x14ac:dyDescent="0.15">
      <c r="A55" s="82">
        <v>400</v>
      </c>
      <c r="B55" s="26">
        <v>45217</v>
      </c>
      <c r="C55" s="15" t="s">
        <v>46</v>
      </c>
      <c r="D55" s="16"/>
      <c r="E55" s="8" t="s">
        <v>69</v>
      </c>
      <c r="F55" s="14">
        <v>45166</v>
      </c>
      <c r="G55" s="17">
        <v>12</v>
      </c>
      <c r="H55" s="18" t="s">
        <v>57</v>
      </c>
      <c r="I55" s="8" t="s">
        <v>224</v>
      </c>
      <c r="J55" s="8" t="s">
        <v>225</v>
      </c>
      <c r="K55" s="8" t="s">
        <v>226</v>
      </c>
      <c r="L55" s="17">
        <v>1</v>
      </c>
      <c r="M55" s="16" t="s">
        <v>43</v>
      </c>
      <c r="N55" s="8" t="s">
        <v>686</v>
      </c>
      <c r="O55" s="8" t="s">
        <v>57</v>
      </c>
      <c r="P55" s="8" t="s">
        <v>686</v>
      </c>
      <c r="Q55" s="30" t="s">
        <v>260</v>
      </c>
      <c r="R55" s="30" t="s">
        <v>273</v>
      </c>
      <c r="S55" s="19">
        <v>1</v>
      </c>
      <c r="T55" s="30" t="s">
        <v>261</v>
      </c>
      <c r="U55" s="20">
        <v>45200</v>
      </c>
      <c r="V55" s="86">
        <v>45471</v>
      </c>
      <c r="W55" s="90">
        <v>45565</v>
      </c>
      <c r="X55" s="29" t="s">
        <v>908</v>
      </c>
      <c r="Y55" s="29">
        <v>0.2</v>
      </c>
      <c r="Z55" s="22">
        <f t="shared" si="9"/>
        <v>0.2</v>
      </c>
      <c r="AA55" s="23">
        <f t="shared" si="10"/>
        <v>0.2</v>
      </c>
      <c r="AB55" s="24" t="str">
        <f t="shared" si="11"/>
        <v>ROJO</v>
      </c>
      <c r="AC55" s="31" t="s">
        <v>955</v>
      </c>
      <c r="AD55" s="67" t="s">
        <v>855</v>
      </c>
    </row>
    <row r="56" spans="1:30" s="25" customFormat="1" ht="35.1" customHeight="1" x14ac:dyDescent="0.15">
      <c r="A56" s="82">
        <v>400</v>
      </c>
      <c r="B56" s="26">
        <v>45217</v>
      </c>
      <c r="C56" s="15" t="s">
        <v>46</v>
      </c>
      <c r="D56" s="16"/>
      <c r="E56" s="8" t="s">
        <v>69</v>
      </c>
      <c r="F56" s="14">
        <v>45166</v>
      </c>
      <c r="G56" s="17">
        <v>12</v>
      </c>
      <c r="H56" s="18" t="s">
        <v>57</v>
      </c>
      <c r="I56" s="8" t="s">
        <v>224</v>
      </c>
      <c r="J56" s="8" t="s">
        <v>225</v>
      </c>
      <c r="K56" s="8" t="s">
        <v>681</v>
      </c>
      <c r="L56" s="17">
        <v>3</v>
      </c>
      <c r="M56" s="16" t="s">
        <v>53</v>
      </c>
      <c r="N56" s="8" t="s">
        <v>686</v>
      </c>
      <c r="O56" s="8" t="s">
        <v>57</v>
      </c>
      <c r="P56" s="8" t="s">
        <v>686</v>
      </c>
      <c r="Q56" s="30" t="s">
        <v>260</v>
      </c>
      <c r="R56" s="30" t="s">
        <v>274</v>
      </c>
      <c r="S56" s="19">
        <v>1</v>
      </c>
      <c r="T56" s="30" t="s">
        <v>261</v>
      </c>
      <c r="U56" s="20">
        <v>45299</v>
      </c>
      <c r="V56" s="86">
        <v>45657</v>
      </c>
      <c r="W56" s="90">
        <v>45565</v>
      </c>
      <c r="X56" s="29" t="s">
        <v>909</v>
      </c>
      <c r="Y56" s="29">
        <v>2</v>
      </c>
      <c r="Z56" s="22">
        <f t="shared" si="9"/>
        <v>0.66666666666666663</v>
      </c>
      <c r="AA56" s="23">
        <f t="shared" si="10"/>
        <v>0.66666666666666663</v>
      </c>
      <c r="AB56" s="24" t="str">
        <f t="shared" si="11"/>
        <v>ROJO</v>
      </c>
      <c r="AC56" s="29" t="s">
        <v>969</v>
      </c>
      <c r="AD56" s="67" t="s">
        <v>855</v>
      </c>
    </row>
    <row r="57" spans="1:30" s="25" customFormat="1" ht="35.1" customHeight="1" x14ac:dyDescent="0.15">
      <c r="A57" s="82">
        <v>400</v>
      </c>
      <c r="B57" s="26">
        <v>45217</v>
      </c>
      <c r="C57" s="15" t="s">
        <v>46</v>
      </c>
      <c r="D57" s="16"/>
      <c r="E57" s="8" t="s">
        <v>69</v>
      </c>
      <c r="F57" s="14">
        <v>45166</v>
      </c>
      <c r="G57" s="17">
        <v>13</v>
      </c>
      <c r="H57" s="18" t="s">
        <v>57</v>
      </c>
      <c r="I57" s="8" t="s">
        <v>227</v>
      </c>
      <c r="J57" s="8" t="s">
        <v>228</v>
      </c>
      <c r="K57" s="8" t="s">
        <v>229</v>
      </c>
      <c r="L57" s="17">
        <v>1</v>
      </c>
      <c r="M57" s="16" t="s">
        <v>43</v>
      </c>
      <c r="N57" s="8" t="s">
        <v>686</v>
      </c>
      <c r="O57" s="8" t="s">
        <v>57</v>
      </c>
      <c r="P57" s="8" t="s">
        <v>686</v>
      </c>
      <c r="Q57" s="30" t="s">
        <v>260</v>
      </c>
      <c r="R57" s="30" t="s">
        <v>275</v>
      </c>
      <c r="S57" s="19">
        <v>1</v>
      </c>
      <c r="T57" s="30" t="s">
        <v>261</v>
      </c>
      <c r="U57" s="20">
        <v>45299</v>
      </c>
      <c r="V57" s="86">
        <v>45657</v>
      </c>
      <c r="W57" s="90">
        <v>45565</v>
      </c>
      <c r="X57" s="29" t="s">
        <v>910</v>
      </c>
      <c r="Y57" s="29">
        <v>0.12</v>
      </c>
      <c r="Z57" s="22">
        <f t="shared" si="9"/>
        <v>0.12</v>
      </c>
      <c r="AA57" s="23">
        <f t="shared" si="10"/>
        <v>0.12</v>
      </c>
      <c r="AB57" s="24" t="str">
        <f t="shared" si="11"/>
        <v>ROJO</v>
      </c>
      <c r="AC57" s="29" t="s">
        <v>934</v>
      </c>
      <c r="AD57" s="67" t="s">
        <v>855</v>
      </c>
    </row>
    <row r="58" spans="1:30" s="25" customFormat="1" ht="35.1" customHeight="1" x14ac:dyDescent="0.15">
      <c r="A58" s="82">
        <v>400</v>
      </c>
      <c r="B58" s="26">
        <v>45217</v>
      </c>
      <c r="C58" s="15" t="s">
        <v>46</v>
      </c>
      <c r="D58" s="16"/>
      <c r="E58" s="8" t="s">
        <v>69</v>
      </c>
      <c r="F58" s="14">
        <v>45166</v>
      </c>
      <c r="G58" s="17">
        <v>13</v>
      </c>
      <c r="H58" s="18" t="s">
        <v>57</v>
      </c>
      <c r="I58" s="8" t="s">
        <v>227</v>
      </c>
      <c r="J58" s="8" t="s">
        <v>228</v>
      </c>
      <c r="K58" s="8" t="s">
        <v>230</v>
      </c>
      <c r="L58" s="17">
        <v>3</v>
      </c>
      <c r="M58" s="16" t="s">
        <v>53</v>
      </c>
      <c r="N58" s="8" t="s">
        <v>686</v>
      </c>
      <c r="O58" s="8" t="s">
        <v>57</v>
      </c>
      <c r="P58" s="8" t="s">
        <v>686</v>
      </c>
      <c r="Q58" s="30" t="s">
        <v>260</v>
      </c>
      <c r="R58" s="30" t="s">
        <v>276</v>
      </c>
      <c r="S58" s="19">
        <v>1</v>
      </c>
      <c r="T58" s="30" t="s">
        <v>261</v>
      </c>
      <c r="U58" s="20">
        <v>45299</v>
      </c>
      <c r="V58" s="86">
        <v>45657</v>
      </c>
      <c r="W58" s="90">
        <v>45565</v>
      </c>
      <c r="X58" s="29" t="s">
        <v>911</v>
      </c>
      <c r="Y58" s="29">
        <v>0.2</v>
      </c>
      <c r="Z58" s="22">
        <f t="shared" si="9"/>
        <v>6.6666666666666666E-2</v>
      </c>
      <c r="AA58" s="23">
        <f t="shared" si="10"/>
        <v>6.6666666666666666E-2</v>
      </c>
      <c r="AB58" s="24" t="str">
        <f t="shared" si="11"/>
        <v>ROJO</v>
      </c>
      <c r="AC58" s="29" t="s">
        <v>970</v>
      </c>
      <c r="AD58" s="67" t="s">
        <v>855</v>
      </c>
    </row>
    <row r="59" spans="1:30" s="25" customFormat="1" ht="35.1" customHeight="1" x14ac:dyDescent="0.15">
      <c r="A59" s="82">
        <v>400</v>
      </c>
      <c r="B59" s="26">
        <v>45217</v>
      </c>
      <c r="C59" s="15" t="s">
        <v>46</v>
      </c>
      <c r="D59" s="16"/>
      <c r="E59" s="8" t="s">
        <v>69</v>
      </c>
      <c r="F59" s="14">
        <v>45166</v>
      </c>
      <c r="G59" s="17">
        <v>14</v>
      </c>
      <c r="H59" s="18" t="s">
        <v>57</v>
      </c>
      <c r="I59" s="8" t="s">
        <v>231</v>
      </c>
      <c r="J59" s="8" t="s">
        <v>232</v>
      </c>
      <c r="K59" s="8" t="s">
        <v>233</v>
      </c>
      <c r="L59" s="17">
        <v>3</v>
      </c>
      <c r="M59" s="16" t="s">
        <v>53</v>
      </c>
      <c r="N59" s="8" t="s">
        <v>686</v>
      </c>
      <c r="O59" s="8" t="s">
        <v>57</v>
      </c>
      <c r="P59" s="8" t="s">
        <v>686</v>
      </c>
      <c r="Q59" s="30" t="s">
        <v>260</v>
      </c>
      <c r="R59" s="30" t="s">
        <v>277</v>
      </c>
      <c r="S59" s="19">
        <v>1</v>
      </c>
      <c r="T59" s="30" t="s">
        <v>261</v>
      </c>
      <c r="U59" s="20">
        <v>45299</v>
      </c>
      <c r="V59" s="86">
        <v>45657</v>
      </c>
      <c r="W59" s="90">
        <v>45565</v>
      </c>
      <c r="X59" s="29" t="s">
        <v>912</v>
      </c>
      <c r="Y59" s="29">
        <v>2.5</v>
      </c>
      <c r="Z59" s="22">
        <f t="shared" si="9"/>
        <v>0.83333333333333337</v>
      </c>
      <c r="AA59" s="23">
        <f t="shared" si="10"/>
        <v>0.83333333333333337</v>
      </c>
      <c r="AB59" s="24" t="str">
        <f t="shared" si="11"/>
        <v>AMARILLO</v>
      </c>
      <c r="AC59" s="29" t="s">
        <v>942</v>
      </c>
      <c r="AD59" s="67" t="s">
        <v>855</v>
      </c>
    </row>
    <row r="60" spans="1:30" s="25" customFormat="1" ht="35.1" customHeight="1" x14ac:dyDescent="0.15">
      <c r="A60" s="82">
        <v>400</v>
      </c>
      <c r="B60" s="26">
        <v>45217</v>
      </c>
      <c r="C60" s="15" t="s">
        <v>46</v>
      </c>
      <c r="D60" s="16"/>
      <c r="E60" s="8" t="s">
        <v>69</v>
      </c>
      <c r="F60" s="14">
        <v>45166</v>
      </c>
      <c r="G60" s="17">
        <v>15</v>
      </c>
      <c r="H60" s="18" t="s">
        <v>57</v>
      </c>
      <c r="I60" s="8" t="s">
        <v>234</v>
      </c>
      <c r="J60" s="8" t="s">
        <v>235</v>
      </c>
      <c r="K60" s="8" t="s">
        <v>206</v>
      </c>
      <c r="L60" s="17">
        <v>1</v>
      </c>
      <c r="M60" s="16" t="s">
        <v>53</v>
      </c>
      <c r="N60" s="8" t="s">
        <v>686</v>
      </c>
      <c r="O60" s="8" t="s">
        <v>57</v>
      </c>
      <c r="P60" s="8" t="s">
        <v>686</v>
      </c>
      <c r="Q60" s="30" t="s">
        <v>260</v>
      </c>
      <c r="R60" s="30" t="s">
        <v>266</v>
      </c>
      <c r="S60" s="19">
        <v>1</v>
      </c>
      <c r="T60" s="30" t="s">
        <v>261</v>
      </c>
      <c r="U60" s="20">
        <v>45299</v>
      </c>
      <c r="V60" s="86">
        <v>45527</v>
      </c>
      <c r="W60" s="90">
        <v>45565</v>
      </c>
      <c r="X60" s="29" t="s">
        <v>913</v>
      </c>
      <c r="Y60" s="29">
        <v>1</v>
      </c>
      <c r="Z60" s="22">
        <f t="shared" si="9"/>
        <v>1</v>
      </c>
      <c r="AA60" s="23">
        <f t="shared" si="10"/>
        <v>1</v>
      </c>
      <c r="AB60" s="24" t="str">
        <f t="shared" si="11"/>
        <v>OK</v>
      </c>
      <c r="AC60" s="31" t="s">
        <v>940</v>
      </c>
      <c r="AD60" s="67" t="s">
        <v>855</v>
      </c>
    </row>
    <row r="61" spans="1:30" s="25" customFormat="1" ht="35.1" customHeight="1" x14ac:dyDescent="0.15">
      <c r="A61" s="82">
        <v>400</v>
      </c>
      <c r="B61" s="26">
        <v>45217</v>
      </c>
      <c r="C61" s="15" t="s">
        <v>46</v>
      </c>
      <c r="D61" s="16"/>
      <c r="E61" s="8" t="s">
        <v>69</v>
      </c>
      <c r="F61" s="14">
        <v>45166</v>
      </c>
      <c r="G61" s="17">
        <v>16</v>
      </c>
      <c r="H61" s="18" t="s">
        <v>57</v>
      </c>
      <c r="I61" s="8" t="s">
        <v>236</v>
      </c>
      <c r="J61" s="8" t="s">
        <v>237</v>
      </c>
      <c r="K61" s="8" t="s">
        <v>205</v>
      </c>
      <c r="L61" s="17">
        <v>1</v>
      </c>
      <c r="M61" s="16" t="s">
        <v>43</v>
      </c>
      <c r="N61" s="8" t="s">
        <v>686</v>
      </c>
      <c r="O61" s="8" t="s">
        <v>57</v>
      </c>
      <c r="P61" s="8" t="s">
        <v>686</v>
      </c>
      <c r="Q61" s="30" t="s">
        <v>260</v>
      </c>
      <c r="R61" s="30" t="s">
        <v>265</v>
      </c>
      <c r="S61" s="19">
        <v>1</v>
      </c>
      <c r="T61" s="30" t="s">
        <v>261</v>
      </c>
      <c r="U61" s="20">
        <v>45299</v>
      </c>
      <c r="V61" s="86">
        <v>45657</v>
      </c>
      <c r="W61" s="90">
        <v>45565</v>
      </c>
      <c r="X61" s="29" t="s">
        <v>897</v>
      </c>
      <c r="Y61" s="29">
        <v>1</v>
      </c>
      <c r="Z61" s="22">
        <f t="shared" si="9"/>
        <v>1</v>
      </c>
      <c r="AA61" s="23">
        <f t="shared" si="10"/>
        <v>1</v>
      </c>
      <c r="AB61" s="24" t="str">
        <f t="shared" si="11"/>
        <v>OK</v>
      </c>
      <c r="AC61" s="31" t="s">
        <v>925</v>
      </c>
      <c r="AD61" s="67" t="s">
        <v>855</v>
      </c>
    </row>
    <row r="62" spans="1:30" s="25" customFormat="1" ht="35.1" customHeight="1" x14ac:dyDescent="0.15">
      <c r="A62" s="82">
        <v>400</v>
      </c>
      <c r="B62" s="26">
        <v>45217</v>
      </c>
      <c r="C62" s="15" t="s">
        <v>46</v>
      </c>
      <c r="D62" s="16"/>
      <c r="E62" s="8" t="s">
        <v>69</v>
      </c>
      <c r="F62" s="14">
        <v>45166</v>
      </c>
      <c r="G62" s="17">
        <v>16</v>
      </c>
      <c r="H62" s="18" t="s">
        <v>57</v>
      </c>
      <c r="I62" s="8" t="s">
        <v>236</v>
      </c>
      <c r="J62" s="8" t="s">
        <v>237</v>
      </c>
      <c r="K62" s="8" t="s">
        <v>206</v>
      </c>
      <c r="L62" s="17">
        <v>1</v>
      </c>
      <c r="M62" s="16" t="s">
        <v>53</v>
      </c>
      <c r="N62" s="8" t="s">
        <v>686</v>
      </c>
      <c r="O62" s="8" t="s">
        <v>57</v>
      </c>
      <c r="P62" s="8" t="s">
        <v>686</v>
      </c>
      <c r="Q62" s="30" t="s">
        <v>260</v>
      </c>
      <c r="R62" s="30" t="s">
        <v>266</v>
      </c>
      <c r="S62" s="19">
        <v>1</v>
      </c>
      <c r="T62" s="30" t="s">
        <v>261</v>
      </c>
      <c r="U62" s="20">
        <v>45299</v>
      </c>
      <c r="V62" s="86">
        <v>45657</v>
      </c>
      <c r="W62" s="90">
        <v>45565</v>
      </c>
      <c r="X62" s="29" t="s">
        <v>913</v>
      </c>
      <c r="Y62" s="29">
        <v>1</v>
      </c>
      <c r="Z62" s="22">
        <f t="shared" si="9"/>
        <v>1</v>
      </c>
      <c r="AA62" s="23">
        <f t="shared" si="10"/>
        <v>1</v>
      </c>
      <c r="AB62" s="24" t="str">
        <f t="shared" si="11"/>
        <v>OK</v>
      </c>
      <c r="AC62" s="31" t="s">
        <v>940</v>
      </c>
      <c r="AD62" s="67" t="s">
        <v>855</v>
      </c>
    </row>
    <row r="63" spans="1:30" s="25" customFormat="1" ht="35.1" customHeight="1" x14ac:dyDescent="0.15">
      <c r="A63" s="82">
        <v>400</v>
      </c>
      <c r="B63" s="26">
        <v>45217</v>
      </c>
      <c r="C63" s="15" t="s">
        <v>46</v>
      </c>
      <c r="D63" s="16"/>
      <c r="E63" s="8" t="s">
        <v>69</v>
      </c>
      <c r="F63" s="14">
        <v>45166</v>
      </c>
      <c r="G63" s="17">
        <v>17</v>
      </c>
      <c r="H63" s="18" t="s">
        <v>57</v>
      </c>
      <c r="I63" s="8" t="s">
        <v>238</v>
      </c>
      <c r="J63" s="8" t="s">
        <v>239</v>
      </c>
      <c r="K63" s="8" t="s">
        <v>240</v>
      </c>
      <c r="L63" s="17">
        <v>2</v>
      </c>
      <c r="M63" s="16" t="s">
        <v>53</v>
      </c>
      <c r="N63" s="8" t="s">
        <v>686</v>
      </c>
      <c r="O63" s="8" t="s">
        <v>57</v>
      </c>
      <c r="P63" s="8" t="s">
        <v>686</v>
      </c>
      <c r="Q63" s="30" t="s">
        <v>260</v>
      </c>
      <c r="R63" s="30" t="s">
        <v>278</v>
      </c>
      <c r="S63" s="19">
        <v>1</v>
      </c>
      <c r="T63" s="30" t="s">
        <v>261</v>
      </c>
      <c r="U63" s="20">
        <v>45299</v>
      </c>
      <c r="V63" s="86">
        <v>45657</v>
      </c>
      <c r="W63" s="90">
        <v>45565</v>
      </c>
      <c r="X63" s="29" t="s">
        <v>914</v>
      </c>
      <c r="Y63" s="29">
        <v>0.2</v>
      </c>
      <c r="Z63" s="22">
        <f t="shared" si="9"/>
        <v>0.1</v>
      </c>
      <c r="AA63" s="23">
        <f t="shared" si="10"/>
        <v>0.1</v>
      </c>
      <c r="AB63" s="24" t="str">
        <f t="shared" si="11"/>
        <v>ROJO</v>
      </c>
      <c r="AC63" s="31" t="s">
        <v>943</v>
      </c>
      <c r="AD63" s="69" t="s">
        <v>855</v>
      </c>
    </row>
    <row r="64" spans="1:30" s="25" customFormat="1" ht="35.1" customHeight="1" x14ac:dyDescent="0.15">
      <c r="A64" s="82">
        <v>400</v>
      </c>
      <c r="B64" s="26">
        <v>45217</v>
      </c>
      <c r="C64" s="15" t="s">
        <v>46</v>
      </c>
      <c r="D64" s="16"/>
      <c r="E64" s="8" t="s">
        <v>69</v>
      </c>
      <c r="F64" s="14">
        <v>45166</v>
      </c>
      <c r="G64" s="17">
        <v>18</v>
      </c>
      <c r="H64" s="18" t="s">
        <v>57</v>
      </c>
      <c r="I64" s="8" t="s">
        <v>241</v>
      </c>
      <c r="J64" s="8" t="s">
        <v>242</v>
      </c>
      <c r="K64" s="8" t="s">
        <v>297</v>
      </c>
      <c r="L64" s="17">
        <v>1</v>
      </c>
      <c r="M64" s="16" t="s">
        <v>43</v>
      </c>
      <c r="N64" s="8" t="s">
        <v>686</v>
      </c>
      <c r="O64" s="8" t="s">
        <v>57</v>
      </c>
      <c r="P64" s="8" t="s">
        <v>686</v>
      </c>
      <c r="Q64" s="30" t="s">
        <v>260</v>
      </c>
      <c r="R64" s="30" t="s">
        <v>279</v>
      </c>
      <c r="S64" s="19">
        <v>1</v>
      </c>
      <c r="T64" s="30" t="s">
        <v>261</v>
      </c>
      <c r="U64" s="20">
        <v>45299</v>
      </c>
      <c r="V64" s="86">
        <v>45657</v>
      </c>
      <c r="W64" s="90">
        <v>45565</v>
      </c>
      <c r="X64" s="29" t="s">
        <v>915</v>
      </c>
      <c r="Y64" s="29">
        <v>0</v>
      </c>
      <c r="Z64" s="22">
        <f t="shared" si="9"/>
        <v>0</v>
      </c>
      <c r="AA64" s="23">
        <f t="shared" si="10"/>
        <v>0</v>
      </c>
      <c r="AB64" s="24" t="str">
        <f t="shared" si="11"/>
        <v>ROJO</v>
      </c>
      <c r="AC64" s="31" t="s">
        <v>944</v>
      </c>
      <c r="AD64" s="69" t="s">
        <v>855</v>
      </c>
    </row>
    <row r="65" spans="1:30" s="25" customFormat="1" ht="35.1" customHeight="1" x14ac:dyDescent="0.15">
      <c r="A65" s="82">
        <v>400</v>
      </c>
      <c r="B65" s="26">
        <v>45217</v>
      </c>
      <c r="C65" s="15" t="s">
        <v>46</v>
      </c>
      <c r="D65" s="16"/>
      <c r="E65" s="8" t="s">
        <v>69</v>
      </c>
      <c r="F65" s="14">
        <v>45166</v>
      </c>
      <c r="G65" s="17">
        <v>18</v>
      </c>
      <c r="H65" s="18" t="s">
        <v>57</v>
      </c>
      <c r="I65" s="8" t="s">
        <v>241</v>
      </c>
      <c r="J65" s="8" t="s">
        <v>242</v>
      </c>
      <c r="K65" s="8" t="s">
        <v>243</v>
      </c>
      <c r="L65" s="17">
        <v>1</v>
      </c>
      <c r="M65" s="16" t="s">
        <v>53</v>
      </c>
      <c r="N65" s="8" t="s">
        <v>686</v>
      </c>
      <c r="O65" s="8" t="s">
        <v>57</v>
      </c>
      <c r="P65" s="8" t="s">
        <v>686</v>
      </c>
      <c r="Q65" s="30" t="s">
        <v>260</v>
      </c>
      <c r="R65" s="30" t="s">
        <v>280</v>
      </c>
      <c r="S65" s="19">
        <v>1</v>
      </c>
      <c r="T65" s="30" t="s">
        <v>261</v>
      </c>
      <c r="U65" s="20">
        <v>45299</v>
      </c>
      <c r="V65" s="86">
        <v>45520</v>
      </c>
      <c r="W65" s="90">
        <v>45565</v>
      </c>
      <c r="X65" s="29" t="s">
        <v>916</v>
      </c>
      <c r="Y65" s="29">
        <v>0</v>
      </c>
      <c r="Z65" s="22">
        <f t="shared" si="9"/>
        <v>0</v>
      </c>
      <c r="AA65" s="23">
        <f t="shared" si="10"/>
        <v>0</v>
      </c>
      <c r="AB65" s="24" t="str">
        <f t="shared" si="11"/>
        <v>ROJO</v>
      </c>
      <c r="AC65" s="31" t="s">
        <v>956</v>
      </c>
      <c r="AD65" s="67" t="s">
        <v>855</v>
      </c>
    </row>
    <row r="66" spans="1:30" s="25" customFormat="1" ht="35.1" customHeight="1" x14ac:dyDescent="0.15">
      <c r="A66" s="82">
        <v>400</v>
      </c>
      <c r="B66" s="26">
        <v>45217</v>
      </c>
      <c r="C66" s="15" t="s">
        <v>46</v>
      </c>
      <c r="D66" s="16"/>
      <c r="E66" s="8" t="s">
        <v>69</v>
      </c>
      <c r="F66" s="14">
        <v>45166</v>
      </c>
      <c r="G66" s="17">
        <v>19</v>
      </c>
      <c r="H66" s="18" t="s">
        <v>57</v>
      </c>
      <c r="I66" s="8" t="s">
        <v>244</v>
      </c>
      <c r="J66" s="8" t="s">
        <v>245</v>
      </c>
      <c r="K66" s="8" t="s">
        <v>682</v>
      </c>
      <c r="L66" s="17">
        <v>1</v>
      </c>
      <c r="M66" s="16" t="s">
        <v>53</v>
      </c>
      <c r="N66" s="8" t="s">
        <v>686</v>
      </c>
      <c r="O66" s="8" t="s">
        <v>57</v>
      </c>
      <c r="P66" s="8" t="s">
        <v>686</v>
      </c>
      <c r="Q66" s="30" t="s">
        <v>260</v>
      </c>
      <c r="R66" s="30" t="s">
        <v>683</v>
      </c>
      <c r="S66" s="19">
        <v>1</v>
      </c>
      <c r="T66" s="30" t="s">
        <v>261</v>
      </c>
      <c r="U66" s="20">
        <v>45299</v>
      </c>
      <c r="V66" s="86">
        <v>45565</v>
      </c>
      <c r="W66" s="90">
        <v>45565</v>
      </c>
      <c r="X66" s="29" t="s">
        <v>917</v>
      </c>
      <c r="Y66" s="29">
        <v>0.1</v>
      </c>
      <c r="Z66" s="22">
        <f t="shared" si="9"/>
        <v>0.1</v>
      </c>
      <c r="AA66" s="23">
        <f t="shared" si="10"/>
        <v>0.1</v>
      </c>
      <c r="AB66" s="24" t="str">
        <f t="shared" si="11"/>
        <v>ROJO</v>
      </c>
      <c r="AC66" s="31" t="s">
        <v>948</v>
      </c>
      <c r="AD66" s="67" t="s">
        <v>855</v>
      </c>
    </row>
    <row r="67" spans="1:30" s="25" customFormat="1" ht="35.1" customHeight="1" x14ac:dyDescent="0.15">
      <c r="A67" s="82">
        <v>400</v>
      </c>
      <c r="B67" s="26">
        <v>45217</v>
      </c>
      <c r="C67" s="15" t="s">
        <v>46</v>
      </c>
      <c r="D67" s="16"/>
      <c r="E67" s="8" t="s">
        <v>69</v>
      </c>
      <c r="F67" s="14">
        <v>45166</v>
      </c>
      <c r="G67" s="17">
        <v>20</v>
      </c>
      <c r="H67" s="18" t="s">
        <v>57</v>
      </c>
      <c r="I67" s="8" t="s">
        <v>246</v>
      </c>
      <c r="J67" s="8" t="s">
        <v>247</v>
      </c>
      <c r="K67" s="8" t="s">
        <v>248</v>
      </c>
      <c r="L67" s="17">
        <v>2</v>
      </c>
      <c r="M67" s="16" t="s">
        <v>43</v>
      </c>
      <c r="N67" s="8" t="s">
        <v>686</v>
      </c>
      <c r="O67" s="8" t="s">
        <v>57</v>
      </c>
      <c r="P67" s="8" t="s">
        <v>686</v>
      </c>
      <c r="Q67" s="30" t="s">
        <v>260</v>
      </c>
      <c r="R67" s="30" t="s">
        <v>281</v>
      </c>
      <c r="S67" s="19">
        <v>1</v>
      </c>
      <c r="T67" s="30" t="s">
        <v>261</v>
      </c>
      <c r="U67" s="20">
        <v>45299</v>
      </c>
      <c r="V67" s="86">
        <v>45565</v>
      </c>
      <c r="W67" s="90">
        <v>45565</v>
      </c>
      <c r="X67" s="29" t="s">
        <v>918</v>
      </c>
      <c r="Y67" s="29">
        <v>0.5</v>
      </c>
      <c r="Z67" s="22">
        <f t="shared" si="9"/>
        <v>0.25</v>
      </c>
      <c r="AA67" s="23">
        <f t="shared" si="10"/>
        <v>0.25</v>
      </c>
      <c r="AB67" s="24" t="str">
        <f t="shared" si="11"/>
        <v>ROJO</v>
      </c>
      <c r="AC67" s="31" t="s">
        <v>960</v>
      </c>
      <c r="AD67" s="69" t="s">
        <v>855</v>
      </c>
    </row>
    <row r="68" spans="1:30" s="25" customFormat="1" ht="35.1" customHeight="1" x14ac:dyDescent="0.15">
      <c r="A68" s="82">
        <v>400</v>
      </c>
      <c r="B68" s="26">
        <v>45217</v>
      </c>
      <c r="C68" s="15" t="s">
        <v>46</v>
      </c>
      <c r="D68" s="16"/>
      <c r="E68" s="8" t="s">
        <v>69</v>
      </c>
      <c r="F68" s="14">
        <v>45166</v>
      </c>
      <c r="G68" s="17">
        <v>20</v>
      </c>
      <c r="H68" s="18" t="s">
        <v>57</v>
      </c>
      <c r="I68" s="8" t="s">
        <v>246</v>
      </c>
      <c r="J68" s="8" t="s">
        <v>247</v>
      </c>
      <c r="K68" s="8" t="s">
        <v>249</v>
      </c>
      <c r="L68" s="17">
        <v>1</v>
      </c>
      <c r="M68" s="16" t="s">
        <v>53</v>
      </c>
      <c r="N68" s="8" t="s">
        <v>686</v>
      </c>
      <c r="O68" s="8" t="s">
        <v>57</v>
      </c>
      <c r="P68" s="8" t="s">
        <v>686</v>
      </c>
      <c r="Q68" s="30" t="s">
        <v>260</v>
      </c>
      <c r="R68" s="30" t="s">
        <v>282</v>
      </c>
      <c r="S68" s="19">
        <v>1</v>
      </c>
      <c r="T68" s="30" t="s">
        <v>261</v>
      </c>
      <c r="U68" s="20">
        <v>45299</v>
      </c>
      <c r="V68" s="86">
        <v>45527</v>
      </c>
      <c r="W68" s="90">
        <v>45565</v>
      </c>
      <c r="X68" s="29" t="s">
        <v>919</v>
      </c>
      <c r="Y68" s="29">
        <v>0.1</v>
      </c>
      <c r="Z68" s="22">
        <f t="shared" si="9"/>
        <v>0.1</v>
      </c>
      <c r="AA68" s="23">
        <f t="shared" si="10"/>
        <v>0.1</v>
      </c>
      <c r="AB68" s="24" t="str">
        <f t="shared" si="11"/>
        <v>ROJO</v>
      </c>
      <c r="AC68" s="31" t="s">
        <v>960</v>
      </c>
      <c r="AD68" s="69" t="s">
        <v>855</v>
      </c>
    </row>
    <row r="69" spans="1:30" s="25" customFormat="1" ht="35.1" customHeight="1" x14ac:dyDescent="0.15">
      <c r="A69" s="82">
        <v>400</v>
      </c>
      <c r="B69" s="26">
        <v>45217</v>
      </c>
      <c r="C69" s="15" t="s">
        <v>46</v>
      </c>
      <c r="D69" s="16"/>
      <c r="E69" s="8" t="s">
        <v>69</v>
      </c>
      <c r="F69" s="14">
        <v>45166</v>
      </c>
      <c r="G69" s="17">
        <v>21</v>
      </c>
      <c r="H69" s="18" t="s">
        <v>57</v>
      </c>
      <c r="I69" s="8" t="s">
        <v>250</v>
      </c>
      <c r="J69" s="8" t="s">
        <v>251</v>
      </c>
      <c r="K69" s="8" t="s">
        <v>252</v>
      </c>
      <c r="L69" s="17">
        <v>3</v>
      </c>
      <c r="M69" s="16" t="s">
        <v>53</v>
      </c>
      <c r="N69" s="8" t="s">
        <v>686</v>
      </c>
      <c r="O69" s="8" t="s">
        <v>57</v>
      </c>
      <c r="P69" s="8" t="s">
        <v>686</v>
      </c>
      <c r="Q69" s="30" t="s">
        <v>260</v>
      </c>
      <c r="R69" s="30" t="s">
        <v>283</v>
      </c>
      <c r="S69" s="19">
        <v>1</v>
      </c>
      <c r="T69" s="30" t="s">
        <v>261</v>
      </c>
      <c r="U69" s="20">
        <v>45299</v>
      </c>
      <c r="V69" s="86">
        <v>45596</v>
      </c>
      <c r="W69" s="90">
        <v>45565</v>
      </c>
      <c r="X69" s="29" t="s">
        <v>920</v>
      </c>
      <c r="Y69" s="29">
        <v>0.8</v>
      </c>
      <c r="Z69" s="22">
        <f t="shared" si="9"/>
        <v>0.26666666666666666</v>
      </c>
      <c r="AA69" s="23">
        <f t="shared" si="10"/>
        <v>0.26666666666666666</v>
      </c>
      <c r="AB69" s="24" t="str">
        <f t="shared" si="11"/>
        <v>ROJO</v>
      </c>
      <c r="AC69" s="31" t="s">
        <v>960</v>
      </c>
      <c r="AD69" s="69" t="s">
        <v>855</v>
      </c>
    </row>
    <row r="70" spans="1:30" s="25" customFormat="1" ht="35.1" customHeight="1" x14ac:dyDescent="0.15">
      <c r="A70" s="82">
        <v>400</v>
      </c>
      <c r="B70" s="26">
        <v>45217</v>
      </c>
      <c r="C70" s="15" t="s">
        <v>46</v>
      </c>
      <c r="D70" s="16"/>
      <c r="E70" s="8" t="s">
        <v>69</v>
      </c>
      <c r="F70" s="14">
        <v>45166</v>
      </c>
      <c r="G70" s="17">
        <v>22</v>
      </c>
      <c r="H70" s="18" t="s">
        <v>57</v>
      </c>
      <c r="I70" s="8" t="s">
        <v>253</v>
      </c>
      <c r="J70" s="8" t="s">
        <v>254</v>
      </c>
      <c r="K70" s="8" t="s">
        <v>255</v>
      </c>
      <c r="L70" s="17">
        <v>1</v>
      </c>
      <c r="M70" s="16" t="s">
        <v>43</v>
      </c>
      <c r="N70" s="8" t="s">
        <v>686</v>
      </c>
      <c r="O70" s="8" t="s">
        <v>57</v>
      </c>
      <c r="P70" s="8" t="s">
        <v>686</v>
      </c>
      <c r="Q70" s="30" t="s">
        <v>260</v>
      </c>
      <c r="R70" s="30" t="s">
        <v>284</v>
      </c>
      <c r="S70" s="19">
        <v>1</v>
      </c>
      <c r="T70" s="30" t="s">
        <v>261</v>
      </c>
      <c r="U70" s="20">
        <v>45299</v>
      </c>
      <c r="V70" s="86">
        <v>45504</v>
      </c>
      <c r="W70" s="90">
        <v>45565</v>
      </c>
      <c r="X70" s="29" t="s">
        <v>921</v>
      </c>
      <c r="Y70" s="29">
        <v>1</v>
      </c>
      <c r="Z70" s="22">
        <f t="shared" si="9"/>
        <v>1</v>
      </c>
      <c r="AA70" s="23">
        <f t="shared" si="10"/>
        <v>1</v>
      </c>
      <c r="AB70" s="24" t="str">
        <f t="shared" si="11"/>
        <v>OK</v>
      </c>
      <c r="AC70" s="29" t="s">
        <v>971</v>
      </c>
      <c r="AD70" s="67" t="s">
        <v>855</v>
      </c>
    </row>
    <row r="71" spans="1:30" s="25" customFormat="1" ht="35.1" customHeight="1" x14ac:dyDescent="0.15">
      <c r="A71" s="82">
        <v>400</v>
      </c>
      <c r="B71" s="26">
        <v>45217</v>
      </c>
      <c r="C71" s="15" t="s">
        <v>46</v>
      </c>
      <c r="D71" s="16"/>
      <c r="E71" s="8" t="s">
        <v>69</v>
      </c>
      <c r="F71" s="14">
        <v>45166</v>
      </c>
      <c r="G71" s="17">
        <v>22</v>
      </c>
      <c r="H71" s="18" t="s">
        <v>57</v>
      </c>
      <c r="I71" s="8" t="s">
        <v>253</v>
      </c>
      <c r="J71" s="8" t="s">
        <v>254</v>
      </c>
      <c r="K71" s="8" t="s">
        <v>256</v>
      </c>
      <c r="L71" s="17">
        <v>2</v>
      </c>
      <c r="M71" s="16" t="s">
        <v>53</v>
      </c>
      <c r="N71" s="8" t="s">
        <v>686</v>
      </c>
      <c r="O71" s="8" t="s">
        <v>57</v>
      </c>
      <c r="P71" s="8" t="s">
        <v>686</v>
      </c>
      <c r="Q71" s="30" t="s">
        <v>260</v>
      </c>
      <c r="R71" s="30" t="s">
        <v>285</v>
      </c>
      <c r="S71" s="19">
        <v>1</v>
      </c>
      <c r="T71" s="30" t="s">
        <v>261</v>
      </c>
      <c r="U71" s="20">
        <v>45299</v>
      </c>
      <c r="V71" s="86">
        <v>45527</v>
      </c>
      <c r="W71" s="90">
        <v>45565</v>
      </c>
      <c r="X71" s="29" t="s">
        <v>922</v>
      </c>
      <c r="Y71" s="29">
        <v>0.49</v>
      </c>
      <c r="Z71" s="22">
        <f t="shared" si="9"/>
        <v>0.245</v>
      </c>
      <c r="AA71" s="23">
        <f t="shared" si="10"/>
        <v>0.245</v>
      </c>
      <c r="AB71" s="24" t="str">
        <f t="shared" si="11"/>
        <v>ROJO</v>
      </c>
      <c r="AC71" s="31" t="s">
        <v>945</v>
      </c>
      <c r="AD71" s="67" t="s">
        <v>855</v>
      </c>
    </row>
    <row r="72" spans="1:30" s="25" customFormat="1" ht="35.1" customHeight="1" x14ac:dyDescent="0.15">
      <c r="A72" s="82">
        <v>400</v>
      </c>
      <c r="B72" s="26">
        <v>45217</v>
      </c>
      <c r="C72" s="15" t="s">
        <v>46</v>
      </c>
      <c r="D72" s="16"/>
      <c r="E72" s="8" t="s">
        <v>69</v>
      </c>
      <c r="F72" s="14">
        <v>45166</v>
      </c>
      <c r="G72" s="17">
        <v>23</v>
      </c>
      <c r="H72" s="18" t="s">
        <v>57</v>
      </c>
      <c r="I72" s="8" t="s">
        <v>257</v>
      </c>
      <c r="J72" s="8" t="s">
        <v>258</v>
      </c>
      <c r="K72" s="8" t="s">
        <v>259</v>
      </c>
      <c r="L72" s="17">
        <v>1</v>
      </c>
      <c r="M72" s="16" t="s">
        <v>53</v>
      </c>
      <c r="N72" s="8" t="s">
        <v>686</v>
      </c>
      <c r="O72" s="8" t="s">
        <v>57</v>
      </c>
      <c r="P72" s="8" t="s">
        <v>686</v>
      </c>
      <c r="Q72" s="30" t="s">
        <v>260</v>
      </c>
      <c r="R72" s="30" t="s">
        <v>286</v>
      </c>
      <c r="S72" s="19">
        <v>1</v>
      </c>
      <c r="T72" s="30" t="s">
        <v>261</v>
      </c>
      <c r="U72" s="20">
        <v>45299</v>
      </c>
      <c r="V72" s="86">
        <v>45527</v>
      </c>
      <c r="W72" s="90">
        <v>45565</v>
      </c>
      <c r="X72" s="29" t="s">
        <v>923</v>
      </c>
      <c r="Y72" s="29">
        <v>0.25</v>
      </c>
      <c r="Z72" s="22">
        <f t="shared" si="9"/>
        <v>0.25</v>
      </c>
      <c r="AA72" s="23">
        <f t="shared" si="10"/>
        <v>0.25</v>
      </c>
      <c r="AB72" s="24" t="str">
        <f t="shared" si="11"/>
        <v>ROJO</v>
      </c>
      <c r="AC72" s="31" t="s">
        <v>935</v>
      </c>
      <c r="AD72" s="69" t="s">
        <v>855</v>
      </c>
    </row>
    <row r="73" spans="1:30" s="25" customFormat="1" ht="35.1" customHeight="1" x14ac:dyDescent="0.15">
      <c r="A73" s="82">
        <v>404</v>
      </c>
      <c r="B73" s="26">
        <v>45237</v>
      </c>
      <c r="C73" s="15" t="s">
        <v>46</v>
      </c>
      <c r="D73" s="16"/>
      <c r="E73" s="8" t="s">
        <v>298</v>
      </c>
      <c r="F73" s="14">
        <v>45173</v>
      </c>
      <c r="G73" s="17">
        <v>1</v>
      </c>
      <c r="H73" s="18" t="s">
        <v>54</v>
      </c>
      <c r="I73" s="8" t="s">
        <v>299</v>
      </c>
      <c r="J73" s="8" t="s">
        <v>300</v>
      </c>
      <c r="K73" s="8" t="s">
        <v>301</v>
      </c>
      <c r="L73" s="17">
        <v>4</v>
      </c>
      <c r="M73" s="16" t="s">
        <v>53</v>
      </c>
      <c r="N73" s="8" t="s">
        <v>80</v>
      </c>
      <c r="O73" s="8" t="s">
        <v>303</v>
      </c>
      <c r="P73" s="8" t="s">
        <v>162</v>
      </c>
      <c r="Q73" s="30" t="s">
        <v>172</v>
      </c>
      <c r="R73" s="30" t="s">
        <v>304</v>
      </c>
      <c r="S73" s="19">
        <v>1</v>
      </c>
      <c r="T73" s="30" t="s">
        <v>302</v>
      </c>
      <c r="U73" s="20">
        <v>45293</v>
      </c>
      <c r="V73" s="86">
        <v>45527</v>
      </c>
      <c r="W73" s="90">
        <v>45565</v>
      </c>
      <c r="X73" s="29" t="s">
        <v>831</v>
      </c>
      <c r="Y73" s="29">
        <v>4</v>
      </c>
      <c r="Z73" s="22">
        <f t="shared" ref="Z73" si="12">IF(Y73="","",IF(OR($L73=0,$L73="",W73=""),"",Y73/$L73))</f>
        <v>1</v>
      </c>
      <c r="AA73" s="23">
        <f t="shared" ref="AA73" si="13">IF(OR($S73="",Z73=""),"",IF(OR($S73=0,Z73=0),0,IF((Z73*100%)/$S73&gt;100%,100%,(Z73*100%)/$S73)))</f>
        <v>1</v>
      </c>
      <c r="AB73" s="24" t="str">
        <f t="shared" ref="AB73" si="14">IF(Y73="","",IF(W73="","FALTA FECHA SEGUIMIENTO",IF(W73&gt;$V73,IF(AA73=100%,"OK","ROJO"),IF(AA73&lt;ROUND(DAYS360($U73,W73,FALSE),0)/ROUND(DAYS360($U73,$V73,FALSE),-1),"ROJO",IF(AA73=100%,"OK","AMARILLO")))))</f>
        <v>OK</v>
      </c>
      <c r="AC73" s="29" t="s">
        <v>832</v>
      </c>
      <c r="AD73" s="67" t="s">
        <v>83</v>
      </c>
    </row>
    <row r="74" spans="1:30" s="25" customFormat="1" ht="35.1" customHeight="1" x14ac:dyDescent="0.15">
      <c r="A74" s="82">
        <v>406</v>
      </c>
      <c r="B74" s="26">
        <v>45302</v>
      </c>
      <c r="C74" s="15" t="s">
        <v>46</v>
      </c>
      <c r="D74" s="16"/>
      <c r="E74" s="8" t="s">
        <v>305</v>
      </c>
      <c r="F74" s="14">
        <v>45212</v>
      </c>
      <c r="G74" s="17" t="s">
        <v>306</v>
      </c>
      <c r="H74" s="18" t="s">
        <v>42</v>
      </c>
      <c r="I74" s="8" t="s">
        <v>307</v>
      </c>
      <c r="J74" s="8" t="s">
        <v>308</v>
      </c>
      <c r="K74" s="8" t="s">
        <v>419</v>
      </c>
      <c r="L74" s="17">
        <v>4</v>
      </c>
      <c r="M74" s="16" t="s">
        <v>53</v>
      </c>
      <c r="N74" s="8" t="s">
        <v>695</v>
      </c>
      <c r="O74" s="8" t="s">
        <v>312</v>
      </c>
      <c r="P74" s="8" t="s">
        <v>695</v>
      </c>
      <c r="Q74" s="30" t="s">
        <v>314</v>
      </c>
      <c r="R74" s="30" t="s">
        <v>315</v>
      </c>
      <c r="S74" s="19">
        <v>0.8</v>
      </c>
      <c r="T74" s="30" t="s">
        <v>313</v>
      </c>
      <c r="U74" s="20">
        <v>45245</v>
      </c>
      <c r="V74" s="86">
        <v>45565</v>
      </c>
      <c r="W74" s="91">
        <v>45565</v>
      </c>
      <c r="X74" s="29" t="s">
        <v>859</v>
      </c>
      <c r="Y74" s="21">
        <v>4</v>
      </c>
      <c r="Z74" s="22">
        <f t="shared" ref="Z74:Z77" si="15">IF(Y74="","",IF(OR($L74=0,$L74="",W74=""),"",Y74/$L74))</f>
        <v>1</v>
      </c>
      <c r="AA74" s="23">
        <f t="shared" ref="AA74:AA77" si="16">IF(OR($S74="",Z74=""),"",IF(OR($S74=0,Z74=0),0,IF((Z74*100%)/$S74&gt;100%,100%,(Z74*100%)/$S74)))</f>
        <v>1</v>
      </c>
      <c r="AB74" s="24" t="str">
        <f t="shared" ref="AB74:AB77" si="17">IF(Y74="","",IF(W74="","FALTA FECHA SEGUIMIENTO",IF(W74&gt;$V74,IF(AA74=100%,"OK","ROJO"),IF(AA74&lt;ROUND(DAYS360($U74,W74,FALSE),0)/ROUND(DAYS360($U74,$V74,FALSE),-1),"ROJO",IF(AA74=100%,"OK","AMARILLO")))))</f>
        <v>OK</v>
      </c>
      <c r="AC74" s="31" t="s">
        <v>863</v>
      </c>
      <c r="AD74" s="50" t="s">
        <v>855</v>
      </c>
    </row>
    <row r="75" spans="1:30" s="25" customFormat="1" ht="35.1" customHeight="1" x14ac:dyDescent="0.15">
      <c r="A75" s="82">
        <v>406</v>
      </c>
      <c r="B75" s="26">
        <v>45302</v>
      </c>
      <c r="C75" s="15" t="s">
        <v>46</v>
      </c>
      <c r="D75" s="16"/>
      <c r="E75" s="8" t="s">
        <v>305</v>
      </c>
      <c r="F75" s="14">
        <v>45212</v>
      </c>
      <c r="G75" s="17" t="s">
        <v>306</v>
      </c>
      <c r="H75" s="18" t="s">
        <v>42</v>
      </c>
      <c r="I75" s="8" t="s">
        <v>307</v>
      </c>
      <c r="J75" s="8" t="s">
        <v>308</v>
      </c>
      <c r="K75" s="8" t="s">
        <v>420</v>
      </c>
      <c r="L75" s="17">
        <v>3</v>
      </c>
      <c r="M75" s="16" t="s">
        <v>43</v>
      </c>
      <c r="N75" s="8" t="s">
        <v>695</v>
      </c>
      <c r="O75" s="8" t="s">
        <v>312</v>
      </c>
      <c r="P75" s="8" t="s">
        <v>695</v>
      </c>
      <c r="Q75" s="30" t="s">
        <v>314</v>
      </c>
      <c r="R75" s="30" t="s">
        <v>315</v>
      </c>
      <c r="S75" s="19">
        <v>0.8</v>
      </c>
      <c r="T75" s="30" t="s">
        <v>313</v>
      </c>
      <c r="U75" s="20">
        <v>45245</v>
      </c>
      <c r="V75" s="86">
        <v>45565</v>
      </c>
      <c r="W75" s="91">
        <v>45565</v>
      </c>
      <c r="X75" s="29" t="s">
        <v>860</v>
      </c>
      <c r="Y75" s="21">
        <v>1</v>
      </c>
      <c r="Z75" s="22">
        <f t="shared" si="15"/>
        <v>0.33333333333333331</v>
      </c>
      <c r="AA75" s="23">
        <f t="shared" si="16"/>
        <v>0.41666666666666663</v>
      </c>
      <c r="AB75" s="24" t="str">
        <f t="shared" si="17"/>
        <v>ROJO</v>
      </c>
      <c r="AC75" s="31" t="s">
        <v>972</v>
      </c>
      <c r="AD75" s="50" t="s">
        <v>855</v>
      </c>
    </row>
    <row r="76" spans="1:30" s="25" customFormat="1" ht="35.1" customHeight="1" x14ac:dyDescent="0.15">
      <c r="A76" s="82">
        <v>406</v>
      </c>
      <c r="B76" s="26">
        <v>45302</v>
      </c>
      <c r="C76" s="15" t="s">
        <v>46</v>
      </c>
      <c r="D76" s="16"/>
      <c r="E76" s="8" t="s">
        <v>305</v>
      </c>
      <c r="F76" s="14">
        <v>45212</v>
      </c>
      <c r="G76" s="17" t="s">
        <v>306</v>
      </c>
      <c r="H76" s="18" t="s">
        <v>42</v>
      </c>
      <c r="I76" s="8" t="s">
        <v>307</v>
      </c>
      <c r="J76" s="8" t="s">
        <v>308</v>
      </c>
      <c r="K76" s="8" t="s">
        <v>421</v>
      </c>
      <c r="L76" s="17">
        <v>1</v>
      </c>
      <c r="M76" s="16" t="s">
        <v>53</v>
      </c>
      <c r="N76" s="8" t="s">
        <v>695</v>
      </c>
      <c r="O76" s="8" t="s">
        <v>312</v>
      </c>
      <c r="P76" s="8" t="s">
        <v>695</v>
      </c>
      <c r="Q76" s="30" t="s">
        <v>67</v>
      </c>
      <c r="R76" s="30" t="s">
        <v>315</v>
      </c>
      <c r="S76" s="19">
        <v>1</v>
      </c>
      <c r="T76" s="30" t="s">
        <v>313</v>
      </c>
      <c r="U76" s="20">
        <v>45245</v>
      </c>
      <c r="V76" s="86">
        <v>45565</v>
      </c>
      <c r="W76" s="91">
        <v>45565</v>
      </c>
      <c r="X76" s="21" t="s">
        <v>861</v>
      </c>
      <c r="Y76" s="21">
        <v>0.5</v>
      </c>
      <c r="Z76" s="22">
        <f t="shared" si="15"/>
        <v>0.5</v>
      </c>
      <c r="AA76" s="23">
        <f t="shared" si="16"/>
        <v>0.5</v>
      </c>
      <c r="AB76" s="24" t="str">
        <f t="shared" si="17"/>
        <v>ROJO</v>
      </c>
      <c r="AC76" s="31" t="s">
        <v>946</v>
      </c>
      <c r="AD76" s="50" t="s">
        <v>855</v>
      </c>
    </row>
    <row r="77" spans="1:30" s="25" customFormat="1" ht="35.1" customHeight="1" x14ac:dyDescent="0.15">
      <c r="A77" s="82">
        <v>406</v>
      </c>
      <c r="B77" s="26">
        <v>45302</v>
      </c>
      <c r="C77" s="15" t="s">
        <v>46</v>
      </c>
      <c r="D77" s="16"/>
      <c r="E77" s="8" t="s">
        <v>305</v>
      </c>
      <c r="F77" s="14">
        <v>45212</v>
      </c>
      <c r="G77" s="17" t="s">
        <v>309</v>
      </c>
      <c r="H77" s="18" t="s">
        <v>42</v>
      </c>
      <c r="I77" s="8" t="s">
        <v>310</v>
      </c>
      <c r="J77" s="8" t="s">
        <v>311</v>
      </c>
      <c r="K77" s="8" t="s">
        <v>646</v>
      </c>
      <c r="L77" s="17">
        <v>1</v>
      </c>
      <c r="M77" s="16" t="s">
        <v>53</v>
      </c>
      <c r="N77" s="8" t="s">
        <v>695</v>
      </c>
      <c r="O77" s="8" t="s">
        <v>312</v>
      </c>
      <c r="P77" s="8" t="s">
        <v>695</v>
      </c>
      <c r="Q77" s="30" t="s">
        <v>67</v>
      </c>
      <c r="R77" s="30" t="s">
        <v>647</v>
      </c>
      <c r="S77" s="19">
        <v>1</v>
      </c>
      <c r="T77" s="30" t="s">
        <v>313</v>
      </c>
      <c r="U77" s="20">
        <v>45519</v>
      </c>
      <c r="V77" s="86">
        <v>45534</v>
      </c>
      <c r="W77" s="91">
        <v>45565</v>
      </c>
      <c r="X77" s="21" t="s">
        <v>862</v>
      </c>
      <c r="Y77" s="29">
        <v>1</v>
      </c>
      <c r="Z77" s="22">
        <f t="shared" si="15"/>
        <v>1</v>
      </c>
      <c r="AA77" s="23">
        <f t="shared" si="16"/>
        <v>1</v>
      </c>
      <c r="AB77" s="24" t="str">
        <f t="shared" si="17"/>
        <v>OK</v>
      </c>
      <c r="AC77" s="29" t="s">
        <v>864</v>
      </c>
      <c r="AD77" s="50" t="s">
        <v>855</v>
      </c>
    </row>
    <row r="78" spans="1:30" s="25" customFormat="1" ht="35.1" customHeight="1" x14ac:dyDescent="0.15">
      <c r="A78" s="82">
        <v>408</v>
      </c>
      <c r="B78" s="26">
        <v>45281</v>
      </c>
      <c r="C78" s="15" t="s">
        <v>78</v>
      </c>
      <c r="D78" s="16"/>
      <c r="E78" s="8" t="s">
        <v>317</v>
      </c>
      <c r="F78" s="14">
        <v>45281</v>
      </c>
      <c r="G78" s="17" t="s">
        <v>318</v>
      </c>
      <c r="H78" s="18" t="s">
        <v>79</v>
      </c>
      <c r="I78" s="8" t="s">
        <v>319</v>
      </c>
      <c r="J78" s="8" t="s">
        <v>320</v>
      </c>
      <c r="K78" s="8" t="s">
        <v>349</v>
      </c>
      <c r="L78" s="17">
        <v>3</v>
      </c>
      <c r="M78" s="16" t="s">
        <v>43</v>
      </c>
      <c r="N78" s="8" t="s">
        <v>344</v>
      </c>
      <c r="O78" s="8" t="s">
        <v>79</v>
      </c>
      <c r="P78" s="8" t="s">
        <v>344</v>
      </c>
      <c r="Q78" s="30" t="s">
        <v>88</v>
      </c>
      <c r="R78" s="30" t="s">
        <v>336</v>
      </c>
      <c r="S78" s="19">
        <v>1</v>
      </c>
      <c r="T78" s="30" t="s">
        <v>337</v>
      </c>
      <c r="U78" s="20">
        <v>45402</v>
      </c>
      <c r="V78" s="86">
        <v>45596</v>
      </c>
      <c r="W78" s="90">
        <v>45565</v>
      </c>
      <c r="X78" s="32" t="s">
        <v>743</v>
      </c>
      <c r="Y78" s="22">
        <v>3</v>
      </c>
      <c r="Z78" s="22">
        <f t="shared" ref="Z78:Z83" si="18">IF(Y78="","",IF(OR($L78=0,$L78="",W78=""),"",Y78/$L78))</f>
        <v>1</v>
      </c>
      <c r="AA78" s="23">
        <f t="shared" ref="AA78:AA83" si="19">IF(OR($S78="",Z78=""),"",IF(OR($S78=0,Z78=0),0,IF((Z78*100%)/$S78&gt;100%,100%,(Z78*100%)/$S78)))</f>
        <v>1</v>
      </c>
      <c r="AB78" s="24" t="str">
        <f t="shared" ref="AB78:AB83" si="20">IF(Y78="","",IF(W78="","FALTA FECHA SEGUIMIENTO",IF(W78&gt;$V78,IF(AA78=100%,"OK","ROJO"),IF(AA78&lt;ROUND(DAYS360($U78,W78,FALSE),0)/ROUND(DAYS360($U78,$V78,FALSE),-1),"ROJO",IF(AA78=100%,"OK","AMARILLO")))))</f>
        <v>OK</v>
      </c>
      <c r="AC78" s="33" t="s">
        <v>747</v>
      </c>
      <c r="AD78" s="68" t="s">
        <v>82</v>
      </c>
    </row>
    <row r="79" spans="1:30" s="25" customFormat="1" ht="35.1" customHeight="1" x14ac:dyDescent="0.15">
      <c r="A79" s="82">
        <v>408</v>
      </c>
      <c r="B79" s="26">
        <v>45281</v>
      </c>
      <c r="C79" s="15" t="s">
        <v>78</v>
      </c>
      <c r="D79" s="16"/>
      <c r="E79" s="8" t="s">
        <v>317</v>
      </c>
      <c r="F79" s="14">
        <v>45281</v>
      </c>
      <c r="G79" s="17" t="s">
        <v>318</v>
      </c>
      <c r="H79" s="18" t="s">
        <v>79</v>
      </c>
      <c r="I79" s="8" t="s">
        <v>319</v>
      </c>
      <c r="J79" s="8" t="s">
        <v>320</v>
      </c>
      <c r="K79" s="8" t="s">
        <v>321</v>
      </c>
      <c r="L79" s="17">
        <v>2</v>
      </c>
      <c r="M79" s="16" t="s">
        <v>53</v>
      </c>
      <c r="N79" s="8" t="s">
        <v>344</v>
      </c>
      <c r="O79" s="8" t="s">
        <v>56</v>
      </c>
      <c r="P79" s="8" t="s">
        <v>44</v>
      </c>
      <c r="Q79" s="30" t="s">
        <v>88</v>
      </c>
      <c r="R79" s="30" t="s">
        <v>336</v>
      </c>
      <c r="S79" s="19">
        <v>1</v>
      </c>
      <c r="T79" s="30" t="s">
        <v>337</v>
      </c>
      <c r="U79" s="20">
        <v>45302</v>
      </c>
      <c r="V79" s="86">
        <v>45647</v>
      </c>
      <c r="W79" s="90">
        <v>45565</v>
      </c>
      <c r="X79" s="32" t="s">
        <v>744</v>
      </c>
      <c r="Y79" s="22">
        <v>1.5</v>
      </c>
      <c r="Z79" s="22">
        <f t="shared" si="18"/>
        <v>0.75</v>
      </c>
      <c r="AA79" s="23">
        <f t="shared" si="19"/>
        <v>0.75</v>
      </c>
      <c r="AB79" s="24" t="str">
        <f t="shared" si="20"/>
        <v>ROJO</v>
      </c>
      <c r="AC79" s="33" t="s">
        <v>748</v>
      </c>
      <c r="AD79" s="68" t="s">
        <v>82</v>
      </c>
    </row>
    <row r="80" spans="1:30" s="25" customFormat="1" ht="35.1" customHeight="1" x14ac:dyDescent="0.15">
      <c r="A80" s="82">
        <v>408</v>
      </c>
      <c r="B80" s="26">
        <v>45281</v>
      </c>
      <c r="C80" s="15" t="s">
        <v>78</v>
      </c>
      <c r="D80" s="16"/>
      <c r="E80" s="8" t="s">
        <v>317</v>
      </c>
      <c r="F80" s="14">
        <v>45281</v>
      </c>
      <c r="G80" s="17" t="s">
        <v>322</v>
      </c>
      <c r="H80" s="18" t="s">
        <v>79</v>
      </c>
      <c r="I80" s="8" t="s">
        <v>323</v>
      </c>
      <c r="J80" s="8" t="s">
        <v>324</v>
      </c>
      <c r="K80" s="8" t="s">
        <v>325</v>
      </c>
      <c r="L80" s="17">
        <v>5</v>
      </c>
      <c r="M80" s="16" t="s">
        <v>53</v>
      </c>
      <c r="N80" s="8" t="s">
        <v>344</v>
      </c>
      <c r="O80" s="8" t="s">
        <v>79</v>
      </c>
      <c r="P80" s="8" t="s">
        <v>344</v>
      </c>
      <c r="Q80" s="30" t="s">
        <v>50</v>
      </c>
      <c r="R80" s="30" t="s">
        <v>338</v>
      </c>
      <c r="S80" s="19">
        <v>1</v>
      </c>
      <c r="T80" s="30" t="s">
        <v>161</v>
      </c>
      <c r="U80" s="20">
        <v>45300</v>
      </c>
      <c r="V80" s="86">
        <v>45626</v>
      </c>
      <c r="W80" s="90">
        <v>45565</v>
      </c>
      <c r="X80" s="32" t="s">
        <v>745</v>
      </c>
      <c r="Y80" s="22">
        <v>3</v>
      </c>
      <c r="Z80" s="22">
        <f t="shared" si="18"/>
        <v>0.6</v>
      </c>
      <c r="AA80" s="23">
        <f t="shared" si="19"/>
        <v>0.6</v>
      </c>
      <c r="AB80" s="24" t="str">
        <f t="shared" si="20"/>
        <v>ROJO</v>
      </c>
      <c r="AC80" s="33" t="s">
        <v>749</v>
      </c>
      <c r="AD80" s="68" t="s">
        <v>82</v>
      </c>
    </row>
    <row r="81" spans="1:30" s="25" customFormat="1" ht="35.1" customHeight="1" x14ac:dyDescent="0.15">
      <c r="A81" s="82">
        <v>408</v>
      </c>
      <c r="B81" s="26">
        <v>45281</v>
      </c>
      <c r="C81" s="15" t="s">
        <v>78</v>
      </c>
      <c r="D81" s="16"/>
      <c r="E81" s="8" t="s">
        <v>317</v>
      </c>
      <c r="F81" s="14">
        <v>45281</v>
      </c>
      <c r="G81" s="17" t="s">
        <v>326</v>
      </c>
      <c r="H81" s="18" t="s">
        <v>79</v>
      </c>
      <c r="I81" s="8" t="s">
        <v>327</v>
      </c>
      <c r="J81" s="8" t="s">
        <v>328</v>
      </c>
      <c r="K81" s="8" t="s">
        <v>329</v>
      </c>
      <c r="L81" s="17">
        <v>11</v>
      </c>
      <c r="M81" s="16" t="s">
        <v>53</v>
      </c>
      <c r="N81" s="8" t="s">
        <v>344</v>
      </c>
      <c r="O81" s="8" t="s">
        <v>126</v>
      </c>
      <c r="P81" s="8" t="s">
        <v>344</v>
      </c>
      <c r="Q81" s="30" t="s">
        <v>50</v>
      </c>
      <c r="R81" s="30" t="s">
        <v>339</v>
      </c>
      <c r="S81" s="19">
        <v>1</v>
      </c>
      <c r="T81" s="30" t="s">
        <v>161</v>
      </c>
      <c r="U81" s="20">
        <v>45300</v>
      </c>
      <c r="V81" s="86">
        <v>45626</v>
      </c>
      <c r="W81" s="90">
        <v>45565</v>
      </c>
      <c r="X81" s="32" t="s">
        <v>746</v>
      </c>
      <c r="Y81" s="22">
        <v>8</v>
      </c>
      <c r="Z81" s="22">
        <f t="shared" si="18"/>
        <v>0.72727272727272729</v>
      </c>
      <c r="AA81" s="23">
        <f t="shared" si="19"/>
        <v>0.72727272727272729</v>
      </c>
      <c r="AB81" s="24" t="str">
        <f t="shared" si="20"/>
        <v>ROJO</v>
      </c>
      <c r="AC81" s="33" t="s">
        <v>750</v>
      </c>
      <c r="AD81" s="68" t="s">
        <v>82</v>
      </c>
    </row>
    <row r="82" spans="1:30" s="25" customFormat="1" ht="35.1" customHeight="1" x14ac:dyDescent="0.15">
      <c r="A82" s="82">
        <v>408</v>
      </c>
      <c r="B82" s="26">
        <v>45281</v>
      </c>
      <c r="C82" s="15" t="s">
        <v>78</v>
      </c>
      <c r="D82" s="16"/>
      <c r="E82" s="8" t="s">
        <v>317</v>
      </c>
      <c r="F82" s="14">
        <v>45281</v>
      </c>
      <c r="G82" s="17" t="s">
        <v>326</v>
      </c>
      <c r="H82" s="18" t="s">
        <v>42</v>
      </c>
      <c r="I82" s="8" t="s">
        <v>327</v>
      </c>
      <c r="J82" s="8" t="s">
        <v>330</v>
      </c>
      <c r="K82" s="8" t="s">
        <v>331</v>
      </c>
      <c r="L82" s="17">
        <v>11</v>
      </c>
      <c r="M82" s="16" t="s">
        <v>53</v>
      </c>
      <c r="N82" s="8" t="s">
        <v>694</v>
      </c>
      <c r="O82" s="8" t="s">
        <v>59</v>
      </c>
      <c r="P82" s="8" t="s">
        <v>694</v>
      </c>
      <c r="Q82" s="30" t="s">
        <v>340</v>
      </c>
      <c r="R82" s="30" t="s">
        <v>341</v>
      </c>
      <c r="S82" s="19">
        <v>1</v>
      </c>
      <c r="T82" s="30" t="s">
        <v>342</v>
      </c>
      <c r="U82" s="20">
        <v>45306</v>
      </c>
      <c r="V82" s="86">
        <v>45646</v>
      </c>
      <c r="W82" s="90">
        <v>45565</v>
      </c>
      <c r="X82" s="21" t="s">
        <v>770</v>
      </c>
      <c r="Y82" s="29">
        <v>9</v>
      </c>
      <c r="Z82" s="22">
        <f t="shared" si="18"/>
        <v>0.81818181818181823</v>
      </c>
      <c r="AA82" s="23">
        <f t="shared" si="19"/>
        <v>0.81818181818181823</v>
      </c>
      <c r="AB82" s="24" t="str">
        <f t="shared" si="20"/>
        <v>AMARILLO</v>
      </c>
      <c r="AC82" s="31" t="s">
        <v>771</v>
      </c>
      <c r="AD82" s="50" t="s">
        <v>47</v>
      </c>
    </row>
    <row r="83" spans="1:30" s="25" customFormat="1" ht="35.1" customHeight="1" x14ac:dyDescent="0.15">
      <c r="A83" s="82">
        <v>408</v>
      </c>
      <c r="B83" s="26">
        <v>45281</v>
      </c>
      <c r="C83" s="15" t="s">
        <v>78</v>
      </c>
      <c r="D83" s="16"/>
      <c r="E83" s="8" t="s">
        <v>317</v>
      </c>
      <c r="F83" s="14">
        <v>45281</v>
      </c>
      <c r="G83" s="17" t="s">
        <v>332</v>
      </c>
      <c r="H83" s="18" t="s">
        <v>79</v>
      </c>
      <c r="I83" s="8" t="s">
        <v>333</v>
      </c>
      <c r="J83" s="8" t="s">
        <v>334</v>
      </c>
      <c r="K83" s="8" t="s">
        <v>335</v>
      </c>
      <c r="L83" s="17">
        <v>9</v>
      </c>
      <c r="M83" s="16" t="s">
        <v>53</v>
      </c>
      <c r="N83" s="8" t="s">
        <v>344</v>
      </c>
      <c r="O83" s="8" t="s">
        <v>90</v>
      </c>
      <c r="P83" s="8" t="s">
        <v>344</v>
      </c>
      <c r="Q83" s="30" t="s">
        <v>50</v>
      </c>
      <c r="R83" s="30" t="s">
        <v>343</v>
      </c>
      <c r="S83" s="19">
        <v>1</v>
      </c>
      <c r="T83" s="30" t="s">
        <v>337</v>
      </c>
      <c r="U83" s="20">
        <v>45323</v>
      </c>
      <c r="V83" s="86">
        <v>45596</v>
      </c>
      <c r="W83" s="90">
        <v>45565</v>
      </c>
      <c r="X83" s="32" t="s">
        <v>751</v>
      </c>
      <c r="Y83" s="22">
        <v>8</v>
      </c>
      <c r="Z83" s="22">
        <f t="shared" si="18"/>
        <v>0.88888888888888884</v>
      </c>
      <c r="AA83" s="23">
        <f t="shared" si="19"/>
        <v>0.88888888888888884</v>
      </c>
      <c r="AB83" s="24" t="str">
        <f t="shared" si="20"/>
        <v>AMARILLO</v>
      </c>
      <c r="AC83" s="33" t="s">
        <v>754</v>
      </c>
      <c r="AD83" s="68" t="s">
        <v>82</v>
      </c>
    </row>
    <row r="84" spans="1:30" s="25" customFormat="1" ht="35.1" customHeight="1" x14ac:dyDescent="0.15">
      <c r="A84" s="82">
        <v>409</v>
      </c>
      <c r="B84" s="26">
        <v>45414</v>
      </c>
      <c r="C84" s="15" t="s">
        <v>46</v>
      </c>
      <c r="D84" s="16"/>
      <c r="E84" s="8" t="s">
        <v>350</v>
      </c>
      <c r="F84" s="14">
        <v>45383</v>
      </c>
      <c r="G84" s="17" t="s">
        <v>351</v>
      </c>
      <c r="H84" s="18" t="s">
        <v>79</v>
      </c>
      <c r="I84" s="8" t="s">
        <v>352</v>
      </c>
      <c r="J84" s="8" t="s">
        <v>362</v>
      </c>
      <c r="K84" s="8" t="s">
        <v>361</v>
      </c>
      <c r="L84" s="17">
        <v>4</v>
      </c>
      <c r="M84" s="16" t="s">
        <v>43</v>
      </c>
      <c r="N84" s="8" t="s">
        <v>344</v>
      </c>
      <c r="O84" s="8" t="s">
        <v>90</v>
      </c>
      <c r="P84" s="8" t="s">
        <v>344</v>
      </c>
      <c r="Q84" s="30" t="s">
        <v>356</v>
      </c>
      <c r="R84" s="30" t="s">
        <v>357</v>
      </c>
      <c r="S84" s="19">
        <v>1</v>
      </c>
      <c r="T84" s="30" t="s">
        <v>358</v>
      </c>
      <c r="U84" s="20">
        <v>45413</v>
      </c>
      <c r="V84" s="86">
        <v>45657</v>
      </c>
      <c r="W84" s="90">
        <v>45565</v>
      </c>
      <c r="X84" s="32" t="s">
        <v>752</v>
      </c>
      <c r="Y84" s="28">
        <v>3</v>
      </c>
      <c r="Z84" s="22">
        <f t="shared" ref="Z84:Z85" si="21">IF(Y84="","",IF(OR($L84=0,$L84="",W84=""),"",Y84/$L84))</f>
        <v>0.75</v>
      </c>
      <c r="AA84" s="23">
        <f t="shared" ref="AA84:AA85" si="22">IF(OR($S84="",Z84=""),"",IF(OR($S84=0,Z84=0),0,IF((Z84*100%)/$S84&gt;100%,100%,(Z84*100%)/$S84)))</f>
        <v>0.75</v>
      </c>
      <c r="AB84" s="24" t="str">
        <f t="shared" ref="AB84:AB85" si="23">IF(Y84="","",IF(W84="","FALTA FECHA SEGUIMIENTO",IF(W84&gt;$V84,IF(AA84=100%,"OK","ROJO"),IF(AA84&lt;ROUND(DAYS360($U84,W84,FALSE),0)/ROUND(DAYS360($U84,$V84,FALSE),-1),"ROJO",IF(AA84=100%,"OK","AMARILLO")))))</f>
        <v>AMARILLO</v>
      </c>
      <c r="AC84" s="33" t="s">
        <v>755</v>
      </c>
      <c r="AD84" s="68" t="s">
        <v>82</v>
      </c>
    </row>
    <row r="85" spans="1:30" s="25" customFormat="1" ht="35.1" customHeight="1" x14ac:dyDescent="0.15">
      <c r="A85" s="82">
        <v>409</v>
      </c>
      <c r="B85" s="26">
        <v>45414</v>
      </c>
      <c r="C85" s="15" t="s">
        <v>46</v>
      </c>
      <c r="D85" s="16"/>
      <c r="E85" s="8" t="s">
        <v>350</v>
      </c>
      <c r="F85" s="14">
        <v>45383</v>
      </c>
      <c r="G85" s="17" t="s">
        <v>353</v>
      </c>
      <c r="H85" s="18" t="s">
        <v>79</v>
      </c>
      <c r="I85" s="8" t="s">
        <v>354</v>
      </c>
      <c r="J85" s="8" t="s">
        <v>360</v>
      </c>
      <c r="K85" s="8" t="s">
        <v>355</v>
      </c>
      <c r="L85" s="17">
        <v>1</v>
      </c>
      <c r="M85" s="16" t="s">
        <v>43</v>
      </c>
      <c r="N85" s="8" t="s">
        <v>344</v>
      </c>
      <c r="O85" s="8" t="s">
        <v>90</v>
      </c>
      <c r="P85" s="8" t="s">
        <v>344</v>
      </c>
      <c r="Q85" s="30" t="s">
        <v>356</v>
      </c>
      <c r="R85" s="30" t="s">
        <v>359</v>
      </c>
      <c r="S85" s="19">
        <v>1</v>
      </c>
      <c r="T85" s="30" t="s">
        <v>358</v>
      </c>
      <c r="U85" s="20">
        <v>45413</v>
      </c>
      <c r="V85" s="86">
        <v>45503</v>
      </c>
      <c r="W85" s="90">
        <v>45565</v>
      </c>
      <c r="X85" s="32" t="s">
        <v>753</v>
      </c>
      <c r="Y85" s="28">
        <v>0.25</v>
      </c>
      <c r="Z85" s="22">
        <f t="shared" si="21"/>
        <v>0.25</v>
      </c>
      <c r="AA85" s="23">
        <f t="shared" si="22"/>
        <v>0.25</v>
      </c>
      <c r="AB85" s="24" t="str">
        <f t="shared" si="23"/>
        <v>ROJO</v>
      </c>
      <c r="AC85" s="33" t="s">
        <v>756</v>
      </c>
      <c r="AD85" s="68" t="s">
        <v>82</v>
      </c>
    </row>
    <row r="86" spans="1:30" s="25" customFormat="1" ht="35.1" customHeight="1" x14ac:dyDescent="0.15">
      <c r="A86" s="82">
        <v>410</v>
      </c>
      <c r="B86" s="26">
        <v>45400</v>
      </c>
      <c r="C86" s="15" t="s">
        <v>363</v>
      </c>
      <c r="D86" s="16"/>
      <c r="E86" s="8" t="s">
        <v>364</v>
      </c>
      <c r="F86" s="14">
        <v>45399</v>
      </c>
      <c r="G86" s="17" t="s">
        <v>365</v>
      </c>
      <c r="H86" s="18" t="s">
        <v>54</v>
      </c>
      <c r="I86" s="8" t="s">
        <v>366</v>
      </c>
      <c r="J86" s="8" t="s">
        <v>367</v>
      </c>
      <c r="K86" s="8" t="s">
        <v>368</v>
      </c>
      <c r="L86" s="17">
        <v>1</v>
      </c>
      <c r="M86" s="16" t="s">
        <v>43</v>
      </c>
      <c r="N86" s="8" t="s">
        <v>80</v>
      </c>
      <c r="O86" s="8" t="s">
        <v>410</v>
      </c>
      <c r="P86" s="8" t="s">
        <v>80</v>
      </c>
      <c r="Q86" s="30" t="s">
        <v>172</v>
      </c>
      <c r="R86" s="30" t="s">
        <v>411</v>
      </c>
      <c r="S86" s="19">
        <v>1</v>
      </c>
      <c r="T86" s="30" t="s">
        <v>412</v>
      </c>
      <c r="U86" s="20">
        <v>45443</v>
      </c>
      <c r="V86" s="86">
        <v>45534</v>
      </c>
      <c r="W86" s="90">
        <v>45565</v>
      </c>
      <c r="X86" s="29" t="s">
        <v>833</v>
      </c>
      <c r="Y86" s="29">
        <v>1</v>
      </c>
      <c r="Z86" s="22">
        <f t="shared" ref="Z86:Z107" si="24">IF(Y86="","",IF(OR($L86=0,$L86="",W86=""),"",Y86/$L86))</f>
        <v>1</v>
      </c>
      <c r="AA86" s="23">
        <f t="shared" ref="AA86:AA107" si="25">IF(OR($S86="",Z86=""),"",IF(OR($S86=0,Z86=0),0,IF((Z86*100%)/$S86&gt;100%,100%,(Z86*100%)/$S86)))</f>
        <v>1</v>
      </c>
      <c r="AB86" s="24" t="str">
        <f t="shared" ref="AB86:AB107" si="26">IF(Y86="","",IF(W86="","FALTA FECHA SEGUIMIENTO",IF(W86&gt;$V86,IF(AA86=100%,"OK","ROJO"),IF(AA86&lt;ROUND(DAYS360($U86,W86,FALSE),0)/ROUND(DAYS360($U86,$V86,FALSE),-1),"ROJO",IF(AA86=100%,"OK","AMARILLO")))))</f>
        <v>OK</v>
      </c>
      <c r="AC86" s="29" t="s">
        <v>834</v>
      </c>
      <c r="AD86" s="67" t="s">
        <v>83</v>
      </c>
    </row>
    <row r="87" spans="1:30" s="25" customFormat="1" ht="35.1" customHeight="1" x14ac:dyDescent="0.15">
      <c r="A87" s="82">
        <v>410</v>
      </c>
      <c r="B87" s="26">
        <v>45400</v>
      </c>
      <c r="C87" s="15" t="s">
        <v>363</v>
      </c>
      <c r="D87" s="16"/>
      <c r="E87" s="8" t="s">
        <v>364</v>
      </c>
      <c r="F87" s="14">
        <v>45399</v>
      </c>
      <c r="G87" s="17" t="s">
        <v>369</v>
      </c>
      <c r="H87" s="18" t="s">
        <v>51</v>
      </c>
      <c r="I87" s="8" t="s">
        <v>370</v>
      </c>
      <c r="J87" s="8" t="s">
        <v>371</v>
      </c>
      <c r="K87" s="8" t="s">
        <v>372</v>
      </c>
      <c r="L87" s="17">
        <v>1</v>
      </c>
      <c r="M87" s="16" t="s">
        <v>43</v>
      </c>
      <c r="N87" s="8" t="s">
        <v>345</v>
      </c>
      <c r="O87" s="8" t="s">
        <v>55</v>
      </c>
      <c r="P87" s="8" t="s">
        <v>345</v>
      </c>
      <c r="Q87" s="30" t="s">
        <v>413</v>
      </c>
      <c r="R87" s="30" t="s">
        <v>414</v>
      </c>
      <c r="S87" s="19">
        <v>1</v>
      </c>
      <c r="T87" s="30" t="s">
        <v>412</v>
      </c>
      <c r="U87" s="20">
        <v>45443</v>
      </c>
      <c r="V87" s="86">
        <v>45505</v>
      </c>
      <c r="W87" s="90">
        <v>45565</v>
      </c>
      <c r="X87" s="29" t="s">
        <v>697</v>
      </c>
      <c r="Y87" s="29">
        <v>0.7</v>
      </c>
      <c r="Z87" s="22">
        <f t="shared" si="24"/>
        <v>0.7</v>
      </c>
      <c r="AA87" s="23">
        <f t="shared" si="25"/>
        <v>0.7</v>
      </c>
      <c r="AB87" s="24" t="str">
        <f t="shared" si="26"/>
        <v>ROJO</v>
      </c>
      <c r="AC87" s="29" t="s">
        <v>712</v>
      </c>
      <c r="AD87" s="67" t="s">
        <v>82</v>
      </c>
    </row>
    <row r="88" spans="1:30" s="25" customFormat="1" ht="35.1" customHeight="1" x14ac:dyDescent="0.15">
      <c r="A88" s="82">
        <v>410</v>
      </c>
      <c r="B88" s="26">
        <v>45400</v>
      </c>
      <c r="C88" s="15" t="s">
        <v>363</v>
      </c>
      <c r="D88" s="16"/>
      <c r="E88" s="8" t="s">
        <v>364</v>
      </c>
      <c r="F88" s="14">
        <v>45399</v>
      </c>
      <c r="G88" s="17" t="s">
        <v>369</v>
      </c>
      <c r="H88" s="18" t="s">
        <v>51</v>
      </c>
      <c r="I88" s="8" t="s">
        <v>370</v>
      </c>
      <c r="J88" s="8" t="s">
        <v>371</v>
      </c>
      <c r="K88" s="8" t="s">
        <v>373</v>
      </c>
      <c r="L88" s="17">
        <v>1</v>
      </c>
      <c r="M88" s="16" t="s">
        <v>43</v>
      </c>
      <c r="N88" s="8" t="s">
        <v>345</v>
      </c>
      <c r="O88" s="8" t="s">
        <v>55</v>
      </c>
      <c r="P88" s="8" t="s">
        <v>345</v>
      </c>
      <c r="Q88" s="30" t="s">
        <v>413</v>
      </c>
      <c r="R88" s="30" t="s">
        <v>414</v>
      </c>
      <c r="S88" s="19">
        <v>1</v>
      </c>
      <c r="T88" s="30" t="s">
        <v>412</v>
      </c>
      <c r="U88" s="20">
        <v>45443</v>
      </c>
      <c r="V88" s="86">
        <v>45505</v>
      </c>
      <c r="W88" s="90">
        <v>45565</v>
      </c>
      <c r="X88" s="29" t="s">
        <v>698</v>
      </c>
      <c r="Y88" s="29">
        <v>0.7</v>
      </c>
      <c r="Z88" s="22">
        <f t="shared" si="24"/>
        <v>0.7</v>
      </c>
      <c r="AA88" s="23">
        <f t="shared" si="25"/>
        <v>0.7</v>
      </c>
      <c r="AB88" s="24" t="str">
        <f t="shared" si="26"/>
        <v>ROJO</v>
      </c>
      <c r="AC88" s="29" t="s">
        <v>713</v>
      </c>
      <c r="AD88" s="67" t="s">
        <v>82</v>
      </c>
    </row>
    <row r="89" spans="1:30" s="25" customFormat="1" ht="35.1" customHeight="1" x14ac:dyDescent="0.15">
      <c r="A89" s="82">
        <v>410</v>
      </c>
      <c r="B89" s="26">
        <v>45400</v>
      </c>
      <c r="C89" s="15" t="s">
        <v>363</v>
      </c>
      <c r="D89" s="16"/>
      <c r="E89" s="8" t="s">
        <v>364</v>
      </c>
      <c r="F89" s="14">
        <v>45399</v>
      </c>
      <c r="G89" s="17" t="s">
        <v>369</v>
      </c>
      <c r="H89" s="18" t="s">
        <v>51</v>
      </c>
      <c r="I89" s="8" t="s">
        <v>370</v>
      </c>
      <c r="J89" s="8" t="s">
        <v>371</v>
      </c>
      <c r="K89" s="8" t="s">
        <v>374</v>
      </c>
      <c r="L89" s="17">
        <v>1</v>
      </c>
      <c r="M89" s="16" t="s">
        <v>53</v>
      </c>
      <c r="N89" s="8" t="s">
        <v>345</v>
      </c>
      <c r="O89" s="8" t="s">
        <v>55</v>
      </c>
      <c r="P89" s="8" t="s">
        <v>345</v>
      </c>
      <c r="Q89" s="30" t="s">
        <v>413</v>
      </c>
      <c r="R89" s="30" t="s">
        <v>414</v>
      </c>
      <c r="S89" s="19">
        <v>1</v>
      </c>
      <c r="T89" s="30" t="s">
        <v>412</v>
      </c>
      <c r="U89" s="20">
        <v>45443</v>
      </c>
      <c r="V89" s="86">
        <v>45657</v>
      </c>
      <c r="W89" s="90">
        <v>45565</v>
      </c>
      <c r="X89" s="29" t="s">
        <v>699</v>
      </c>
      <c r="Y89" s="29">
        <v>0.7</v>
      </c>
      <c r="Z89" s="22">
        <f t="shared" si="24"/>
        <v>0.7</v>
      </c>
      <c r="AA89" s="23">
        <f t="shared" si="25"/>
        <v>0.7</v>
      </c>
      <c r="AB89" s="24" t="str">
        <f t="shared" si="26"/>
        <v>AMARILLO</v>
      </c>
      <c r="AC89" s="29" t="s">
        <v>714</v>
      </c>
      <c r="AD89" s="67" t="s">
        <v>82</v>
      </c>
    </row>
    <row r="90" spans="1:30" s="25" customFormat="1" ht="35.1" customHeight="1" x14ac:dyDescent="0.15">
      <c r="A90" s="82">
        <v>410</v>
      </c>
      <c r="B90" s="26">
        <v>45400</v>
      </c>
      <c r="C90" s="15" t="s">
        <v>363</v>
      </c>
      <c r="D90" s="16"/>
      <c r="E90" s="8" t="s">
        <v>364</v>
      </c>
      <c r="F90" s="14">
        <v>45399</v>
      </c>
      <c r="G90" s="17" t="s">
        <v>375</v>
      </c>
      <c r="H90" s="18" t="s">
        <v>51</v>
      </c>
      <c r="I90" s="8" t="s">
        <v>376</v>
      </c>
      <c r="J90" s="8" t="s">
        <v>377</v>
      </c>
      <c r="K90" s="8" t="s">
        <v>378</v>
      </c>
      <c r="L90" s="17">
        <v>1</v>
      </c>
      <c r="M90" s="16" t="s">
        <v>43</v>
      </c>
      <c r="N90" s="8" t="s">
        <v>345</v>
      </c>
      <c r="O90" s="8" t="s">
        <v>55</v>
      </c>
      <c r="P90" s="8" t="s">
        <v>345</v>
      </c>
      <c r="Q90" s="30" t="s">
        <v>413</v>
      </c>
      <c r="R90" s="30" t="s">
        <v>415</v>
      </c>
      <c r="S90" s="19">
        <v>1</v>
      </c>
      <c r="T90" s="30" t="s">
        <v>412</v>
      </c>
      <c r="U90" s="20">
        <v>45443</v>
      </c>
      <c r="V90" s="86">
        <v>45505</v>
      </c>
      <c r="W90" s="90">
        <v>45565</v>
      </c>
      <c r="X90" s="21" t="s">
        <v>700</v>
      </c>
      <c r="Y90" s="29">
        <v>0.8</v>
      </c>
      <c r="Z90" s="22">
        <f t="shared" si="24"/>
        <v>0.8</v>
      </c>
      <c r="AA90" s="23">
        <f t="shared" si="25"/>
        <v>0.8</v>
      </c>
      <c r="AB90" s="24" t="str">
        <f t="shared" si="26"/>
        <v>ROJO</v>
      </c>
      <c r="AC90" s="29" t="s">
        <v>715</v>
      </c>
      <c r="AD90" s="67" t="s">
        <v>82</v>
      </c>
    </row>
    <row r="91" spans="1:30" s="25" customFormat="1" ht="35.1" customHeight="1" x14ac:dyDescent="0.15">
      <c r="A91" s="82">
        <v>410</v>
      </c>
      <c r="B91" s="26">
        <v>45400</v>
      </c>
      <c r="C91" s="15" t="s">
        <v>363</v>
      </c>
      <c r="D91" s="16"/>
      <c r="E91" s="8" t="s">
        <v>364</v>
      </c>
      <c r="F91" s="14">
        <v>45399</v>
      </c>
      <c r="G91" s="17" t="s">
        <v>375</v>
      </c>
      <c r="H91" s="18" t="s">
        <v>51</v>
      </c>
      <c r="I91" s="8" t="s">
        <v>376</v>
      </c>
      <c r="J91" s="8" t="s">
        <v>377</v>
      </c>
      <c r="K91" s="8" t="s">
        <v>379</v>
      </c>
      <c r="L91" s="17">
        <v>1</v>
      </c>
      <c r="M91" s="16" t="s">
        <v>43</v>
      </c>
      <c r="N91" s="8" t="s">
        <v>345</v>
      </c>
      <c r="O91" s="8" t="s">
        <v>55</v>
      </c>
      <c r="P91" s="8" t="s">
        <v>345</v>
      </c>
      <c r="Q91" s="30" t="s">
        <v>413</v>
      </c>
      <c r="R91" s="30" t="s">
        <v>415</v>
      </c>
      <c r="S91" s="19">
        <v>1</v>
      </c>
      <c r="T91" s="30" t="s">
        <v>412</v>
      </c>
      <c r="U91" s="20">
        <v>45443</v>
      </c>
      <c r="V91" s="86">
        <v>45505</v>
      </c>
      <c r="W91" s="90">
        <v>45565</v>
      </c>
      <c r="X91" s="29" t="s">
        <v>698</v>
      </c>
      <c r="Y91" s="29">
        <v>1</v>
      </c>
      <c r="Z91" s="22">
        <f t="shared" si="24"/>
        <v>1</v>
      </c>
      <c r="AA91" s="23">
        <f t="shared" si="25"/>
        <v>1</v>
      </c>
      <c r="AB91" s="24" t="str">
        <f t="shared" si="26"/>
        <v>OK</v>
      </c>
      <c r="AC91" s="29" t="s">
        <v>716</v>
      </c>
      <c r="AD91" s="67" t="s">
        <v>82</v>
      </c>
    </row>
    <row r="92" spans="1:30" s="25" customFormat="1" ht="35.1" customHeight="1" x14ac:dyDescent="0.15">
      <c r="A92" s="82">
        <v>410</v>
      </c>
      <c r="B92" s="26">
        <v>45400</v>
      </c>
      <c r="C92" s="15" t="s">
        <v>363</v>
      </c>
      <c r="D92" s="16"/>
      <c r="E92" s="8" t="s">
        <v>364</v>
      </c>
      <c r="F92" s="14">
        <v>45399</v>
      </c>
      <c r="G92" s="17" t="s">
        <v>375</v>
      </c>
      <c r="H92" s="18" t="s">
        <v>51</v>
      </c>
      <c r="I92" s="8" t="s">
        <v>376</v>
      </c>
      <c r="J92" s="8" t="s">
        <v>377</v>
      </c>
      <c r="K92" s="8" t="s">
        <v>380</v>
      </c>
      <c r="L92" s="17">
        <v>1</v>
      </c>
      <c r="M92" s="16" t="s">
        <v>53</v>
      </c>
      <c r="N92" s="8" t="s">
        <v>345</v>
      </c>
      <c r="O92" s="8" t="s">
        <v>55</v>
      </c>
      <c r="P92" s="8" t="s">
        <v>345</v>
      </c>
      <c r="Q92" s="30" t="s">
        <v>413</v>
      </c>
      <c r="R92" s="30" t="s">
        <v>415</v>
      </c>
      <c r="S92" s="19">
        <v>1</v>
      </c>
      <c r="T92" s="30" t="s">
        <v>412</v>
      </c>
      <c r="U92" s="20">
        <v>45443</v>
      </c>
      <c r="V92" s="86">
        <v>45657</v>
      </c>
      <c r="W92" s="90">
        <v>45565</v>
      </c>
      <c r="X92" s="29" t="s">
        <v>701</v>
      </c>
      <c r="Y92" s="29">
        <v>0.7</v>
      </c>
      <c r="Z92" s="22">
        <f t="shared" si="24"/>
        <v>0.7</v>
      </c>
      <c r="AA92" s="23">
        <f t="shared" si="25"/>
        <v>0.7</v>
      </c>
      <c r="AB92" s="24" t="str">
        <f t="shared" si="26"/>
        <v>AMARILLO</v>
      </c>
      <c r="AC92" s="29" t="s">
        <v>717</v>
      </c>
      <c r="AD92" s="67" t="s">
        <v>82</v>
      </c>
    </row>
    <row r="93" spans="1:30" s="25" customFormat="1" ht="35.1" customHeight="1" x14ac:dyDescent="0.15">
      <c r="A93" s="82">
        <v>410</v>
      </c>
      <c r="B93" s="26">
        <v>45400</v>
      </c>
      <c r="C93" s="15" t="s">
        <v>363</v>
      </c>
      <c r="D93" s="16"/>
      <c r="E93" s="8" t="s">
        <v>364</v>
      </c>
      <c r="F93" s="14">
        <v>45399</v>
      </c>
      <c r="G93" s="17" t="s">
        <v>381</v>
      </c>
      <c r="H93" s="18" t="s">
        <v>51</v>
      </c>
      <c r="I93" s="8" t="s">
        <v>382</v>
      </c>
      <c r="J93" s="8" t="s">
        <v>383</v>
      </c>
      <c r="K93" s="8" t="s">
        <v>384</v>
      </c>
      <c r="L93" s="17">
        <v>1</v>
      </c>
      <c r="M93" s="16" t="s">
        <v>53</v>
      </c>
      <c r="N93" s="8" t="s">
        <v>345</v>
      </c>
      <c r="O93" s="8" t="s">
        <v>55</v>
      </c>
      <c r="P93" s="8" t="s">
        <v>345</v>
      </c>
      <c r="Q93" s="30" t="s">
        <v>413</v>
      </c>
      <c r="R93" s="30" t="s">
        <v>414</v>
      </c>
      <c r="S93" s="19">
        <v>1</v>
      </c>
      <c r="T93" s="30" t="s">
        <v>412</v>
      </c>
      <c r="U93" s="20">
        <v>45443</v>
      </c>
      <c r="V93" s="86">
        <v>45746</v>
      </c>
      <c r="W93" s="90">
        <v>45565</v>
      </c>
      <c r="X93" s="21" t="s">
        <v>702</v>
      </c>
      <c r="Y93" s="29">
        <v>0.4</v>
      </c>
      <c r="Z93" s="22">
        <f t="shared" si="24"/>
        <v>0.4</v>
      </c>
      <c r="AA93" s="23">
        <f t="shared" si="25"/>
        <v>0.4</v>
      </c>
      <c r="AB93" s="24" t="str">
        <f t="shared" si="26"/>
        <v>AMARILLO</v>
      </c>
      <c r="AC93" s="29" t="s">
        <v>718</v>
      </c>
      <c r="AD93" s="67" t="s">
        <v>82</v>
      </c>
    </row>
    <row r="94" spans="1:30" s="25" customFormat="1" ht="35.1" customHeight="1" x14ac:dyDescent="0.15">
      <c r="A94" s="82">
        <v>410</v>
      </c>
      <c r="B94" s="26">
        <v>45400</v>
      </c>
      <c r="C94" s="15" t="s">
        <v>363</v>
      </c>
      <c r="D94" s="16"/>
      <c r="E94" s="8" t="s">
        <v>364</v>
      </c>
      <c r="F94" s="14">
        <v>45399</v>
      </c>
      <c r="G94" s="17" t="s">
        <v>381</v>
      </c>
      <c r="H94" s="18" t="s">
        <v>51</v>
      </c>
      <c r="I94" s="8" t="s">
        <v>382</v>
      </c>
      <c r="J94" s="8" t="s">
        <v>383</v>
      </c>
      <c r="K94" s="8" t="s">
        <v>385</v>
      </c>
      <c r="L94" s="17">
        <v>1</v>
      </c>
      <c r="M94" s="16" t="s">
        <v>43</v>
      </c>
      <c r="N94" s="8" t="s">
        <v>345</v>
      </c>
      <c r="O94" s="8" t="s">
        <v>55</v>
      </c>
      <c r="P94" s="8" t="s">
        <v>345</v>
      </c>
      <c r="Q94" s="30" t="s">
        <v>413</v>
      </c>
      <c r="R94" s="30" t="s">
        <v>414</v>
      </c>
      <c r="S94" s="19">
        <v>1</v>
      </c>
      <c r="T94" s="30" t="s">
        <v>412</v>
      </c>
      <c r="U94" s="20">
        <v>45443</v>
      </c>
      <c r="V94" s="86">
        <v>45746</v>
      </c>
      <c r="W94" s="90">
        <v>45565</v>
      </c>
      <c r="X94" s="21" t="s">
        <v>636</v>
      </c>
      <c r="Y94" s="29">
        <v>0.5</v>
      </c>
      <c r="Z94" s="22">
        <f t="shared" si="24"/>
        <v>0.5</v>
      </c>
      <c r="AA94" s="23">
        <f t="shared" si="25"/>
        <v>0.5</v>
      </c>
      <c r="AB94" s="24" t="str">
        <f t="shared" si="26"/>
        <v>AMARILLO</v>
      </c>
      <c r="AC94" s="29" t="s">
        <v>719</v>
      </c>
      <c r="AD94" s="67" t="s">
        <v>82</v>
      </c>
    </row>
    <row r="95" spans="1:30" s="25" customFormat="1" ht="35.1" customHeight="1" x14ac:dyDescent="0.15">
      <c r="A95" s="82">
        <v>410</v>
      </c>
      <c r="B95" s="26">
        <v>45400</v>
      </c>
      <c r="C95" s="15" t="s">
        <v>363</v>
      </c>
      <c r="D95" s="16"/>
      <c r="E95" s="8" t="s">
        <v>364</v>
      </c>
      <c r="F95" s="14">
        <v>45399</v>
      </c>
      <c r="G95" s="17" t="s">
        <v>386</v>
      </c>
      <c r="H95" s="18" t="s">
        <v>51</v>
      </c>
      <c r="I95" s="8" t="s">
        <v>387</v>
      </c>
      <c r="J95" s="8" t="s">
        <v>388</v>
      </c>
      <c r="K95" s="8" t="s">
        <v>389</v>
      </c>
      <c r="L95" s="17">
        <v>3</v>
      </c>
      <c r="M95" s="16" t="s">
        <v>53</v>
      </c>
      <c r="N95" s="8" t="s">
        <v>345</v>
      </c>
      <c r="O95" s="8" t="s">
        <v>55</v>
      </c>
      <c r="P95" s="8" t="str">
        <f>IF(O95="","",VLOOKUP(O95,[1]Datos!$A$2:$B$42,2,FALSE))</f>
        <v>Mauricio Ayala Vasquez</v>
      </c>
      <c r="Q95" s="30" t="s">
        <v>413</v>
      </c>
      <c r="R95" s="30" t="s">
        <v>416</v>
      </c>
      <c r="S95" s="19">
        <v>1</v>
      </c>
      <c r="T95" s="30" t="s">
        <v>412</v>
      </c>
      <c r="U95" s="20">
        <v>45443</v>
      </c>
      <c r="V95" s="86">
        <v>45746</v>
      </c>
      <c r="W95" s="90">
        <v>45565</v>
      </c>
      <c r="X95" s="21" t="s">
        <v>703</v>
      </c>
      <c r="Y95" s="29">
        <v>1.2</v>
      </c>
      <c r="Z95" s="22">
        <f t="shared" si="24"/>
        <v>0.39999999999999997</v>
      </c>
      <c r="AA95" s="23">
        <f t="shared" si="25"/>
        <v>0.39999999999999997</v>
      </c>
      <c r="AB95" s="24" t="str">
        <f t="shared" si="26"/>
        <v>AMARILLO</v>
      </c>
      <c r="AC95" s="29" t="s">
        <v>720</v>
      </c>
      <c r="AD95" s="67" t="s">
        <v>82</v>
      </c>
    </row>
    <row r="96" spans="1:30" s="25" customFormat="1" ht="35.1" customHeight="1" x14ac:dyDescent="0.15">
      <c r="A96" s="82">
        <v>410</v>
      </c>
      <c r="B96" s="26">
        <v>45400</v>
      </c>
      <c r="C96" s="15" t="s">
        <v>363</v>
      </c>
      <c r="D96" s="16"/>
      <c r="E96" s="8" t="s">
        <v>364</v>
      </c>
      <c r="F96" s="14">
        <v>45399</v>
      </c>
      <c r="G96" s="17" t="s">
        <v>386</v>
      </c>
      <c r="H96" s="18" t="s">
        <v>51</v>
      </c>
      <c r="I96" s="8" t="s">
        <v>387</v>
      </c>
      <c r="J96" s="8" t="s">
        <v>388</v>
      </c>
      <c r="K96" s="8" t="s">
        <v>390</v>
      </c>
      <c r="L96" s="17">
        <v>1</v>
      </c>
      <c r="M96" s="16" t="s">
        <v>43</v>
      </c>
      <c r="N96" s="8" t="s">
        <v>345</v>
      </c>
      <c r="O96" s="8" t="s">
        <v>55</v>
      </c>
      <c r="P96" s="8" t="str">
        <f>IF(O96="","",VLOOKUP(O96,[1]Datos!$A$2:$B$42,2,FALSE))</f>
        <v>Mauricio Ayala Vasquez</v>
      </c>
      <c r="Q96" s="30" t="s">
        <v>413</v>
      </c>
      <c r="R96" s="30" t="s">
        <v>416</v>
      </c>
      <c r="S96" s="19">
        <v>1</v>
      </c>
      <c r="T96" s="30" t="s">
        <v>412</v>
      </c>
      <c r="U96" s="20">
        <v>45443</v>
      </c>
      <c r="V96" s="86">
        <v>45746</v>
      </c>
      <c r="W96" s="90">
        <v>45565</v>
      </c>
      <c r="X96" s="21" t="s">
        <v>704</v>
      </c>
      <c r="Y96" s="29">
        <v>0.4</v>
      </c>
      <c r="Z96" s="22">
        <f t="shared" si="24"/>
        <v>0.4</v>
      </c>
      <c r="AA96" s="23">
        <f t="shared" si="25"/>
        <v>0.4</v>
      </c>
      <c r="AB96" s="24" t="str">
        <f t="shared" si="26"/>
        <v>AMARILLO</v>
      </c>
      <c r="AC96" s="29" t="s">
        <v>721</v>
      </c>
      <c r="AD96" s="67" t="s">
        <v>82</v>
      </c>
    </row>
    <row r="97" spans="1:30" s="25" customFormat="1" ht="35.1" customHeight="1" x14ac:dyDescent="0.15">
      <c r="A97" s="82">
        <v>410</v>
      </c>
      <c r="B97" s="26">
        <v>45400</v>
      </c>
      <c r="C97" s="15" t="s">
        <v>363</v>
      </c>
      <c r="D97" s="16"/>
      <c r="E97" s="8" t="s">
        <v>364</v>
      </c>
      <c r="F97" s="14">
        <v>45399</v>
      </c>
      <c r="G97" s="17" t="s">
        <v>386</v>
      </c>
      <c r="H97" s="18" t="s">
        <v>51</v>
      </c>
      <c r="I97" s="8" t="s">
        <v>387</v>
      </c>
      <c r="J97" s="8" t="s">
        <v>388</v>
      </c>
      <c r="K97" s="8" t="s">
        <v>391</v>
      </c>
      <c r="L97" s="17">
        <v>1</v>
      </c>
      <c r="M97" s="16" t="s">
        <v>43</v>
      </c>
      <c r="N97" s="8" t="s">
        <v>345</v>
      </c>
      <c r="O97" s="8" t="s">
        <v>55</v>
      </c>
      <c r="P97" s="8" t="str">
        <f>IF(O97="","",VLOOKUP(O97,[1]Datos!$A$2:$B$42,2,FALSE))</f>
        <v>Mauricio Ayala Vasquez</v>
      </c>
      <c r="Q97" s="30" t="s">
        <v>413</v>
      </c>
      <c r="R97" s="30" t="s">
        <v>416</v>
      </c>
      <c r="S97" s="19">
        <v>1</v>
      </c>
      <c r="T97" s="30" t="s">
        <v>412</v>
      </c>
      <c r="U97" s="20">
        <v>45443</v>
      </c>
      <c r="V97" s="86">
        <v>45746</v>
      </c>
      <c r="W97" s="90">
        <v>45565</v>
      </c>
      <c r="X97" s="21" t="s">
        <v>702</v>
      </c>
      <c r="Y97" s="29">
        <v>0.5</v>
      </c>
      <c r="Z97" s="22">
        <f t="shared" si="24"/>
        <v>0.5</v>
      </c>
      <c r="AA97" s="23">
        <f t="shared" si="25"/>
        <v>0.5</v>
      </c>
      <c r="AB97" s="24" t="str">
        <f t="shared" si="26"/>
        <v>AMARILLO</v>
      </c>
      <c r="AC97" s="29" t="s">
        <v>722</v>
      </c>
      <c r="AD97" s="67" t="s">
        <v>82</v>
      </c>
    </row>
    <row r="98" spans="1:30" s="25" customFormat="1" ht="35.1" customHeight="1" x14ac:dyDescent="0.15">
      <c r="A98" s="82">
        <v>410</v>
      </c>
      <c r="B98" s="26">
        <v>45400</v>
      </c>
      <c r="C98" s="15" t="s">
        <v>363</v>
      </c>
      <c r="D98" s="16"/>
      <c r="E98" s="8" t="s">
        <v>364</v>
      </c>
      <c r="F98" s="14">
        <v>45399</v>
      </c>
      <c r="G98" s="17" t="s">
        <v>386</v>
      </c>
      <c r="H98" s="18" t="s">
        <v>51</v>
      </c>
      <c r="I98" s="8" t="s">
        <v>387</v>
      </c>
      <c r="J98" s="8" t="s">
        <v>388</v>
      </c>
      <c r="K98" s="8" t="s">
        <v>392</v>
      </c>
      <c r="L98" s="17">
        <v>1</v>
      </c>
      <c r="M98" s="16" t="s">
        <v>53</v>
      </c>
      <c r="N98" s="8" t="s">
        <v>345</v>
      </c>
      <c r="O98" s="8" t="s">
        <v>55</v>
      </c>
      <c r="P98" s="8" t="str">
        <f>IF(O98="","",VLOOKUP(O98,[1]Datos!$A$2:$B$42,2,FALSE))</f>
        <v>Mauricio Ayala Vasquez</v>
      </c>
      <c r="Q98" s="30" t="s">
        <v>413</v>
      </c>
      <c r="R98" s="30" t="s">
        <v>416</v>
      </c>
      <c r="S98" s="19">
        <v>1</v>
      </c>
      <c r="T98" s="30" t="s">
        <v>412</v>
      </c>
      <c r="U98" s="20">
        <v>45443</v>
      </c>
      <c r="V98" s="86">
        <v>45746</v>
      </c>
      <c r="W98" s="90">
        <v>45565</v>
      </c>
      <c r="X98" s="21" t="s">
        <v>636</v>
      </c>
      <c r="Y98" s="29">
        <v>0.5</v>
      </c>
      <c r="Z98" s="22">
        <f t="shared" si="24"/>
        <v>0.5</v>
      </c>
      <c r="AA98" s="23">
        <f t="shared" si="25"/>
        <v>0.5</v>
      </c>
      <c r="AB98" s="24" t="str">
        <f t="shared" si="26"/>
        <v>AMARILLO</v>
      </c>
      <c r="AC98" s="29" t="s">
        <v>723</v>
      </c>
      <c r="AD98" s="67" t="s">
        <v>82</v>
      </c>
    </row>
    <row r="99" spans="1:30" s="25" customFormat="1" ht="35.1" customHeight="1" x14ac:dyDescent="0.15">
      <c r="A99" s="82">
        <v>410</v>
      </c>
      <c r="B99" s="26">
        <v>45400</v>
      </c>
      <c r="C99" s="15" t="s">
        <v>363</v>
      </c>
      <c r="D99" s="16"/>
      <c r="E99" s="8" t="s">
        <v>364</v>
      </c>
      <c r="F99" s="14">
        <v>45399</v>
      </c>
      <c r="G99" s="17" t="s">
        <v>393</v>
      </c>
      <c r="H99" s="18" t="s">
        <v>51</v>
      </c>
      <c r="I99" s="8" t="s">
        <v>394</v>
      </c>
      <c r="J99" s="8" t="s">
        <v>388</v>
      </c>
      <c r="K99" s="8" t="s">
        <v>389</v>
      </c>
      <c r="L99" s="17">
        <v>3</v>
      </c>
      <c r="M99" s="16" t="s">
        <v>53</v>
      </c>
      <c r="N99" s="8" t="s">
        <v>345</v>
      </c>
      <c r="O99" s="8" t="s">
        <v>55</v>
      </c>
      <c r="P99" s="8" t="str">
        <f>IF(O99="","",VLOOKUP(O99,[1]Datos!$A$2:$B$42,2,FALSE))</f>
        <v>Mauricio Ayala Vasquez</v>
      </c>
      <c r="Q99" s="30" t="s">
        <v>413</v>
      </c>
      <c r="R99" s="30" t="s">
        <v>416</v>
      </c>
      <c r="S99" s="19">
        <v>1</v>
      </c>
      <c r="T99" s="30" t="s">
        <v>412</v>
      </c>
      <c r="U99" s="20">
        <v>45443</v>
      </c>
      <c r="V99" s="86">
        <v>45746</v>
      </c>
      <c r="W99" s="90">
        <v>45565</v>
      </c>
      <c r="X99" s="21" t="s">
        <v>703</v>
      </c>
      <c r="Y99" s="29">
        <v>1.25</v>
      </c>
      <c r="Z99" s="22">
        <f t="shared" si="24"/>
        <v>0.41666666666666669</v>
      </c>
      <c r="AA99" s="23">
        <f t="shared" si="25"/>
        <v>0.41666666666666669</v>
      </c>
      <c r="AB99" s="24" t="str">
        <f t="shared" si="26"/>
        <v>AMARILLO</v>
      </c>
      <c r="AC99" s="29" t="s">
        <v>721</v>
      </c>
      <c r="AD99" s="67" t="s">
        <v>82</v>
      </c>
    </row>
    <row r="100" spans="1:30" s="25" customFormat="1" ht="35.1" customHeight="1" x14ac:dyDescent="0.15">
      <c r="A100" s="82">
        <v>410</v>
      </c>
      <c r="B100" s="26">
        <v>45400</v>
      </c>
      <c r="C100" s="15" t="s">
        <v>363</v>
      </c>
      <c r="D100" s="16"/>
      <c r="E100" s="8" t="s">
        <v>364</v>
      </c>
      <c r="F100" s="14">
        <v>45399</v>
      </c>
      <c r="G100" s="17" t="s">
        <v>393</v>
      </c>
      <c r="H100" s="18" t="s">
        <v>51</v>
      </c>
      <c r="I100" s="8" t="s">
        <v>394</v>
      </c>
      <c r="J100" s="8" t="s">
        <v>388</v>
      </c>
      <c r="K100" s="8" t="s">
        <v>390</v>
      </c>
      <c r="L100" s="17">
        <v>1</v>
      </c>
      <c r="M100" s="16" t="s">
        <v>43</v>
      </c>
      <c r="N100" s="8" t="s">
        <v>345</v>
      </c>
      <c r="O100" s="8" t="s">
        <v>55</v>
      </c>
      <c r="P100" s="8" t="str">
        <f>IF(O100="","",VLOOKUP(O100,[1]Datos!$A$2:$B$42,2,FALSE))</f>
        <v>Mauricio Ayala Vasquez</v>
      </c>
      <c r="Q100" s="30" t="s">
        <v>413</v>
      </c>
      <c r="R100" s="30" t="s">
        <v>416</v>
      </c>
      <c r="S100" s="19">
        <v>1</v>
      </c>
      <c r="T100" s="30" t="s">
        <v>412</v>
      </c>
      <c r="U100" s="20">
        <v>45443</v>
      </c>
      <c r="V100" s="86">
        <v>45746</v>
      </c>
      <c r="W100" s="90">
        <v>45565</v>
      </c>
      <c r="X100" s="21" t="s">
        <v>703</v>
      </c>
      <c r="Y100" s="29">
        <v>0.5</v>
      </c>
      <c r="Z100" s="22">
        <f t="shared" si="24"/>
        <v>0.5</v>
      </c>
      <c r="AA100" s="23">
        <f t="shared" si="25"/>
        <v>0.5</v>
      </c>
      <c r="AB100" s="24" t="str">
        <f t="shared" si="26"/>
        <v>AMARILLO</v>
      </c>
      <c r="AC100" s="29" t="s">
        <v>721</v>
      </c>
      <c r="AD100" s="67" t="s">
        <v>82</v>
      </c>
    </row>
    <row r="101" spans="1:30" s="25" customFormat="1" ht="35.1" customHeight="1" x14ac:dyDescent="0.15">
      <c r="A101" s="82">
        <v>410</v>
      </c>
      <c r="B101" s="26">
        <v>45400</v>
      </c>
      <c r="C101" s="15" t="s">
        <v>363</v>
      </c>
      <c r="D101" s="16"/>
      <c r="E101" s="8" t="s">
        <v>364</v>
      </c>
      <c r="F101" s="14">
        <v>45399</v>
      </c>
      <c r="G101" s="17" t="s">
        <v>393</v>
      </c>
      <c r="H101" s="18" t="s">
        <v>51</v>
      </c>
      <c r="I101" s="8" t="s">
        <v>394</v>
      </c>
      <c r="J101" s="8" t="s">
        <v>388</v>
      </c>
      <c r="K101" s="8" t="s">
        <v>391</v>
      </c>
      <c r="L101" s="17">
        <v>1</v>
      </c>
      <c r="M101" s="16" t="s">
        <v>43</v>
      </c>
      <c r="N101" s="8" t="s">
        <v>345</v>
      </c>
      <c r="O101" s="8" t="s">
        <v>55</v>
      </c>
      <c r="P101" s="8" t="str">
        <f>IF(O101="","",VLOOKUP(O101,[1]Datos!$A$2:$B$42,2,FALSE))</f>
        <v>Mauricio Ayala Vasquez</v>
      </c>
      <c r="Q101" s="30" t="s">
        <v>413</v>
      </c>
      <c r="R101" s="30" t="s">
        <v>416</v>
      </c>
      <c r="S101" s="19">
        <v>1</v>
      </c>
      <c r="T101" s="30" t="s">
        <v>412</v>
      </c>
      <c r="U101" s="20">
        <v>45443</v>
      </c>
      <c r="V101" s="86">
        <v>45746</v>
      </c>
      <c r="W101" s="90">
        <v>45565</v>
      </c>
      <c r="X101" s="21" t="s">
        <v>702</v>
      </c>
      <c r="Y101" s="29">
        <v>0.5</v>
      </c>
      <c r="Z101" s="22">
        <f t="shared" si="24"/>
        <v>0.5</v>
      </c>
      <c r="AA101" s="23">
        <f t="shared" si="25"/>
        <v>0.5</v>
      </c>
      <c r="AB101" s="24" t="str">
        <f t="shared" si="26"/>
        <v>AMARILLO</v>
      </c>
      <c r="AC101" s="29" t="s">
        <v>722</v>
      </c>
      <c r="AD101" s="67" t="s">
        <v>82</v>
      </c>
    </row>
    <row r="102" spans="1:30" s="25" customFormat="1" ht="35.1" customHeight="1" x14ac:dyDescent="0.15">
      <c r="A102" s="82">
        <v>410</v>
      </c>
      <c r="B102" s="26">
        <v>45400</v>
      </c>
      <c r="C102" s="15" t="s">
        <v>363</v>
      </c>
      <c r="D102" s="16"/>
      <c r="E102" s="8" t="s">
        <v>364</v>
      </c>
      <c r="F102" s="14">
        <v>45399</v>
      </c>
      <c r="G102" s="17" t="s">
        <v>393</v>
      </c>
      <c r="H102" s="18" t="s">
        <v>51</v>
      </c>
      <c r="I102" s="8" t="s">
        <v>394</v>
      </c>
      <c r="J102" s="8" t="s">
        <v>388</v>
      </c>
      <c r="K102" s="8" t="s">
        <v>395</v>
      </c>
      <c r="L102" s="17">
        <v>1</v>
      </c>
      <c r="M102" s="16" t="s">
        <v>53</v>
      </c>
      <c r="N102" s="8" t="s">
        <v>345</v>
      </c>
      <c r="O102" s="8" t="s">
        <v>55</v>
      </c>
      <c r="P102" s="8" t="str">
        <f>IF(O102="","",VLOOKUP(O102,[1]Datos!$A$2:$B$42,2,FALSE))</f>
        <v>Mauricio Ayala Vasquez</v>
      </c>
      <c r="Q102" s="30" t="s">
        <v>413</v>
      </c>
      <c r="R102" s="30" t="s">
        <v>416</v>
      </c>
      <c r="S102" s="19">
        <v>1</v>
      </c>
      <c r="T102" s="30" t="s">
        <v>412</v>
      </c>
      <c r="U102" s="20">
        <v>45443</v>
      </c>
      <c r="V102" s="86">
        <v>45746</v>
      </c>
      <c r="W102" s="90">
        <v>45565</v>
      </c>
      <c r="X102" s="21" t="s">
        <v>636</v>
      </c>
      <c r="Y102" s="29">
        <v>0.7</v>
      </c>
      <c r="Z102" s="22">
        <f t="shared" si="24"/>
        <v>0.7</v>
      </c>
      <c r="AA102" s="23">
        <f t="shared" si="25"/>
        <v>0.7</v>
      </c>
      <c r="AB102" s="24" t="str">
        <f t="shared" si="26"/>
        <v>AMARILLO</v>
      </c>
      <c r="AC102" s="29" t="s">
        <v>723</v>
      </c>
      <c r="AD102" s="67" t="s">
        <v>82</v>
      </c>
    </row>
    <row r="103" spans="1:30" s="25" customFormat="1" ht="35.1" customHeight="1" x14ac:dyDescent="0.15">
      <c r="A103" s="82">
        <v>410</v>
      </c>
      <c r="B103" s="26">
        <v>45400</v>
      </c>
      <c r="C103" s="15" t="s">
        <v>363</v>
      </c>
      <c r="D103" s="16"/>
      <c r="E103" s="8" t="s">
        <v>364</v>
      </c>
      <c r="F103" s="14">
        <v>45399</v>
      </c>
      <c r="G103" s="17" t="s">
        <v>396</v>
      </c>
      <c r="H103" s="18" t="s">
        <v>54</v>
      </c>
      <c r="I103" s="8" t="s">
        <v>397</v>
      </c>
      <c r="J103" s="8" t="s">
        <v>398</v>
      </c>
      <c r="K103" s="8" t="s">
        <v>399</v>
      </c>
      <c r="L103" s="17">
        <v>1</v>
      </c>
      <c r="M103" s="16" t="s">
        <v>43</v>
      </c>
      <c r="N103" s="8" t="str">
        <f>IF(H103="","",VLOOKUP(H103,[1]Datos!$A$2:$B$12,2,FALSE))</f>
        <v>Mónica María Pérez Barragán</v>
      </c>
      <c r="O103" s="8" t="s">
        <v>410</v>
      </c>
      <c r="P103" s="8" t="s">
        <v>80</v>
      </c>
      <c r="Q103" s="30" t="s">
        <v>172</v>
      </c>
      <c r="R103" s="30" t="s">
        <v>411</v>
      </c>
      <c r="S103" s="19">
        <v>1</v>
      </c>
      <c r="T103" s="30" t="s">
        <v>412</v>
      </c>
      <c r="U103" s="20">
        <v>45443</v>
      </c>
      <c r="V103" s="86">
        <v>45534</v>
      </c>
      <c r="W103" s="90">
        <v>45565</v>
      </c>
      <c r="X103" s="29" t="s">
        <v>835</v>
      </c>
      <c r="Y103" s="29">
        <v>1</v>
      </c>
      <c r="Z103" s="22">
        <f t="shared" si="24"/>
        <v>1</v>
      </c>
      <c r="AA103" s="23">
        <f t="shared" si="25"/>
        <v>1</v>
      </c>
      <c r="AB103" s="24" t="str">
        <f t="shared" si="26"/>
        <v>OK</v>
      </c>
      <c r="AC103" s="29" t="s">
        <v>836</v>
      </c>
      <c r="AD103" s="67" t="s">
        <v>83</v>
      </c>
    </row>
    <row r="104" spans="1:30" s="25" customFormat="1" ht="35.1" customHeight="1" x14ac:dyDescent="0.15">
      <c r="A104" s="82">
        <v>410</v>
      </c>
      <c r="B104" s="26">
        <v>45400</v>
      </c>
      <c r="C104" s="15" t="s">
        <v>363</v>
      </c>
      <c r="D104" s="16"/>
      <c r="E104" s="8" t="s">
        <v>364</v>
      </c>
      <c r="F104" s="14">
        <v>45399</v>
      </c>
      <c r="G104" s="17" t="s">
        <v>400</v>
      </c>
      <c r="H104" s="18" t="s">
        <v>51</v>
      </c>
      <c r="I104" s="8" t="s">
        <v>401</v>
      </c>
      <c r="J104" s="8" t="s">
        <v>402</v>
      </c>
      <c r="K104" s="8" t="s">
        <v>403</v>
      </c>
      <c r="L104" s="17">
        <v>3</v>
      </c>
      <c r="M104" s="16" t="s">
        <v>53</v>
      </c>
      <c r="N104" s="8" t="s">
        <v>345</v>
      </c>
      <c r="O104" s="8" t="s">
        <v>55</v>
      </c>
      <c r="P104" s="8" t="str">
        <f>IF(O104="","",VLOOKUP(O104,[1]Datos!$A$2:$B$42,2,FALSE))</f>
        <v>Mauricio Ayala Vasquez</v>
      </c>
      <c r="Q104" s="30" t="s">
        <v>413</v>
      </c>
      <c r="R104" s="30" t="s">
        <v>417</v>
      </c>
      <c r="S104" s="19">
        <v>1</v>
      </c>
      <c r="T104" s="30" t="s">
        <v>412</v>
      </c>
      <c r="U104" s="20">
        <v>45443</v>
      </c>
      <c r="V104" s="86">
        <v>45746</v>
      </c>
      <c r="W104" s="90">
        <v>45565</v>
      </c>
      <c r="X104" s="21" t="s">
        <v>703</v>
      </c>
      <c r="Y104" s="29">
        <v>1.5</v>
      </c>
      <c r="Z104" s="22">
        <f t="shared" si="24"/>
        <v>0.5</v>
      </c>
      <c r="AA104" s="23">
        <f t="shared" si="25"/>
        <v>0.5</v>
      </c>
      <c r="AB104" s="24" t="str">
        <f t="shared" si="26"/>
        <v>AMARILLO</v>
      </c>
      <c r="AC104" s="29" t="s">
        <v>721</v>
      </c>
      <c r="AD104" s="67" t="s">
        <v>82</v>
      </c>
    </row>
    <row r="105" spans="1:30" s="25" customFormat="1" ht="35.1" customHeight="1" x14ac:dyDescent="0.15">
      <c r="A105" s="82">
        <v>410</v>
      </c>
      <c r="B105" s="26">
        <v>45400</v>
      </c>
      <c r="C105" s="15" t="s">
        <v>363</v>
      </c>
      <c r="D105" s="16"/>
      <c r="E105" s="8" t="s">
        <v>364</v>
      </c>
      <c r="F105" s="14">
        <v>45399</v>
      </c>
      <c r="G105" s="17" t="s">
        <v>400</v>
      </c>
      <c r="H105" s="18" t="s">
        <v>51</v>
      </c>
      <c r="I105" s="8" t="s">
        <v>401</v>
      </c>
      <c r="J105" s="8" t="s">
        <v>402</v>
      </c>
      <c r="K105" s="8" t="s">
        <v>404</v>
      </c>
      <c r="L105" s="17">
        <v>1</v>
      </c>
      <c r="M105" s="16" t="s">
        <v>43</v>
      </c>
      <c r="N105" s="8" t="s">
        <v>345</v>
      </c>
      <c r="O105" s="8" t="s">
        <v>55</v>
      </c>
      <c r="P105" s="8" t="str">
        <f>IF(O105="","",VLOOKUP(O105,[1]Datos!$A$2:$B$42,2,FALSE))</f>
        <v>Mauricio Ayala Vasquez</v>
      </c>
      <c r="Q105" s="30" t="s">
        <v>413</v>
      </c>
      <c r="R105" s="30" t="s">
        <v>417</v>
      </c>
      <c r="S105" s="19">
        <v>1</v>
      </c>
      <c r="T105" s="30" t="s">
        <v>412</v>
      </c>
      <c r="U105" s="20">
        <v>45443</v>
      </c>
      <c r="V105" s="86">
        <v>45746</v>
      </c>
      <c r="W105" s="90">
        <v>45565</v>
      </c>
      <c r="X105" s="21" t="s">
        <v>705</v>
      </c>
      <c r="Y105" s="29">
        <v>0.5</v>
      </c>
      <c r="Z105" s="22">
        <f t="shared" si="24"/>
        <v>0.5</v>
      </c>
      <c r="AA105" s="23">
        <f t="shared" si="25"/>
        <v>0.5</v>
      </c>
      <c r="AB105" s="24" t="str">
        <f t="shared" si="26"/>
        <v>AMARILLO</v>
      </c>
      <c r="AC105" s="29" t="s">
        <v>724</v>
      </c>
      <c r="AD105" s="67" t="s">
        <v>82</v>
      </c>
    </row>
    <row r="106" spans="1:30" s="25" customFormat="1" ht="35.1" customHeight="1" x14ac:dyDescent="0.15">
      <c r="A106" s="82">
        <v>410</v>
      </c>
      <c r="B106" s="26">
        <v>45400</v>
      </c>
      <c r="C106" s="15" t="s">
        <v>363</v>
      </c>
      <c r="D106" s="16"/>
      <c r="E106" s="8" t="s">
        <v>364</v>
      </c>
      <c r="F106" s="14">
        <v>45399</v>
      </c>
      <c r="G106" s="17" t="s">
        <v>400</v>
      </c>
      <c r="H106" s="18" t="s">
        <v>51</v>
      </c>
      <c r="I106" s="8" t="s">
        <v>401</v>
      </c>
      <c r="J106" s="8" t="s">
        <v>402</v>
      </c>
      <c r="K106" s="8" t="s">
        <v>405</v>
      </c>
      <c r="L106" s="17">
        <v>3</v>
      </c>
      <c r="M106" s="16" t="s">
        <v>53</v>
      </c>
      <c r="N106" s="8" t="s">
        <v>345</v>
      </c>
      <c r="O106" s="8" t="s">
        <v>55</v>
      </c>
      <c r="P106" s="8" t="str">
        <f>IF(O106="","",VLOOKUP(O106,[1]Datos!$A$2:$B$42,2,FALSE))</f>
        <v>Mauricio Ayala Vasquez</v>
      </c>
      <c r="Q106" s="30" t="s">
        <v>413</v>
      </c>
      <c r="R106" s="30" t="s">
        <v>417</v>
      </c>
      <c r="S106" s="19">
        <v>1</v>
      </c>
      <c r="T106" s="30" t="s">
        <v>412</v>
      </c>
      <c r="U106" s="20">
        <v>45443</v>
      </c>
      <c r="V106" s="86">
        <v>45746</v>
      </c>
      <c r="W106" s="90">
        <v>45565</v>
      </c>
      <c r="X106" s="29" t="s">
        <v>706</v>
      </c>
      <c r="Y106" s="29">
        <v>1.5</v>
      </c>
      <c r="Z106" s="22">
        <f t="shared" si="24"/>
        <v>0.5</v>
      </c>
      <c r="AA106" s="23">
        <f t="shared" si="25"/>
        <v>0.5</v>
      </c>
      <c r="AB106" s="24" t="str">
        <f t="shared" si="26"/>
        <v>AMARILLO</v>
      </c>
      <c r="AC106" s="29" t="s">
        <v>725</v>
      </c>
      <c r="AD106" s="67" t="s">
        <v>82</v>
      </c>
    </row>
    <row r="107" spans="1:30" s="25" customFormat="1" ht="35.1" customHeight="1" x14ac:dyDescent="0.15">
      <c r="A107" s="82">
        <v>410</v>
      </c>
      <c r="B107" s="26">
        <v>45400</v>
      </c>
      <c r="C107" s="15" t="s">
        <v>363</v>
      </c>
      <c r="D107" s="16"/>
      <c r="E107" s="8" t="s">
        <v>364</v>
      </c>
      <c r="F107" s="14">
        <v>45399</v>
      </c>
      <c r="G107" s="17" t="s">
        <v>406</v>
      </c>
      <c r="H107" s="18" t="s">
        <v>51</v>
      </c>
      <c r="I107" s="8" t="s">
        <v>407</v>
      </c>
      <c r="J107" s="8" t="s">
        <v>408</v>
      </c>
      <c r="K107" s="8" t="s">
        <v>409</v>
      </c>
      <c r="L107" s="17">
        <v>2</v>
      </c>
      <c r="M107" s="16" t="s">
        <v>43</v>
      </c>
      <c r="N107" s="8" t="s">
        <v>345</v>
      </c>
      <c r="O107" s="8" t="s">
        <v>55</v>
      </c>
      <c r="P107" s="8" t="str">
        <f>IF(O107="","",VLOOKUP(O107,[1]Datos!$A$2:$B$42,2,FALSE))</f>
        <v>Mauricio Ayala Vasquez</v>
      </c>
      <c r="Q107" s="30" t="s">
        <v>413</v>
      </c>
      <c r="R107" s="30" t="s">
        <v>418</v>
      </c>
      <c r="S107" s="19">
        <v>0.95</v>
      </c>
      <c r="T107" s="30" t="s">
        <v>412</v>
      </c>
      <c r="U107" s="20">
        <v>45414</v>
      </c>
      <c r="V107" s="86">
        <v>45746</v>
      </c>
      <c r="W107" s="90">
        <v>45565</v>
      </c>
      <c r="X107" s="21" t="s">
        <v>707</v>
      </c>
      <c r="Y107" s="29">
        <v>1</v>
      </c>
      <c r="Z107" s="22">
        <f t="shared" si="24"/>
        <v>0.5</v>
      </c>
      <c r="AA107" s="23">
        <f t="shared" si="25"/>
        <v>0.52631578947368418</v>
      </c>
      <c r="AB107" s="24" t="str">
        <f t="shared" si="26"/>
        <v>AMARILLO</v>
      </c>
      <c r="AC107" s="29" t="s">
        <v>726</v>
      </c>
      <c r="AD107" s="67" t="s">
        <v>82</v>
      </c>
    </row>
    <row r="108" spans="1:30" s="25" customFormat="1" ht="35.1" customHeight="1" x14ac:dyDescent="0.15">
      <c r="A108" s="82">
        <v>411</v>
      </c>
      <c r="B108" s="26">
        <v>45475</v>
      </c>
      <c r="C108" s="15" t="s">
        <v>46</v>
      </c>
      <c r="D108" s="16"/>
      <c r="E108" s="8" t="s">
        <v>422</v>
      </c>
      <c r="F108" s="14">
        <v>45447</v>
      </c>
      <c r="G108" s="17">
        <v>3</v>
      </c>
      <c r="H108" s="18" t="s">
        <v>51</v>
      </c>
      <c r="I108" s="8" t="s">
        <v>423</v>
      </c>
      <c r="J108" s="8" t="s">
        <v>424</v>
      </c>
      <c r="K108" s="8" t="s">
        <v>688</v>
      </c>
      <c r="L108" s="17">
        <v>1</v>
      </c>
      <c r="M108" s="16" t="s">
        <v>43</v>
      </c>
      <c r="N108" s="8" t="s">
        <v>345</v>
      </c>
      <c r="O108" s="8" t="s">
        <v>55</v>
      </c>
      <c r="P108" s="8" t="str">
        <f>IF(O108="","",VLOOKUP(O108,[1]Datos!$A$2:$B$42,2,FALSE))</f>
        <v>Mauricio Ayala Vasquez</v>
      </c>
      <c r="Q108" s="30" t="s">
        <v>432</v>
      </c>
      <c r="R108" s="30" t="s">
        <v>433</v>
      </c>
      <c r="S108" s="19">
        <v>1</v>
      </c>
      <c r="T108" s="30" t="s">
        <v>412</v>
      </c>
      <c r="U108" s="20">
        <v>45474</v>
      </c>
      <c r="V108" s="86">
        <v>45839</v>
      </c>
      <c r="W108" s="90">
        <v>45565</v>
      </c>
      <c r="X108" s="29" t="s">
        <v>708</v>
      </c>
      <c r="Y108" s="29">
        <v>0.5</v>
      </c>
      <c r="Z108" s="22">
        <f t="shared" ref="Z108:Z111" si="27">IF(Y108="","",IF(OR($L108=0,$L108="",W108=""),"",Y108/$L108))</f>
        <v>0.5</v>
      </c>
      <c r="AA108" s="23">
        <f t="shared" ref="AA108:AA111" si="28">IF(OR($S108="",Z108=""),"",IF(OR($S108=0,Z108=0),0,IF((Z108*100%)/$S108&gt;100%,100%,(Z108*100%)/$S108)))</f>
        <v>0.5</v>
      </c>
      <c r="AB108" s="24" t="str">
        <f t="shared" ref="AB108:AB111" si="29">IF(Y108="","",IF(W108="","FALTA FECHA SEGUIMIENTO",IF(W108&gt;$V108,IF(AA108=100%,"OK","ROJO"),IF(AA108&lt;ROUND(DAYS360($U108,W108,FALSE),0)/ROUND(DAYS360($U108,$V108,FALSE),-1),"ROJO",IF(AA108=100%,"OK","AMARILLO")))))</f>
        <v>AMARILLO</v>
      </c>
      <c r="AC108" s="29" t="s">
        <v>727</v>
      </c>
      <c r="AD108" s="67" t="s">
        <v>82</v>
      </c>
    </row>
    <row r="109" spans="1:30" s="25" customFormat="1" ht="35.1" customHeight="1" x14ac:dyDescent="0.15">
      <c r="A109" s="82">
        <v>411</v>
      </c>
      <c r="B109" s="26">
        <v>45475</v>
      </c>
      <c r="C109" s="15" t="s">
        <v>46</v>
      </c>
      <c r="D109" s="16"/>
      <c r="E109" s="8" t="s">
        <v>422</v>
      </c>
      <c r="F109" s="14">
        <v>45447</v>
      </c>
      <c r="G109" s="17">
        <v>3</v>
      </c>
      <c r="H109" s="18" t="s">
        <v>51</v>
      </c>
      <c r="I109" s="8" t="s">
        <v>423</v>
      </c>
      <c r="J109" s="8" t="s">
        <v>424</v>
      </c>
      <c r="K109" s="8" t="s">
        <v>425</v>
      </c>
      <c r="L109" s="17" t="s">
        <v>689</v>
      </c>
      <c r="M109" s="16" t="s">
        <v>53</v>
      </c>
      <c r="N109" s="8" t="s">
        <v>345</v>
      </c>
      <c r="O109" s="8" t="s">
        <v>55</v>
      </c>
      <c r="P109" s="8" t="str">
        <f>IF(O109="","",VLOOKUP(O109,[1]Datos!$A$2:$B$42,2,FALSE))</f>
        <v>Mauricio Ayala Vasquez</v>
      </c>
      <c r="Q109" s="30" t="s">
        <v>432</v>
      </c>
      <c r="R109" s="30" t="s">
        <v>434</v>
      </c>
      <c r="S109" s="19">
        <v>1</v>
      </c>
      <c r="T109" s="30" t="s">
        <v>412</v>
      </c>
      <c r="U109" s="20">
        <v>45474</v>
      </c>
      <c r="V109" s="86">
        <v>45839</v>
      </c>
      <c r="W109" s="90">
        <v>45565</v>
      </c>
      <c r="X109" s="29" t="s">
        <v>709</v>
      </c>
      <c r="Y109" s="29">
        <v>1</v>
      </c>
      <c r="Z109" s="22">
        <v>0.5</v>
      </c>
      <c r="AA109" s="23">
        <f t="shared" si="28"/>
        <v>0.5</v>
      </c>
      <c r="AB109" s="24" t="str">
        <f t="shared" si="29"/>
        <v>AMARILLO</v>
      </c>
      <c r="AC109" s="29" t="s">
        <v>728</v>
      </c>
      <c r="AD109" s="67" t="s">
        <v>82</v>
      </c>
    </row>
    <row r="110" spans="1:30" s="25" customFormat="1" ht="35.1" customHeight="1" x14ac:dyDescent="0.15">
      <c r="A110" s="82">
        <v>411</v>
      </c>
      <c r="B110" s="26">
        <v>45475</v>
      </c>
      <c r="C110" s="15" t="s">
        <v>46</v>
      </c>
      <c r="D110" s="16"/>
      <c r="E110" s="8" t="s">
        <v>422</v>
      </c>
      <c r="F110" s="14">
        <v>45447</v>
      </c>
      <c r="G110" s="17">
        <v>6</v>
      </c>
      <c r="H110" s="18" t="s">
        <v>51</v>
      </c>
      <c r="I110" s="8" t="s">
        <v>426</v>
      </c>
      <c r="J110" s="8" t="s">
        <v>427</v>
      </c>
      <c r="K110" s="8" t="s">
        <v>428</v>
      </c>
      <c r="L110" s="17" t="s">
        <v>690</v>
      </c>
      <c r="M110" s="16" t="s">
        <v>53</v>
      </c>
      <c r="N110" s="8" t="s">
        <v>345</v>
      </c>
      <c r="O110" s="8" t="s">
        <v>55</v>
      </c>
      <c r="P110" s="8" t="str">
        <f>IF(O110="","",VLOOKUP(O110,[1]Datos!$A$2:$B$42,2,FALSE))</f>
        <v>Mauricio Ayala Vasquez</v>
      </c>
      <c r="Q110" s="30" t="s">
        <v>432</v>
      </c>
      <c r="R110" s="30" t="s">
        <v>434</v>
      </c>
      <c r="S110" s="19">
        <v>1</v>
      </c>
      <c r="T110" s="30" t="s">
        <v>412</v>
      </c>
      <c r="U110" s="20">
        <v>45474</v>
      </c>
      <c r="V110" s="86">
        <v>45839</v>
      </c>
      <c r="W110" s="90">
        <v>45565</v>
      </c>
      <c r="X110" s="29" t="s">
        <v>710</v>
      </c>
      <c r="Y110" s="29">
        <v>1</v>
      </c>
      <c r="Z110" s="22">
        <v>0.33</v>
      </c>
      <c r="AA110" s="23">
        <f t="shared" si="28"/>
        <v>0.33</v>
      </c>
      <c r="AB110" s="24" t="str">
        <f t="shared" si="29"/>
        <v>AMARILLO</v>
      </c>
      <c r="AC110" s="29" t="s">
        <v>728</v>
      </c>
      <c r="AD110" s="67" t="s">
        <v>82</v>
      </c>
    </row>
    <row r="111" spans="1:30" s="25" customFormat="1" ht="35.1" customHeight="1" x14ac:dyDescent="0.15">
      <c r="A111" s="82">
        <v>411</v>
      </c>
      <c r="B111" s="26">
        <v>45475</v>
      </c>
      <c r="C111" s="15" t="s">
        <v>46</v>
      </c>
      <c r="D111" s="16"/>
      <c r="E111" s="8" t="s">
        <v>422</v>
      </c>
      <c r="F111" s="14">
        <v>45447</v>
      </c>
      <c r="G111" s="17">
        <v>10</v>
      </c>
      <c r="H111" s="18" t="s">
        <v>51</v>
      </c>
      <c r="I111" s="8" t="s">
        <v>429</v>
      </c>
      <c r="J111" s="8" t="s">
        <v>430</v>
      </c>
      <c r="K111" s="8" t="s">
        <v>431</v>
      </c>
      <c r="L111" s="17">
        <v>3</v>
      </c>
      <c r="M111" s="16" t="s">
        <v>53</v>
      </c>
      <c r="N111" s="8" t="s">
        <v>345</v>
      </c>
      <c r="O111" s="8" t="s">
        <v>55</v>
      </c>
      <c r="P111" s="8" t="str">
        <f>IF(O111="","",VLOOKUP(O111,[1]Datos!$A$2:$B$42,2,FALSE))</f>
        <v>Mauricio Ayala Vasquez</v>
      </c>
      <c r="Q111" s="30" t="s">
        <v>432</v>
      </c>
      <c r="R111" s="30" t="s">
        <v>434</v>
      </c>
      <c r="S111" s="19">
        <v>1</v>
      </c>
      <c r="T111" s="30" t="s">
        <v>412</v>
      </c>
      <c r="U111" s="20">
        <v>45474</v>
      </c>
      <c r="V111" s="86">
        <v>45839</v>
      </c>
      <c r="W111" s="90">
        <v>45565</v>
      </c>
      <c r="X111" s="29" t="s">
        <v>711</v>
      </c>
      <c r="Y111" s="29">
        <v>1</v>
      </c>
      <c r="Z111" s="22">
        <f t="shared" si="27"/>
        <v>0.33333333333333331</v>
      </c>
      <c r="AA111" s="23">
        <f t="shared" si="28"/>
        <v>0.33333333333333331</v>
      </c>
      <c r="AB111" s="24" t="str">
        <f t="shared" si="29"/>
        <v>AMARILLO</v>
      </c>
      <c r="AC111" s="29" t="s">
        <v>729</v>
      </c>
      <c r="AD111" s="67" t="s">
        <v>82</v>
      </c>
    </row>
    <row r="112" spans="1:30" s="25" customFormat="1" ht="35.1" customHeight="1" x14ac:dyDescent="0.15">
      <c r="A112" s="82">
        <v>411</v>
      </c>
      <c r="B112" s="26">
        <v>45467</v>
      </c>
      <c r="C112" s="15" t="s">
        <v>46</v>
      </c>
      <c r="D112" s="16"/>
      <c r="E112" s="8" t="s">
        <v>422</v>
      </c>
      <c r="F112" s="14">
        <v>45447</v>
      </c>
      <c r="G112" s="17">
        <v>10</v>
      </c>
      <c r="H112" s="18" t="s">
        <v>435</v>
      </c>
      <c r="I112" s="8" t="s">
        <v>436</v>
      </c>
      <c r="J112" s="8" t="s">
        <v>437</v>
      </c>
      <c r="K112" s="8" t="s">
        <v>438</v>
      </c>
      <c r="L112" s="17">
        <v>13</v>
      </c>
      <c r="M112" s="16" t="s">
        <v>52</v>
      </c>
      <c r="N112" s="8" t="s">
        <v>440</v>
      </c>
      <c r="O112" s="8" t="s">
        <v>439</v>
      </c>
      <c r="P112" s="8" t="s">
        <v>440</v>
      </c>
      <c r="Q112" s="30" t="s">
        <v>50</v>
      </c>
      <c r="R112" s="30" t="s">
        <v>441</v>
      </c>
      <c r="S112" s="19">
        <v>1</v>
      </c>
      <c r="T112" s="30" t="s">
        <v>442</v>
      </c>
      <c r="U112" s="20">
        <v>45474</v>
      </c>
      <c r="V112" s="86">
        <v>45656</v>
      </c>
      <c r="W112" s="92">
        <v>45565</v>
      </c>
      <c r="X112" s="29" t="s">
        <v>759</v>
      </c>
      <c r="Y112" s="29">
        <v>8</v>
      </c>
      <c r="Z112" s="22">
        <f t="shared" ref="Z112" si="30">IF(Y112="","",IF(OR($L112=0,$L112="",W112=""),"",Y112/$L112))</f>
        <v>0.61538461538461542</v>
      </c>
      <c r="AA112" s="23">
        <f t="shared" ref="AA112" si="31">IF(OR($S112="",Z112=""),"",IF(OR($S112=0,Z112=0),0,IF((Z112*100%)/$S112&gt;100%,100%,(Z112*100%)/$S112)))</f>
        <v>0.61538461538461542</v>
      </c>
      <c r="AB112" s="24" t="str">
        <f t="shared" ref="AB112" si="32">IF(Y112="","",IF(W112="","FALTA FECHA SEGUIMIENTO",IF(W112&gt;$V112,IF(AA112=100%,"OK","ROJO"),IF(AA112&lt;ROUND(DAYS360($U112,W112,FALSE),0)/ROUND(DAYS360($U112,$V112,FALSE),-1),"ROJO",IF(AA112=100%,"OK","AMARILLO")))))</f>
        <v>AMARILLO</v>
      </c>
      <c r="AC112" s="29" t="s">
        <v>760</v>
      </c>
      <c r="AD112" s="68" t="s">
        <v>83</v>
      </c>
    </row>
    <row r="113" spans="1:30" s="25" customFormat="1" ht="35.1" customHeight="1" x14ac:dyDescent="0.15">
      <c r="A113" s="82">
        <v>411</v>
      </c>
      <c r="B113" s="26">
        <v>45477</v>
      </c>
      <c r="C113" s="15" t="s">
        <v>46</v>
      </c>
      <c r="D113" s="16"/>
      <c r="E113" s="8" t="s">
        <v>422</v>
      </c>
      <c r="F113" s="14">
        <v>45447</v>
      </c>
      <c r="G113" s="17">
        <v>5</v>
      </c>
      <c r="H113" s="18" t="s">
        <v>42</v>
      </c>
      <c r="I113" s="8" t="s">
        <v>457</v>
      </c>
      <c r="J113" s="8" t="s">
        <v>452</v>
      </c>
      <c r="K113" s="8" t="s">
        <v>443</v>
      </c>
      <c r="L113" s="17" t="s">
        <v>463</v>
      </c>
      <c r="M113" s="16" t="s">
        <v>43</v>
      </c>
      <c r="N113" s="8" t="s">
        <v>694</v>
      </c>
      <c r="O113" s="8" t="s">
        <v>59</v>
      </c>
      <c r="P113" s="8" t="s">
        <v>694</v>
      </c>
      <c r="Q113" s="30" t="s">
        <v>465</v>
      </c>
      <c r="R113" s="30" t="s">
        <v>466</v>
      </c>
      <c r="S113" s="19">
        <v>0.9</v>
      </c>
      <c r="T113" s="30" t="s">
        <v>467</v>
      </c>
      <c r="U113" s="20">
        <v>45493</v>
      </c>
      <c r="V113" s="86">
        <v>45657</v>
      </c>
      <c r="W113" s="90">
        <v>45565</v>
      </c>
      <c r="X113" s="29" t="s">
        <v>772</v>
      </c>
      <c r="Y113" s="29" t="s">
        <v>773</v>
      </c>
      <c r="Z113" s="22">
        <v>0.1</v>
      </c>
      <c r="AA113" s="23">
        <f t="shared" ref="AA113:AA127" si="33">IF(OR($S113="",Z113=""),"",IF(OR($S113=0,Z113=0),0,IF((Z113*100%)/$S113&gt;100%,100%,(Z113*100%)/$S113)))</f>
        <v>0.11111111111111112</v>
      </c>
      <c r="AB113" s="24" t="str">
        <f t="shared" ref="AB113:AB127" si="34">IF(Y113="","",IF(W113="","FALTA FECHA SEGUIMIENTO",IF(W113&gt;$V113,IF(AA113=100%,"OK","ROJO"),IF(AA113&lt;ROUND(DAYS360($U113,W113,FALSE),0)/ROUND(DAYS360($U113,$V113,FALSE),-1),"ROJO",IF(AA113=100%,"OK","AMARILLO")))))</f>
        <v>ROJO</v>
      </c>
      <c r="AC113" s="31" t="s">
        <v>774</v>
      </c>
      <c r="AD113" s="50" t="s">
        <v>47</v>
      </c>
    </row>
    <row r="114" spans="1:30" s="25" customFormat="1" ht="35.1" customHeight="1" x14ac:dyDescent="0.15">
      <c r="A114" s="82">
        <v>411</v>
      </c>
      <c r="B114" s="26">
        <v>45477</v>
      </c>
      <c r="C114" s="15" t="s">
        <v>46</v>
      </c>
      <c r="D114" s="16"/>
      <c r="E114" s="8" t="s">
        <v>422</v>
      </c>
      <c r="F114" s="14">
        <v>45447</v>
      </c>
      <c r="G114" s="17">
        <v>5</v>
      </c>
      <c r="H114" s="18" t="s">
        <v>42</v>
      </c>
      <c r="I114" s="8" t="s">
        <v>457</v>
      </c>
      <c r="J114" s="8" t="s">
        <v>452</v>
      </c>
      <c r="K114" s="8" t="s">
        <v>444</v>
      </c>
      <c r="L114" s="17">
        <v>3</v>
      </c>
      <c r="M114" s="16" t="s">
        <v>53</v>
      </c>
      <c r="N114" s="8" t="s">
        <v>694</v>
      </c>
      <c r="O114" s="8" t="s">
        <v>59</v>
      </c>
      <c r="P114" s="8" t="s">
        <v>694</v>
      </c>
      <c r="Q114" s="30" t="s">
        <v>465</v>
      </c>
      <c r="R114" s="30" t="s">
        <v>466</v>
      </c>
      <c r="S114" s="19">
        <v>0.9</v>
      </c>
      <c r="T114" s="30" t="s">
        <v>468</v>
      </c>
      <c r="U114" s="20">
        <v>45493</v>
      </c>
      <c r="V114" s="86">
        <v>45657</v>
      </c>
      <c r="W114" s="90">
        <v>45565</v>
      </c>
      <c r="X114" s="29" t="s">
        <v>775</v>
      </c>
      <c r="Y114" s="29">
        <v>1</v>
      </c>
      <c r="Z114" s="22">
        <f t="shared" ref="Z114:Z126" si="35">IF(Y114="","",IF(OR($L114=0,$L114="",W114=""),"",Y114/$L114))</f>
        <v>0.33333333333333331</v>
      </c>
      <c r="AA114" s="23">
        <f t="shared" si="33"/>
        <v>0.37037037037037035</v>
      </c>
      <c r="AB114" s="24" t="str">
        <f t="shared" si="34"/>
        <v>ROJO</v>
      </c>
      <c r="AC114" s="31" t="s">
        <v>785</v>
      </c>
      <c r="AD114" s="50" t="s">
        <v>47</v>
      </c>
    </row>
    <row r="115" spans="1:30" s="25" customFormat="1" ht="35.1" customHeight="1" x14ac:dyDescent="0.15">
      <c r="A115" s="82">
        <v>411</v>
      </c>
      <c r="B115" s="26">
        <v>45477</v>
      </c>
      <c r="C115" s="15" t="s">
        <v>46</v>
      </c>
      <c r="D115" s="16"/>
      <c r="E115" s="8" t="s">
        <v>422</v>
      </c>
      <c r="F115" s="14">
        <v>45447</v>
      </c>
      <c r="G115" s="17">
        <v>9</v>
      </c>
      <c r="H115" s="18" t="s">
        <v>42</v>
      </c>
      <c r="I115" s="8" t="s">
        <v>458</v>
      </c>
      <c r="J115" s="8" t="s">
        <v>453</v>
      </c>
      <c r="K115" s="8" t="s">
        <v>443</v>
      </c>
      <c r="L115" s="17" t="s">
        <v>463</v>
      </c>
      <c r="M115" s="16" t="s">
        <v>43</v>
      </c>
      <c r="N115" s="8" t="s">
        <v>694</v>
      </c>
      <c r="O115" s="8" t="s">
        <v>59</v>
      </c>
      <c r="P115" s="8" t="s">
        <v>694</v>
      </c>
      <c r="Q115" s="30" t="s">
        <v>465</v>
      </c>
      <c r="R115" s="30" t="s">
        <v>466</v>
      </c>
      <c r="S115" s="19">
        <v>0.9</v>
      </c>
      <c r="T115" s="30" t="s">
        <v>467</v>
      </c>
      <c r="U115" s="20">
        <v>45493</v>
      </c>
      <c r="V115" s="86">
        <v>45657</v>
      </c>
      <c r="W115" s="90">
        <v>45565</v>
      </c>
      <c r="X115" s="29" t="s">
        <v>772</v>
      </c>
      <c r="Y115" s="29">
        <v>0.1</v>
      </c>
      <c r="Z115" s="22">
        <v>0.1</v>
      </c>
      <c r="AA115" s="23">
        <f t="shared" si="33"/>
        <v>0.11111111111111112</v>
      </c>
      <c r="AB115" s="24" t="str">
        <f t="shared" si="34"/>
        <v>ROJO</v>
      </c>
      <c r="AC115" s="31" t="s">
        <v>786</v>
      </c>
      <c r="AD115" s="50" t="s">
        <v>47</v>
      </c>
    </row>
    <row r="116" spans="1:30" s="25" customFormat="1" ht="35.1" customHeight="1" x14ac:dyDescent="0.15">
      <c r="A116" s="82">
        <v>411</v>
      </c>
      <c r="B116" s="26">
        <v>45477</v>
      </c>
      <c r="C116" s="15" t="s">
        <v>46</v>
      </c>
      <c r="D116" s="16"/>
      <c r="E116" s="8" t="s">
        <v>422</v>
      </c>
      <c r="F116" s="14">
        <v>45447</v>
      </c>
      <c r="G116" s="17">
        <v>9</v>
      </c>
      <c r="H116" s="18" t="s">
        <v>42</v>
      </c>
      <c r="I116" s="8" t="s">
        <v>458</v>
      </c>
      <c r="J116" s="8" t="s">
        <v>453</v>
      </c>
      <c r="K116" s="8" t="s">
        <v>444</v>
      </c>
      <c r="L116" s="17">
        <v>3</v>
      </c>
      <c r="M116" s="16" t="s">
        <v>53</v>
      </c>
      <c r="N116" s="8" t="s">
        <v>694</v>
      </c>
      <c r="O116" s="8" t="s">
        <v>59</v>
      </c>
      <c r="P116" s="8" t="s">
        <v>694</v>
      </c>
      <c r="Q116" s="30" t="s">
        <v>465</v>
      </c>
      <c r="R116" s="30" t="s">
        <v>469</v>
      </c>
      <c r="S116" s="19">
        <v>0.9</v>
      </c>
      <c r="T116" s="30" t="s">
        <v>468</v>
      </c>
      <c r="U116" s="20">
        <v>45493</v>
      </c>
      <c r="V116" s="86">
        <v>45657</v>
      </c>
      <c r="W116" s="90">
        <v>45565</v>
      </c>
      <c r="X116" s="29" t="s">
        <v>775</v>
      </c>
      <c r="Y116" s="29">
        <v>1</v>
      </c>
      <c r="Z116" s="22">
        <f t="shared" si="35"/>
        <v>0.33333333333333331</v>
      </c>
      <c r="AA116" s="23">
        <f t="shared" si="33"/>
        <v>0.37037037037037035</v>
      </c>
      <c r="AB116" s="24" t="str">
        <f t="shared" si="34"/>
        <v>ROJO</v>
      </c>
      <c r="AC116" s="31" t="s">
        <v>785</v>
      </c>
      <c r="AD116" s="50" t="s">
        <v>47</v>
      </c>
    </row>
    <row r="117" spans="1:30" s="25" customFormat="1" ht="35.1" customHeight="1" x14ac:dyDescent="0.15">
      <c r="A117" s="82">
        <v>411</v>
      </c>
      <c r="B117" s="26">
        <v>45477</v>
      </c>
      <c r="C117" s="15" t="s">
        <v>46</v>
      </c>
      <c r="D117" s="16"/>
      <c r="E117" s="8" t="s">
        <v>422</v>
      </c>
      <c r="F117" s="14">
        <v>45447</v>
      </c>
      <c r="G117" s="17">
        <v>10</v>
      </c>
      <c r="H117" s="18" t="s">
        <v>42</v>
      </c>
      <c r="I117" s="8" t="s">
        <v>459</v>
      </c>
      <c r="J117" s="8" t="s">
        <v>454</v>
      </c>
      <c r="K117" s="8" t="s">
        <v>444</v>
      </c>
      <c r="L117" s="17">
        <v>3</v>
      </c>
      <c r="M117" s="16" t="s">
        <v>53</v>
      </c>
      <c r="N117" s="8" t="s">
        <v>694</v>
      </c>
      <c r="O117" s="8" t="s">
        <v>59</v>
      </c>
      <c r="P117" s="8" t="s">
        <v>694</v>
      </c>
      <c r="Q117" s="30" t="s">
        <v>465</v>
      </c>
      <c r="R117" s="30" t="s">
        <v>470</v>
      </c>
      <c r="S117" s="19">
        <v>1</v>
      </c>
      <c r="T117" s="30" t="s">
        <v>468</v>
      </c>
      <c r="U117" s="20">
        <v>45493</v>
      </c>
      <c r="V117" s="86">
        <v>45657</v>
      </c>
      <c r="W117" s="90">
        <v>45565</v>
      </c>
      <c r="X117" s="29" t="s">
        <v>775</v>
      </c>
      <c r="Y117" s="29">
        <v>1</v>
      </c>
      <c r="Z117" s="22">
        <f t="shared" si="35"/>
        <v>0.33333333333333331</v>
      </c>
      <c r="AA117" s="23">
        <f t="shared" si="33"/>
        <v>0.33333333333333331</v>
      </c>
      <c r="AB117" s="24" t="str">
        <f t="shared" si="34"/>
        <v>ROJO</v>
      </c>
      <c r="AC117" s="31" t="s">
        <v>787</v>
      </c>
      <c r="AD117" s="50" t="s">
        <v>47</v>
      </c>
    </row>
    <row r="118" spans="1:30" s="25" customFormat="1" ht="35.1" customHeight="1" x14ac:dyDescent="0.15">
      <c r="A118" s="82">
        <v>411</v>
      </c>
      <c r="B118" s="26">
        <v>45477</v>
      </c>
      <c r="C118" s="15" t="s">
        <v>46</v>
      </c>
      <c r="D118" s="16"/>
      <c r="E118" s="8" t="s">
        <v>422</v>
      </c>
      <c r="F118" s="14">
        <v>45447</v>
      </c>
      <c r="G118" s="17">
        <v>10</v>
      </c>
      <c r="H118" s="18" t="s">
        <v>42</v>
      </c>
      <c r="I118" s="8" t="s">
        <v>459</v>
      </c>
      <c r="J118" s="8" t="s">
        <v>454</v>
      </c>
      <c r="K118" s="8" t="s">
        <v>691</v>
      </c>
      <c r="L118" s="17">
        <v>3</v>
      </c>
      <c r="M118" s="16" t="s">
        <v>53</v>
      </c>
      <c r="N118" s="8" t="s">
        <v>694</v>
      </c>
      <c r="O118" s="8" t="s">
        <v>59</v>
      </c>
      <c r="P118" s="8" t="s">
        <v>694</v>
      </c>
      <c r="Q118" s="30" t="s">
        <v>465</v>
      </c>
      <c r="R118" s="30" t="s">
        <v>471</v>
      </c>
      <c r="S118" s="19">
        <v>1</v>
      </c>
      <c r="T118" s="30" t="s">
        <v>472</v>
      </c>
      <c r="U118" s="20">
        <v>45493</v>
      </c>
      <c r="V118" s="86">
        <v>45657</v>
      </c>
      <c r="W118" s="90">
        <v>45565</v>
      </c>
      <c r="X118" s="29" t="s">
        <v>776</v>
      </c>
      <c r="Y118" s="29">
        <v>2</v>
      </c>
      <c r="Z118" s="22">
        <f t="shared" si="35"/>
        <v>0.66666666666666663</v>
      </c>
      <c r="AA118" s="23">
        <f t="shared" si="33"/>
        <v>0.66666666666666663</v>
      </c>
      <c r="AB118" s="24" t="str">
        <f t="shared" si="34"/>
        <v>AMARILLO</v>
      </c>
      <c r="AC118" s="31" t="s">
        <v>788</v>
      </c>
      <c r="AD118" s="50" t="s">
        <v>47</v>
      </c>
    </row>
    <row r="119" spans="1:30" s="25" customFormat="1" ht="35.1" customHeight="1" x14ac:dyDescent="0.15">
      <c r="A119" s="82">
        <v>411</v>
      </c>
      <c r="B119" s="26">
        <v>45477</v>
      </c>
      <c r="C119" s="15" t="s">
        <v>46</v>
      </c>
      <c r="D119" s="16"/>
      <c r="E119" s="8" t="s">
        <v>422</v>
      </c>
      <c r="F119" s="14">
        <v>45447</v>
      </c>
      <c r="G119" s="17">
        <v>11</v>
      </c>
      <c r="H119" s="18" t="s">
        <v>42</v>
      </c>
      <c r="I119" s="8" t="s">
        <v>460</v>
      </c>
      <c r="J119" s="8" t="s">
        <v>455</v>
      </c>
      <c r="K119" s="8" t="s">
        <v>445</v>
      </c>
      <c r="L119" s="17" t="s">
        <v>463</v>
      </c>
      <c r="M119" s="16" t="s">
        <v>53</v>
      </c>
      <c r="N119" s="8" t="s">
        <v>694</v>
      </c>
      <c r="O119" s="8" t="s">
        <v>59</v>
      </c>
      <c r="P119" s="8" t="s">
        <v>694</v>
      </c>
      <c r="Q119" s="30" t="s">
        <v>465</v>
      </c>
      <c r="R119" s="30" t="s">
        <v>473</v>
      </c>
      <c r="S119" s="19">
        <v>1</v>
      </c>
      <c r="T119" s="30" t="s">
        <v>474</v>
      </c>
      <c r="U119" s="20">
        <v>45493</v>
      </c>
      <c r="V119" s="86">
        <v>45657</v>
      </c>
      <c r="W119" s="90">
        <v>45565</v>
      </c>
      <c r="X119" s="29" t="s">
        <v>777</v>
      </c>
      <c r="Y119" s="29">
        <v>1</v>
      </c>
      <c r="Z119" s="22">
        <v>1</v>
      </c>
      <c r="AA119" s="23">
        <f t="shared" si="33"/>
        <v>1</v>
      </c>
      <c r="AB119" s="24" t="str">
        <f t="shared" si="34"/>
        <v>OK</v>
      </c>
      <c r="AC119" s="31" t="s">
        <v>789</v>
      </c>
      <c r="AD119" s="50" t="s">
        <v>47</v>
      </c>
    </row>
    <row r="120" spans="1:30" s="25" customFormat="1" ht="35.1" customHeight="1" x14ac:dyDescent="0.15">
      <c r="A120" s="82">
        <v>411</v>
      </c>
      <c r="B120" s="26">
        <v>45477</v>
      </c>
      <c r="C120" s="15" t="s">
        <v>46</v>
      </c>
      <c r="D120" s="16"/>
      <c r="E120" s="8" t="s">
        <v>422</v>
      </c>
      <c r="F120" s="14">
        <v>45447</v>
      </c>
      <c r="G120" s="17">
        <v>11</v>
      </c>
      <c r="H120" s="18" t="s">
        <v>42</v>
      </c>
      <c r="I120" s="8" t="s">
        <v>460</v>
      </c>
      <c r="J120" s="8" t="s">
        <v>455</v>
      </c>
      <c r="K120" s="8" t="s">
        <v>446</v>
      </c>
      <c r="L120" s="17">
        <v>1</v>
      </c>
      <c r="M120" s="16" t="s">
        <v>53</v>
      </c>
      <c r="N120" s="8" t="s">
        <v>694</v>
      </c>
      <c r="O120" s="8" t="s">
        <v>59</v>
      </c>
      <c r="P120" s="8" t="s">
        <v>694</v>
      </c>
      <c r="Q120" s="30" t="s">
        <v>465</v>
      </c>
      <c r="R120" s="30" t="s">
        <v>473</v>
      </c>
      <c r="S120" s="19">
        <v>1</v>
      </c>
      <c r="T120" s="30" t="s">
        <v>474</v>
      </c>
      <c r="U120" s="20">
        <v>45493</v>
      </c>
      <c r="V120" s="86">
        <v>45657</v>
      </c>
      <c r="W120" s="90">
        <v>45565</v>
      </c>
      <c r="X120" s="29" t="s">
        <v>778</v>
      </c>
      <c r="Y120" s="29">
        <v>0.3</v>
      </c>
      <c r="Z120" s="22">
        <f t="shared" si="35"/>
        <v>0.3</v>
      </c>
      <c r="AA120" s="23">
        <f t="shared" si="33"/>
        <v>0.3</v>
      </c>
      <c r="AB120" s="24" t="str">
        <f t="shared" si="34"/>
        <v>ROJO</v>
      </c>
      <c r="AC120" s="31" t="s">
        <v>790</v>
      </c>
      <c r="AD120" s="50" t="s">
        <v>47</v>
      </c>
    </row>
    <row r="121" spans="1:30" s="25" customFormat="1" ht="35.1" customHeight="1" x14ac:dyDescent="0.15">
      <c r="A121" s="82">
        <v>411</v>
      </c>
      <c r="B121" s="26">
        <v>45477</v>
      </c>
      <c r="C121" s="15" t="s">
        <v>46</v>
      </c>
      <c r="D121" s="16"/>
      <c r="E121" s="8" t="s">
        <v>422</v>
      </c>
      <c r="F121" s="14">
        <v>45447</v>
      </c>
      <c r="G121" s="17">
        <v>11</v>
      </c>
      <c r="H121" s="18" t="s">
        <v>42</v>
      </c>
      <c r="I121" s="8" t="s">
        <v>460</v>
      </c>
      <c r="J121" s="8" t="s">
        <v>455</v>
      </c>
      <c r="K121" s="8" t="s">
        <v>447</v>
      </c>
      <c r="L121" s="17">
        <v>1</v>
      </c>
      <c r="M121" s="16" t="s">
        <v>53</v>
      </c>
      <c r="N121" s="8" t="s">
        <v>694</v>
      </c>
      <c r="O121" s="8" t="s">
        <v>59</v>
      </c>
      <c r="P121" s="8" t="s">
        <v>694</v>
      </c>
      <c r="Q121" s="30" t="s">
        <v>465</v>
      </c>
      <c r="R121" s="30" t="s">
        <v>473</v>
      </c>
      <c r="S121" s="19">
        <v>1</v>
      </c>
      <c r="T121" s="30" t="s">
        <v>474</v>
      </c>
      <c r="U121" s="20">
        <v>45493</v>
      </c>
      <c r="V121" s="86">
        <v>45657</v>
      </c>
      <c r="W121" s="90">
        <v>45565</v>
      </c>
      <c r="X121" s="29" t="s">
        <v>779</v>
      </c>
      <c r="Y121" s="29">
        <v>0</v>
      </c>
      <c r="Z121" s="22">
        <f t="shared" si="35"/>
        <v>0</v>
      </c>
      <c r="AA121" s="23">
        <f t="shared" si="33"/>
        <v>0</v>
      </c>
      <c r="AB121" s="24" t="str">
        <f t="shared" si="34"/>
        <v>ROJO</v>
      </c>
      <c r="AC121" s="29" t="s">
        <v>791</v>
      </c>
      <c r="AD121" s="50" t="s">
        <v>47</v>
      </c>
    </row>
    <row r="122" spans="1:30" s="25" customFormat="1" ht="35.1" customHeight="1" x14ac:dyDescent="0.15">
      <c r="A122" s="82">
        <v>411</v>
      </c>
      <c r="B122" s="26">
        <v>45477</v>
      </c>
      <c r="C122" s="15" t="s">
        <v>46</v>
      </c>
      <c r="D122" s="16"/>
      <c r="E122" s="8" t="s">
        <v>422</v>
      </c>
      <c r="F122" s="14">
        <v>45447</v>
      </c>
      <c r="G122" s="17">
        <v>11</v>
      </c>
      <c r="H122" s="18" t="s">
        <v>42</v>
      </c>
      <c r="I122" s="8" t="s">
        <v>460</v>
      </c>
      <c r="J122" s="8" t="s">
        <v>455</v>
      </c>
      <c r="K122" s="8" t="s">
        <v>448</v>
      </c>
      <c r="L122" s="17" t="s">
        <v>463</v>
      </c>
      <c r="M122" s="16" t="s">
        <v>53</v>
      </c>
      <c r="N122" s="8" t="s">
        <v>694</v>
      </c>
      <c r="O122" s="8" t="s">
        <v>59</v>
      </c>
      <c r="P122" s="8" t="s">
        <v>694</v>
      </c>
      <c r="Q122" s="30" t="s">
        <v>465</v>
      </c>
      <c r="R122" s="30" t="s">
        <v>473</v>
      </c>
      <c r="S122" s="19">
        <v>1</v>
      </c>
      <c r="T122" s="30" t="s">
        <v>474</v>
      </c>
      <c r="U122" s="20">
        <v>45493</v>
      </c>
      <c r="V122" s="86">
        <v>45657</v>
      </c>
      <c r="W122" s="90">
        <v>45565</v>
      </c>
      <c r="X122" s="29" t="s">
        <v>779</v>
      </c>
      <c r="Y122" s="29">
        <v>0</v>
      </c>
      <c r="Z122" s="22">
        <v>0</v>
      </c>
      <c r="AA122" s="23">
        <f t="shared" si="33"/>
        <v>0</v>
      </c>
      <c r="AB122" s="24" t="str">
        <f t="shared" si="34"/>
        <v>ROJO</v>
      </c>
      <c r="AC122" s="29" t="s">
        <v>792</v>
      </c>
      <c r="AD122" s="50" t="s">
        <v>47</v>
      </c>
    </row>
    <row r="123" spans="1:30" s="25" customFormat="1" ht="35.1" customHeight="1" x14ac:dyDescent="0.15">
      <c r="A123" s="82">
        <v>411</v>
      </c>
      <c r="B123" s="26">
        <v>45477</v>
      </c>
      <c r="C123" s="15" t="s">
        <v>46</v>
      </c>
      <c r="D123" s="16"/>
      <c r="E123" s="8" t="s">
        <v>422</v>
      </c>
      <c r="F123" s="14">
        <v>45447</v>
      </c>
      <c r="G123" s="17">
        <v>12</v>
      </c>
      <c r="H123" s="18" t="s">
        <v>42</v>
      </c>
      <c r="I123" s="8" t="s">
        <v>461</v>
      </c>
      <c r="J123" s="8" t="s">
        <v>456</v>
      </c>
      <c r="K123" s="8" t="s">
        <v>449</v>
      </c>
      <c r="L123" s="17">
        <v>3</v>
      </c>
      <c r="M123" s="16" t="s">
        <v>53</v>
      </c>
      <c r="N123" s="8" t="s">
        <v>694</v>
      </c>
      <c r="O123" s="8" t="s">
        <v>59</v>
      </c>
      <c r="P123" s="8" t="s">
        <v>694</v>
      </c>
      <c r="Q123" s="30" t="s">
        <v>465</v>
      </c>
      <c r="R123" s="30" t="s">
        <v>471</v>
      </c>
      <c r="S123" s="19">
        <v>1</v>
      </c>
      <c r="T123" s="30" t="s">
        <v>472</v>
      </c>
      <c r="U123" s="20">
        <v>45493</v>
      </c>
      <c r="V123" s="86">
        <v>45657</v>
      </c>
      <c r="W123" s="90">
        <v>45565</v>
      </c>
      <c r="X123" s="29" t="s">
        <v>780</v>
      </c>
      <c r="Y123" s="29">
        <v>2</v>
      </c>
      <c r="Z123" s="22">
        <f t="shared" si="35"/>
        <v>0.66666666666666663</v>
      </c>
      <c r="AA123" s="23">
        <f t="shared" si="33"/>
        <v>0.66666666666666663</v>
      </c>
      <c r="AB123" s="24" t="str">
        <f t="shared" si="34"/>
        <v>AMARILLO</v>
      </c>
      <c r="AC123" s="31" t="s">
        <v>793</v>
      </c>
      <c r="AD123" s="50" t="s">
        <v>47</v>
      </c>
    </row>
    <row r="124" spans="1:30" s="25" customFormat="1" ht="35.1" customHeight="1" x14ac:dyDescent="0.15">
      <c r="A124" s="82">
        <v>411</v>
      </c>
      <c r="B124" s="26">
        <v>45477</v>
      </c>
      <c r="C124" s="15" t="s">
        <v>46</v>
      </c>
      <c r="D124" s="16"/>
      <c r="E124" s="8" t="s">
        <v>422</v>
      </c>
      <c r="F124" s="14">
        <v>45447</v>
      </c>
      <c r="G124" s="17">
        <v>12</v>
      </c>
      <c r="H124" s="18" t="s">
        <v>42</v>
      </c>
      <c r="I124" s="8" t="s">
        <v>461</v>
      </c>
      <c r="J124" s="8" t="s">
        <v>456</v>
      </c>
      <c r="K124" s="8" t="s">
        <v>450</v>
      </c>
      <c r="L124" s="17">
        <v>3</v>
      </c>
      <c r="M124" s="16" t="s">
        <v>53</v>
      </c>
      <c r="N124" s="8" t="s">
        <v>694</v>
      </c>
      <c r="O124" s="8" t="s">
        <v>59</v>
      </c>
      <c r="P124" s="8" t="s">
        <v>694</v>
      </c>
      <c r="Q124" s="30" t="s">
        <v>465</v>
      </c>
      <c r="R124" s="30" t="s">
        <v>469</v>
      </c>
      <c r="S124" s="19">
        <v>0.9</v>
      </c>
      <c r="T124" s="30" t="s">
        <v>468</v>
      </c>
      <c r="U124" s="20">
        <v>45493</v>
      </c>
      <c r="V124" s="86">
        <v>45657</v>
      </c>
      <c r="W124" s="90">
        <v>45565</v>
      </c>
      <c r="X124" s="29" t="s">
        <v>781</v>
      </c>
      <c r="Y124" s="29">
        <v>1</v>
      </c>
      <c r="Z124" s="22">
        <f t="shared" si="35"/>
        <v>0.33333333333333331</v>
      </c>
      <c r="AA124" s="23">
        <f t="shared" si="33"/>
        <v>0.37037037037037035</v>
      </c>
      <c r="AB124" s="24" t="str">
        <f t="shared" si="34"/>
        <v>ROJO</v>
      </c>
      <c r="AC124" s="31" t="s">
        <v>794</v>
      </c>
      <c r="AD124" s="50" t="s">
        <v>47</v>
      </c>
    </row>
    <row r="125" spans="1:30" s="25" customFormat="1" ht="35.1" customHeight="1" x14ac:dyDescent="0.15">
      <c r="A125" s="82">
        <v>411</v>
      </c>
      <c r="B125" s="26">
        <v>45477</v>
      </c>
      <c r="C125" s="15" t="s">
        <v>46</v>
      </c>
      <c r="D125" s="16"/>
      <c r="E125" s="8" t="s">
        <v>422</v>
      </c>
      <c r="F125" s="14">
        <v>45447</v>
      </c>
      <c r="G125" s="17">
        <v>14</v>
      </c>
      <c r="H125" s="18" t="s">
        <v>42</v>
      </c>
      <c r="I125" s="8" t="s">
        <v>462</v>
      </c>
      <c r="J125" s="8" t="s">
        <v>456</v>
      </c>
      <c r="K125" s="8" t="s">
        <v>449</v>
      </c>
      <c r="L125" s="17">
        <v>3</v>
      </c>
      <c r="M125" s="16" t="s">
        <v>53</v>
      </c>
      <c r="N125" s="8" t="s">
        <v>694</v>
      </c>
      <c r="O125" s="8" t="s">
        <v>59</v>
      </c>
      <c r="P125" s="8" t="s">
        <v>694</v>
      </c>
      <c r="Q125" s="30" t="s">
        <v>465</v>
      </c>
      <c r="R125" s="30" t="s">
        <v>470</v>
      </c>
      <c r="S125" s="19">
        <v>1</v>
      </c>
      <c r="T125" s="30" t="s">
        <v>468</v>
      </c>
      <c r="U125" s="20">
        <v>45493</v>
      </c>
      <c r="V125" s="86">
        <v>45657</v>
      </c>
      <c r="W125" s="90">
        <v>45565</v>
      </c>
      <c r="X125" s="29" t="s">
        <v>782</v>
      </c>
      <c r="Y125" s="29">
        <v>2</v>
      </c>
      <c r="Z125" s="22">
        <f t="shared" si="35"/>
        <v>0.66666666666666663</v>
      </c>
      <c r="AA125" s="23">
        <f t="shared" si="33"/>
        <v>0.66666666666666663</v>
      </c>
      <c r="AB125" s="24" t="str">
        <f t="shared" si="34"/>
        <v>AMARILLO</v>
      </c>
      <c r="AC125" s="31" t="s">
        <v>795</v>
      </c>
      <c r="AD125" s="50" t="s">
        <v>47</v>
      </c>
    </row>
    <row r="126" spans="1:30" s="25" customFormat="1" ht="35.1" customHeight="1" x14ac:dyDescent="0.15">
      <c r="A126" s="82">
        <v>411</v>
      </c>
      <c r="B126" s="26">
        <v>45477</v>
      </c>
      <c r="C126" s="15" t="s">
        <v>46</v>
      </c>
      <c r="D126" s="16"/>
      <c r="E126" s="8" t="s">
        <v>422</v>
      </c>
      <c r="F126" s="14">
        <v>45447</v>
      </c>
      <c r="G126" s="17">
        <v>14</v>
      </c>
      <c r="H126" s="18" t="s">
        <v>42</v>
      </c>
      <c r="I126" s="8" t="s">
        <v>462</v>
      </c>
      <c r="J126" s="8" t="s">
        <v>456</v>
      </c>
      <c r="K126" s="8" t="s">
        <v>444</v>
      </c>
      <c r="L126" s="17">
        <v>3</v>
      </c>
      <c r="M126" s="16" t="s">
        <v>53</v>
      </c>
      <c r="N126" s="8" t="s">
        <v>694</v>
      </c>
      <c r="O126" s="8" t="s">
        <v>59</v>
      </c>
      <c r="P126" s="8" t="s">
        <v>694</v>
      </c>
      <c r="Q126" s="30" t="s">
        <v>465</v>
      </c>
      <c r="R126" s="30" t="s">
        <v>470</v>
      </c>
      <c r="S126" s="19">
        <v>1</v>
      </c>
      <c r="T126" s="30" t="s">
        <v>468</v>
      </c>
      <c r="U126" s="20">
        <v>45493</v>
      </c>
      <c r="V126" s="86">
        <v>45657</v>
      </c>
      <c r="W126" s="90">
        <v>45565</v>
      </c>
      <c r="X126" s="29" t="s">
        <v>783</v>
      </c>
      <c r="Y126" s="29">
        <v>1</v>
      </c>
      <c r="Z126" s="22">
        <f t="shared" si="35"/>
        <v>0.33333333333333331</v>
      </c>
      <c r="AA126" s="23">
        <f t="shared" si="33"/>
        <v>0.33333333333333331</v>
      </c>
      <c r="AB126" s="24" t="str">
        <f t="shared" si="34"/>
        <v>ROJO</v>
      </c>
      <c r="AC126" s="31" t="s">
        <v>796</v>
      </c>
      <c r="AD126" s="50" t="s">
        <v>47</v>
      </c>
    </row>
    <row r="127" spans="1:30" s="25" customFormat="1" ht="35.1" customHeight="1" x14ac:dyDescent="0.15">
      <c r="A127" s="82">
        <v>411</v>
      </c>
      <c r="B127" s="26">
        <v>45477</v>
      </c>
      <c r="C127" s="15" t="s">
        <v>46</v>
      </c>
      <c r="D127" s="16"/>
      <c r="E127" s="8" t="s">
        <v>422</v>
      </c>
      <c r="F127" s="14">
        <v>45447</v>
      </c>
      <c r="G127" s="17">
        <v>14</v>
      </c>
      <c r="H127" s="18" t="s">
        <v>42</v>
      </c>
      <c r="I127" s="8" t="s">
        <v>462</v>
      </c>
      <c r="J127" s="8" t="s">
        <v>456</v>
      </c>
      <c r="K127" s="8" t="s">
        <v>451</v>
      </c>
      <c r="L127" s="17" t="s">
        <v>464</v>
      </c>
      <c r="M127" s="16" t="s">
        <v>52</v>
      </c>
      <c r="N127" s="8" t="s">
        <v>694</v>
      </c>
      <c r="O127" s="8" t="s">
        <v>59</v>
      </c>
      <c r="P127" s="8" t="s">
        <v>694</v>
      </c>
      <c r="Q127" s="30" t="s">
        <v>465</v>
      </c>
      <c r="R127" s="30" t="s">
        <v>475</v>
      </c>
      <c r="S127" s="19">
        <v>1</v>
      </c>
      <c r="T127" s="30" t="s">
        <v>476</v>
      </c>
      <c r="U127" s="20">
        <v>45493</v>
      </c>
      <c r="V127" s="86">
        <v>45657</v>
      </c>
      <c r="W127" s="90">
        <v>45565</v>
      </c>
      <c r="X127" s="29" t="s">
        <v>784</v>
      </c>
      <c r="Y127" s="29">
        <v>0.8</v>
      </c>
      <c r="Z127" s="22">
        <v>0.9</v>
      </c>
      <c r="AA127" s="23">
        <f t="shared" si="33"/>
        <v>0.9</v>
      </c>
      <c r="AB127" s="24" t="str">
        <f t="shared" si="34"/>
        <v>AMARILLO</v>
      </c>
      <c r="AC127" s="31" t="s">
        <v>797</v>
      </c>
      <c r="AD127" s="50" t="s">
        <v>47</v>
      </c>
    </row>
    <row r="128" spans="1:30" s="25" customFormat="1" ht="35.1" customHeight="1" x14ac:dyDescent="0.15">
      <c r="A128" s="82">
        <v>411</v>
      </c>
      <c r="B128" s="26">
        <v>45477</v>
      </c>
      <c r="C128" s="15" t="s">
        <v>46</v>
      </c>
      <c r="D128" s="16"/>
      <c r="E128" s="8" t="s">
        <v>422</v>
      </c>
      <c r="F128" s="14">
        <v>45447</v>
      </c>
      <c r="G128" s="17">
        <v>2</v>
      </c>
      <c r="H128" s="18" t="s">
        <v>56</v>
      </c>
      <c r="I128" s="8" t="s">
        <v>477</v>
      </c>
      <c r="J128" s="8" t="s">
        <v>478</v>
      </c>
      <c r="K128" s="8" t="s">
        <v>479</v>
      </c>
      <c r="L128" s="17">
        <v>3</v>
      </c>
      <c r="M128" s="16" t="s">
        <v>53</v>
      </c>
      <c r="N128" s="8" t="s">
        <v>44</v>
      </c>
      <c r="O128" s="8" t="s">
        <v>56</v>
      </c>
      <c r="P128" s="8" t="s">
        <v>44</v>
      </c>
      <c r="Q128" s="30" t="s">
        <v>484</v>
      </c>
      <c r="R128" s="30" t="s">
        <v>485</v>
      </c>
      <c r="S128" s="19">
        <v>1</v>
      </c>
      <c r="T128" s="30" t="s">
        <v>486</v>
      </c>
      <c r="U128" s="20">
        <v>45475</v>
      </c>
      <c r="V128" s="86">
        <v>45716</v>
      </c>
      <c r="W128" s="92">
        <v>45565</v>
      </c>
      <c r="X128" s="29" t="s">
        <v>849</v>
      </c>
      <c r="Y128" s="29">
        <v>2</v>
      </c>
      <c r="Z128" s="22">
        <f t="shared" ref="Z128:Z144" si="36">IF(Y128="","",IF(OR($L128=0,$L128="",W128=""),"",Y128/$L128))</f>
        <v>0.66666666666666663</v>
      </c>
      <c r="AA128" s="23">
        <f t="shared" ref="AA128:AA144" si="37">IF(OR($S128="",Z128=""),"",IF(OR($S128=0,Z128=0),0,IF((Z128*100%)/$S128&gt;100%,100%,(Z128*100%)/$S128)))</f>
        <v>0.66666666666666663</v>
      </c>
      <c r="AB128" s="24" t="str">
        <f t="shared" ref="AB128:AB144" si="38">IF(Y128="","",IF(W128="","FALTA FECHA SEGUIMIENTO",IF(W128&gt;$V128,IF(AA128=100%,"OK","ROJO"),IF(AA128&lt;ROUND(DAYS360($U128,W128,FALSE),0)/ROUND(DAYS360($U128,$V128,FALSE),-1),"ROJO",IF(AA128=100%,"OK","AMARILLO")))))</f>
        <v>AMARILLO</v>
      </c>
      <c r="AC128" s="29" t="s">
        <v>973</v>
      </c>
      <c r="AD128" s="68" t="s">
        <v>83</v>
      </c>
    </row>
    <row r="129" spans="1:30" s="25" customFormat="1" ht="35.1" customHeight="1" x14ac:dyDescent="0.15">
      <c r="A129" s="82">
        <v>411</v>
      </c>
      <c r="B129" s="26">
        <v>45477</v>
      </c>
      <c r="C129" s="15" t="s">
        <v>46</v>
      </c>
      <c r="D129" s="16"/>
      <c r="E129" s="8" t="s">
        <v>422</v>
      </c>
      <c r="F129" s="14">
        <v>45447</v>
      </c>
      <c r="G129" s="17">
        <v>2</v>
      </c>
      <c r="H129" s="18" t="s">
        <v>56</v>
      </c>
      <c r="I129" s="8" t="s">
        <v>477</v>
      </c>
      <c r="J129" s="8" t="s">
        <v>478</v>
      </c>
      <c r="K129" s="8" t="s">
        <v>480</v>
      </c>
      <c r="L129" s="17">
        <v>1</v>
      </c>
      <c r="M129" s="16" t="s">
        <v>43</v>
      </c>
      <c r="N129" s="8" t="s">
        <v>44</v>
      </c>
      <c r="O129" s="8" t="s">
        <v>56</v>
      </c>
      <c r="P129" s="8" t="s">
        <v>44</v>
      </c>
      <c r="Q129" s="30" t="s">
        <v>484</v>
      </c>
      <c r="R129" s="30" t="s">
        <v>487</v>
      </c>
      <c r="S129" s="19">
        <v>1</v>
      </c>
      <c r="T129" s="30" t="s">
        <v>486</v>
      </c>
      <c r="U129" s="20">
        <v>45475</v>
      </c>
      <c r="V129" s="86">
        <v>45716</v>
      </c>
      <c r="W129" s="92">
        <v>45565</v>
      </c>
      <c r="X129" s="27" t="s">
        <v>850</v>
      </c>
      <c r="Y129" s="29">
        <v>0.5</v>
      </c>
      <c r="Z129" s="22">
        <f t="shared" si="36"/>
        <v>0.5</v>
      </c>
      <c r="AA129" s="23">
        <f t="shared" si="37"/>
        <v>0.5</v>
      </c>
      <c r="AB129" s="24" t="str">
        <f t="shared" si="38"/>
        <v>AMARILLO</v>
      </c>
      <c r="AC129" s="29" t="s">
        <v>852</v>
      </c>
      <c r="AD129" s="68" t="s">
        <v>83</v>
      </c>
    </row>
    <row r="130" spans="1:30" s="25" customFormat="1" ht="35.1" customHeight="1" x14ac:dyDescent="0.15">
      <c r="A130" s="82">
        <v>411</v>
      </c>
      <c r="B130" s="26">
        <v>45477</v>
      </c>
      <c r="C130" s="15" t="s">
        <v>46</v>
      </c>
      <c r="D130" s="16"/>
      <c r="E130" s="8" t="s">
        <v>422</v>
      </c>
      <c r="F130" s="14">
        <v>45447</v>
      </c>
      <c r="G130" s="17">
        <v>6</v>
      </c>
      <c r="H130" s="18" t="s">
        <v>56</v>
      </c>
      <c r="I130" s="8" t="s">
        <v>481</v>
      </c>
      <c r="J130" s="8" t="s">
        <v>482</v>
      </c>
      <c r="K130" s="8" t="s">
        <v>483</v>
      </c>
      <c r="L130" s="17">
        <v>8</v>
      </c>
      <c r="M130" s="16" t="s">
        <v>43</v>
      </c>
      <c r="N130" s="8" t="s">
        <v>44</v>
      </c>
      <c r="O130" s="8" t="s">
        <v>56</v>
      </c>
      <c r="P130" s="8" t="s">
        <v>44</v>
      </c>
      <c r="Q130" s="30" t="s">
        <v>68</v>
      </c>
      <c r="R130" s="30" t="s">
        <v>488</v>
      </c>
      <c r="S130" s="19">
        <v>1</v>
      </c>
      <c r="T130" s="30" t="s">
        <v>486</v>
      </c>
      <c r="U130" s="20">
        <v>45475</v>
      </c>
      <c r="V130" s="86">
        <v>45716</v>
      </c>
      <c r="W130" s="92">
        <v>45565</v>
      </c>
      <c r="X130" s="29" t="s">
        <v>851</v>
      </c>
      <c r="Y130" s="29">
        <v>1</v>
      </c>
      <c r="Z130" s="22">
        <f t="shared" si="36"/>
        <v>0.125</v>
      </c>
      <c r="AA130" s="23">
        <f t="shared" si="37"/>
        <v>0.125</v>
      </c>
      <c r="AB130" s="24" t="str">
        <f t="shared" si="38"/>
        <v>ROJO</v>
      </c>
      <c r="AC130" s="29" t="s">
        <v>974</v>
      </c>
      <c r="AD130" s="68" t="s">
        <v>83</v>
      </c>
    </row>
    <row r="131" spans="1:30" s="25" customFormat="1" ht="35.1" customHeight="1" x14ac:dyDescent="0.15">
      <c r="A131" s="82">
        <v>412</v>
      </c>
      <c r="B131" s="26">
        <v>45478</v>
      </c>
      <c r="C131" s="15" t="s">
        <v>78</v>
      </c>
      <c r="D131" s="16"/>
      <c r="E131" s="8" t="s">
        <v>511</v>
      </c>
      <c r="F131" s="14">
        <v>45463</v>
      </c>
      <c r="G131" s="17" t="s">
        <v>501</v>
      </c>
      <c r="H131" s="18" t="s">
        <v>42</v>
      </c>
      <c r="I131" s="8" t="s">
        <v>512</v>
      </c>
      <c r="J131" s="8" t="s">
        <v>522</v>
      </c>
      <c r="K131" s="8" t="s">
        <v>489</v>
      </c>
      <c r="L131" s="17">
        <v>3</v>
      </c>
      <c r="M131" s="16" t="s">
        <v>53</v>
      </c>
      <c r="N131" s="8" t="s">
        <v>694</v>
      </c>
      <c r="O131" s="8" t="s">
        <v>59</v>
      </c>
      <c r="P131" s="8" t="s">
        <v>694</v>
      </c>
      <c r="Q131" s="30" t="s">
        <v>316</v>
      </c>
      <c r="R131" s="30" t="s">
        <v>532</v>
      </c>
      <c r="S131" s="19">
        <v>1</v>
      </c>
      <c r="T131" s="30" t="s">
        <v>533</v>
      </c>
      <c r="U131" s="20">
        <v>45483</v>
      </c>
      <c r="V131" s="86">
        <v>45688</v>
      </c>
      <c r="W131" s="90">
        <v>45565</v>
      </c>
      <c r="X131" s="29" t="s">
        <v>798</v>
      </c>
      <c r="Y131" s="29">
        <v>1</v>
      </c>
      <c r="Z131" s="22">
        <f t="shared" si="36"/>
        <v>0.33333333333333331</v>
      </c>
      <c r="AA131" s="23">
        <f t="shared" si="37"/>
        <v>0.33333333333333331</v>
      </c>
      <c r="AB131" s="24" t="str">
        <f t="shared" si="38"/>
        <v>ROJO</v>
      </c>
      <c r="AC131" s="31" t="s">
        <v>810</v>
      </c>
      <c r="AD131" s="50" t="s">
        <v>47</v>
      </c>
    </row>
    <row r="132" spans="1:30" s="25" customFormat="1" ht="35.1" customHeight="1" x14ac:dyDescent="0.15">
      <c r="A132" s="82">
        <v>412</v>
      </c>
      <c r="B132" s="26">
        <v>45478</v>
      </c>
      <c r="C132" s="15" t="s">
        <v>78</v>
      </c>
      <c r="D132" s="16"/>
      <c r="E132" s="8" t="s">
        <v>511</v>
      </c>
      <c r="F132" s="14">
        <v>45463</v>
      </c>
      <c r="G132" s="17" t="s">
        <v>501</v>
      </c>
      <c r="H132" s="18" t="s">
        <v>42</v>
      </c>
      <c r="I132" s="8" t="s">
        <v>512</v>
      </c>
      <c r="J132" s="8" t="s">
        <v>522</v>
      </c>
      <c r="K132" s="8" t="s">
        <v>490</v>
      </c>
      <c r="L132" s="17">
        <v>1</v>
      </c>
      <c r="M132" s="16" t="s">
        <v>53</v>
      </c>
      <c r="N132" s="8" t="s">
        <v>694</v>
      </c>
      <c r="O132" s="8" t="s">
        <v>59</v>
      </c>
      <c r="P132" s="8" t="s">
        <v>694</v>
      </c>
      <c r="Q132" s="30" t="s">
        <v>316</v>
      </c>
      <c r="R132" s="30" t="s">
        <v>534</v>
      </c>
      <c r="S132" s="19">
        <v>1</v>
      </c>
      <c r="T132" s="30" t="s">
        <v>533</v>
      </c>
      <c r="U132" s="20">
        <v>45483</v>
      </c>
      <c r="V132" s="86">
        <v>45688</v>
      </c>
      <c r="W132" s="90">
        <v>45565</v>
      </c>
      <c r="X132" s="29" t="s">
        <v>799</v>
      </c>
      <c r="Y132" s="29">
        <v>0.8</v>
      </c>
      <c r="Z132" s="22">
        <f t="shared" si="36"/>
        <v>0.8</v>
      </c>
      <c r="AA132" s="23">
        <f t="shared" si="37"/>
        <v>0.8</v>
      </c>
      <c r="AB132" s="24" t="str">
        <f t="shared" si="38"/>
        <v>AMARILLO</v>
      </c>
      <c r="AC132" s="31" t="s">
        <v>811</v>
      </c>
      <c r="AD132" s="50" t="s">
        <v>47</v>
      </c>
    </row>
    <row r="133" spans="1:30" s="25" customFormat="1" ht="35.1" customHeight="1" x14ac:dyDescent="0.15">
      <c r="A133" s="82">
        <v>412</v>
      </c>
      <c r="B133" s="26">
        <v>45478</v>
      </c>
      <c r="C133" s="15" t="s">
        <v>78</v>
      </c>
      <c r="D133" s="16"/>
      <c r="E133" s="8" t="s">
        <v>511</v>
      </c>
      <c r="F133" s="14">
        <v>45463</v>
      </c>
      <c r="G133" s="17" t="s">
        <v>502</v>
      </c>
      <c r="H133" s="18" t="s">
        <v>42</v>
      </c>
      <c r="I133" s="8" t="s">
        <v>513</v>
      </c>
      <c r="J133" s="8" t="s">
        <v>523</v>
      </c>
      <c r="K133" s="8" t="s">
        <v>489</v>
      </c>
      <c r="L133" s="17">
        <v>3</v>
      </c>
      <c r="M133" s="16" t="s">
        <v>53</v>
      </c>
      <c r="N133" s="8" t="s">
        <v>694</v>
      </c>
      <c r="O133" s="8" t="s">
        <v>59</v>
      </c>
      <c r="P133" s="8" t="s">
        <v>694</v>
      </c>
      <c r="Q133" s="30" t="s">
        <v>316</v>
      </c>
      <c r="R133" s="30" t="s">
        <v>532</v>
      </c>
      <c r="S133" s="19">
        <v>1</v>
      </c>
      <c r="T133" s="30" t="s">
        <v>533</v>
      </c>
      <c r="U133" s="20">
        <v>45483</v>
      </c>
      <c r="V133" s="86">
        <v>45688</v>
      </c>
      <c r="W133" s="90">
        <v>45565</v>
      </c>
      <c r="X133" s="29" t="s">
        <v>798</v>
      </c>
      <c r="Y133" s="29">
        <v>1</v>
      </c>
      <c r="Z133" s="22">
        <f t="shared" si="36"/>
        <v>0.33333333333333331</v>
      </c>
      <c r="AA133" s="23">
        <f t="shared" si="37"/>
        <v>0.33333333333333331</v>
      </c>
      <c r="AB133" s="24" t="str">
        <f t="shared" si="38"/>
        <v>ROJO</v>
      </c>
      <c r="AC133" s="31" t="s">
        <v>812</v>
      </c>
      <c r="AD133" s="50" t="s">
        <v>47</v>
      </c>
    </row>
    <row r="134" spans="1:30" s="25" customFormat="1" ht="35.1" customHeight="1" x14ac:dyDescent="0.15">
      <c r="A134" s="82">
        <v>412</v>
      </c>
      <c r="B134" s="26">
        <v>45478</v>
      </c>
      <c r="C134" s="15" t="s">
        <v>78</v>
      </c>
      <c r="D134" s="16"/>
      <c r="E134" s="8" t="s">
        <v>511</v>
      </c>
      <c r="F134" s="14">
        <v>45463</v>
      </c>
      <c r="G134" s="17" t="s">
        <v>502</v>
      </c>
      <c r="H134" s="18" t="s">
        <v>42</v>
      </c>
      <c r="I134" s="8" t="s">
        <v>513</v>
      </c>
      <c r="J134" s="8" t="s">
        <v>523</v>
      </c>
      <c r="K134" s="8" t="s">
        <v>491</v>
      </c>
      <c r="L134" s="17">
        <v>2</v>
      </c>
      <c r="M134" s="16" t="s">
        <v>53</v>
      </c>
      <c r="N134" s="8" t="s">
        <v>694</v>
      </c>
      <c r="O134" s="8" t="s">
        <v>59</v>
      </c>
      <c r="P134" s="8" t="s">
        <v>694</v>
      </c>
      <c r="Q134" s="30" t="s">
        <v>316</v>
      </c>
      <c r="R134" s="30" t="s">
        <v>535</v>
      </c>
      <c r="S134" s="19">
        <v>1</v>
      </c>
      <c r="T134" s="30" t="s">
        <v>536</v>
      </c>
      <c r="U134" s="20">
        <v>45483</v>
      </c>
      <c r="V134" s="86">
        <v>45688</v>
      </c>
      <c r="W134" s="90">
        <v>45565</v>
      </c>
      <c r="X134" s="29" t="s">
        <v>800</v>
      </c>
      <c r="Y134" s="29">
        <v>0</v>
      </c>
      <c r="Z134" s="22">
        <f t="shared" si="36"/>
        <v>0</v>
      </c>
      <c r="AA134" s="23">
        <f t="shared" si="37"/>
        <v>0</v>
      </c>
      <c r="AB134" s="24" t="str">
        <f t="shared" si="38"/>
        <v>ROJO</v>
      </c>
      <c r="AC134" s="31" t="s">
        <v>813</v>
      </c>
      <c r="AD134" s="50" t="s">
        <v>47</v>
      </c>
    </row>
    <row r="135" spans="1:30" s="25" customFormat="1" ht="35.1" customHeight="1" x14ac:dyDescent="0.15">
      <c r="A135" s="82">
        <v>412</v>
      </c>
      <c r="B135" s="26">
        <v>45478</v>
      </c>
      <c r="C135" s="15" t="s">
        <v>78</v>
      </c>
      <c r="D135" s="16"/>
      <c r="E135" s="8" t="s">
        <v>511</v>
      </c>
      <c r="F135" s="14">
        <v>45463</v>
      </c>
      <c r="G135" s="17" t="s">
        <v>503</v>
      </c>
      <c r="H135" s="18" t="s">
        <v>42</v>
      </c>
      <c r="I135" s="8" t="s">
        <v>514</v>
      </c>
      <c r="J135" s="8" t="s">
        <v>524</v>
      </c>
      <c r="K135" s="8" t="s">
        <v>492</v>
      </c>
      <c r="L135" s="17">
        <v>2</v>
      </c>
      <c r="M135" s="16" t="s">
        <v>53</v>
      </c>
      <c r="N135" s="8" t="s">
        <v>694</v>
      </c>
      <c r="O135" s="8" t="s">
        <v>59</v>
      </c>
      <c r="P135" s="8" t="s">
        <v>694</v>
      </c>
      <c r="Q135" s="30" t="s">
        <v>316</v>
      </c>
      <c r="R135" s="30" t="s">
        <v>537</v>
      </c>
      <c r="S135" s="19">
        <v>0.9</v>
      </c>
      <c r="T135" s="30" t="s">
        <v>538</v>
      </c>
      <c r="U135" s="20">
        <v>45483</v>
      </c>
      <c r="V135" s="86">
        <v>45823</v>
      </c>
      <c r="W135" s="90">
        <v>45565</v>
      </c>
      <c r="X135" s="29" t="s">
        <v>801</v>
      </c>
      <c r="Y135" s="29">
        <v>1</v>
      </c>
      <c r="Z135" s="22">
        <f t="shared" si="36"/>
        <v>0.5</v>
      </c>
      <c r="AA135" s="23">
        <f t="shared" si="37"/>
        <v>0.55555555555555558</v>
      </c>
      <c r="AB135" s="24" t="str">
        <f t="shared" si="38"/>
        <v>AMARILLO</v>
      </c>
      <c r="AC135" s="31" t="s">
        <v>975</v>
      </c>
      <c r="AD135" s="50" t="s">
        <v>47</v>
      </c>
    </row>
    <row r="136" spans="1:30" s="25" customFormat="1" ht="35.1" customHeight="1" x14ac:dyDescent="0.15">
      <c r="A136" s="82">
        <v>412</v>
      </c>
      <c r="B136" s="26">
        <v>45478</v>
      </c>
      <c r="C136" s="15" t="s">
        <v>78</v>
      </c>
      <c r="D136" s="16"/>
      <c r="E136" s="8" t="s">
        <v>511</v>
      </c>
      <c r="F136" s="14">
        <v>45463</v>
      </c>
      <c r="G136" s="17" t="s">
        <v>504</v>
      </c>
      <c r="H136" s="18" t="s">
        <v>42</v>
      </c>
      <c r="I136" s="8" t="s">
        <v>515</v>
      </c>
      <c r="J136" s="8" t="s">
        <v>525</v>
      </c>
      <c r="K136" s="8" t="s">
        <v>489</v>
      </c>
      <c r="L136" s="17">
        <v>3</v>
      </c>
      <c r="M136" s="16" t="s">
        <v>53</v>
      </c>
      <c r="N136" s="8" t="s">
        <v>694</v>
      </c>
      <c r="O136" s="8" t="s">
        <v>59</v>
      </c>
      <c r="P136" s="8" t="s">
        <v>694</v>
      </c>
      <c r="Q136" s="30" t="s">
        <v>316</v>
      </c>
      <c r="R136" s="30" t="s">
        <v>532</v>
      </c>
      <c r="S136" s="19">
        <v>1</v>
      </c>
      <c r="T136" s="30" t="s">
        <v>533</v>
      </c>
      <c r="U136" s="20">
        <v>45483</v>
      </c>
      <c r="V136" s="86">
        <v>45688</v>
      </c>
      <c r="W136" s="90">
        <v>45565</v>
      </c>
      <c r="X136" s="29" t="s">
        <v>802</v>
      </c>
      <c r="Y136" s="29">
        <v>1</v>
      </c>
      <c r="Z136" s="22">
        <f t="shared" si="36"/>
        <v>0.33333333333333331</v>
      </c>
      <c r="AA136" s="23">
        <f t="shared" si="37"/>
        <v>0.33333333333333331</v>
      </c>
      <c r="AB136" s="24" t="str">
        <f t="shared" si="38"/>
        <v>ROJO</v>
      </c>
      <c r="AC136" s="31" t="s">
        <v>812</v>
      </c>
      <c r="AD136" s="50" t="s">
        <v>47</v>
      </c>
    </row>
    <row r="137" spans="1:30" s="25" customFormat="1" ht="35.1" customHeight="1" x14ac:dyDescent="0.15">
      <c r="A137" s="82">
        <v>412</v>
      </c>
      <c r="B137" s="26">
        <v>45478</v>
      </c>
      <c r="C137" s="15" t="s">
        <v>78</v>
      </c>
      <c r="D137" s="16"/>
      <c r="E137" s="8" t="s">
        <v>511</v>
      </c>
      <c r="F137" s="14">
        <v>45463</v>
      </c>
      <c r="G137" s="17" t="s">
        <v>504</v>
      </c>
      <c r="H137" s="18" t="s">
        <v>42</v>
      </c>
      <c r="I137" s="8" t="s">
        <v>515</v>
      </c>
      <c r="J137" s="8" t="s">
        <v>525</v>
      </c>
      <c r="K137" s="8" t="s">
        <v>493</v>
      </c>
      <c r="L137" s="17">
        <v>2</v>
      </c>
      <c r="M137" s="16" t="s">
        <v>53</v>
      </c>
      <c r="N137" s="8" t="s">
        <v>694</v>
      </c>
      <c r="O137" s="8" t="s">
        <v>59</v>
      </c>
      <c r="P137" s="8" t="s">
        <v>694</v>
      </c>
      <c r="Q137" s="30" t="s">
        <v>316</v>
      </c>
      <c r="R137" s="30" t="s">
        <v>539</v>
      </c>
      <c r="S137" s="19">
        <v>1</v>
      </c>
      <c r="T137" s="30" t="s">
        <v>540</v>
      </c>
      <c r="U137" s="20">
        <v>45483</v>
      </c>
      <c r="V137" s="86">
        <v>45688</v>
      </c>
      <c r="W137" s="90">
        <v>45565</v>
      </c>
      <c r="X137" s="29" t="s">
        <v>803</v>
      </c>
      <c r="Y137" s="29">
        <v>0</v>
      </c>
      <c r="Z137" s="22">
        <f t="shared" si="36"/>
        <v>0</v>
      </c>
      <c r="AA137" s="23">
        <f t="shared" si="37"/>
        <v>0</v>
      </c>
      <c r="AB137" s="24" t="str">
        <f t="shared" si="38"/>
        <v>ROJO</v>
      </c>
      <c r="AC137" s="31" t="s">
        <v>814</v>
      </c>
      <c r="AD137" s="50" t="s">
        <v>47</v>
      </c>
    </row>
    <row r="138" spans="1:30" s="25" customFormat="1" ht="35.1" customHeight="1" x14ac:dyDescent="0.15">
      <c r="A138" s="82">
        <v>412</v>
      </c>
      <c r="B138" s="26">
        <v>45478</v>
      </c>
      <c r="C138" s="15" t="s">
        <v>78</v>
      </c>
      <c r="D138" s="16"/>
      <c r="E138" s="8" t="s">
        <v>511</v>
      </c>
      <c r="F138" s="14">
        <v>45463</v>
      </c>
      <c r="G138" s="17" t="s">
        <v>505</v>
      </c>
      <c r="H138" s="18" t="s">
        <v>42</v>
      </c>
      <c r="I138" s="8" t="s">
        <v>516</v>
      </c>
      <c r="J138" s="8" t="s">
        <v>526</v>
      </c>
      <c r="K138" s="8" t="s">
        <v>494</v>
      </c>
      <c r="L138" s="17">
        <v>1</v>
      </c>
      <c r="M138" s="16" t="s">
        <v>53</v>
      </c>
      <c r="N138" s="8" t="s">
        <v>694</v>
      </c>
      <c r="O138" s="8" t="s">
        <v>59</v>
      </c>
      <c r="P138" s="8" t="s">
        <v>694</v>
      </c>
      <c r="Q138" s="30" t="s">
        <v>316</v>
      </c>
      <c r="R138" s="30" t="s">
        <v>541</v>
      </c>
      <c r="S138" s="19">
        <v>0.95</v>
      </c>
      <c r="T138" s="30" t="s">
        <v>542</v>
      </c>
      <c r="U138" s="20">
        <v>45483</v>
      </c>
      <c r="V138" s="86">
        <v>45688</v>
      </c>
      <c r="W138" s="90">
        <v>45565</v>
      </c>
      <c r="X138" s="29" t="s">
        <v>804</v>
      </c>
      <c r="Y138" s="29">
        <v>0.5</v>
      </c>
      <c r="Z138" s="22">
        <f t="shared" si="36"/>
        <v>0.5</v>
      </c>
      <c r="AA138" s="23">
        <f t="shared" si="37"/>
        <v>0.52631578947368418</v>
      </c>
      <c r="AB138" s="24" t="str">
        <f t="shared" si="38"/>
        <v>AMARILLO</v>
      </c>
      <c r="AC138" s="31" t="s">
        <v>815</v>
      </c>
      <c r="AD138" s="50" t="s">
        <v>47</v>
      </c>
    </row>
    <row r="139" spans="1:30" s="25" customFormat="1" ht="35.1" customHeight="1" x14ac:dyDescent="0.15">
      <c r="A139" s="82">
        <v>412</v>
      </c>
      <c r="B139" s="26">
        <v>45478</v>
      </c>
      <c r="C139" s="15" t="s">
        <v>78</v>
      </c>
      <c r="D139" s="16"/>
      <c r="E139" s="8" t="s">
        <v>511</v>
      </c>
      <c r="F139" s="14">
        <v>45463</v>
      </c>
      <c r="G139" s="17" t="s">
        <v>506</v>
      </c>
      <c r="H139" s="18" t="s">
        <v>42</v>
      </c>
      <c r="I139" s="8" t="s">
        <v>517</v>
      </c>
      <c r="J139" s="8" t="s">
        <v>527</v>
      </c>
      <c r="K139" s="8" t="s">
        <v>495</v>
      </c>
      <c r="L139" s="17">
        <v>2</v>
      </c>
      <c r="M139" s="16" t="s">
        <v>53</v>
      </c>
      <c r="N139" s="8" t="s">
        <v>694</v>
      </c>
      <c r="O139" s="8" t="s">
        <v>59</v>
      </c>
      <c r="P139" s="8" t="s">
        <v>694</v>
      </c>
      <c r="Q139" s="30" t="s">
        <v>316</v>
      </c>
      <c r="R139" s="30" t="s">
        <v>543</v>
      </c>
      <c r="S139" s="19">
        <v>1</v>
      </c>
      <c r="T139" s="30" t="s">
        <v>544</v>
      </c>
      <c r="U139" s="20">
        <v>45483</v>
      </c>
      <c r="V139" s="86">
        <v>45688</v>
      </c>
      <c r="W139" s="90">
        <v>45565</v>
      </c>
      <c r="X139" s="29" t="s">
        <v>805</v>
      </c>
      <c r="Y139" s="29">
        <v>0</v>
      </c>
      <c r="Z139" s="22">
        <f t="shared" si="36"/>
        <v>0</v>
      </c>
      <c r="AA139" s="23">
        <f t="shared" si="37"/>
        <v>0</v>
      </c>
      <c r="AB139" s="24" t="str">
        <f t="shared" si="38"/>
        <v>ROJO</v>
      </c>
      <c r="AC139" s="29" t="s">
        <v>814</v>
      </c>
      <c r="AD139" s="50" t="s">
        <v>47</v>
      </c>
    </row>
    <row r="140" spans="1:30" s="25" customFormat="1" ht="35.1" customHeight="1" x14ac:dyDescent="0.15">
      <c r="A140" s="82">
        <v>412</v>
      </c>
      <c r="B140" s="26">
        <v>45478</v>
      </c>
      <c r="C140" s="15" t="s">
        <v>78</v>
      </c>
      <c r="D140" s="16"/>
      <c r="E140" s="8" t="s">
        <v>511</v>
      </c>
      <c r="F140" s="14">
        <v>45463</v>
      </c>
      <c r="G140" s="17" t="s">
        <v>507</v>
      </c>
      <c r="H140" s="18" t="s">
        <v>42</v>
      </c>
      <c r="I140" s="8" t="s">
        <v>518</v>
      </c>
      <c r="J140" s="8" t="s">
        <v>528</v>
      </c>
      <c r="K140" s="8" t="s">
        <v>496</v>
      </c>
      <c r="L140" s="17">
        <v>1</v>
      </c>
      <c r="M140" s="16" t="s">
        <v>53</v>
      </c>
      <c r="N140" s="8" t="s">
        <v>694</v>
      </c>
      <c r="O140" s="8" t="s">
        <v>59</v>
      </c>
      <c r="P140" s="8" t="s">
        <v>694</v>
      </c>
      <c r="Q140" s="30" t="s">
        <v>316</v>
      </c>
      <c r="R140" s="30" t="s">
        <v>545</v>
      </c>
      <c r="S140" s="19">
        <v>1</v>
      </c>
      <c r="T140" s="30" t="s">
        <v>546</v>
      </c>
      <c r="U140" s="20">
        <v>45483</v>
      </c>
      <c r="V140" s="86">
        <v>45657</v>
      </c>
      <c r="W140" s="90">
        <v>45565</v>
      </c>
      <c r="X140" s="29" t="s">
        <v>802</v>
      </c>
      <c r="Y140" s="29">
        <v>0.2</v>
      </c>
      <c r="Z140" s="22">
        <f t="shared" si="36"/>
        <v>0.2</v>
      </c>
      <c r="AA140" s="23">
        <f t="shared" si="37"/>
        <v>0.2</v>
      </c>
      <c r="AB140" s="24" t="str">
        <f t="shared" si="38"/>
        <v>ROJO</v>
      </c>
      <c r="AC140" s="31" t="s">
        <v>816</v>
      </c>
      <c r="AD140" s="50" t="s">
        <v>47</v>
      </c>
    </row>
    <row r="141" spans="1:30" s="25" customFormat="1" ht="35.1" customHeight="1" x14ac:dyDescent="0.15">
      <c r="A141" s="82">
        <v>412</v>
      </c>
      <c r="B141" s="26">
        <v>45478</v>
      </c>
      <c r="C141" s="15" t="s">
        <v>78</v>
      </c>
      <c r="D141" s="16"/>
      <c r="E141" s="8" t="s">
        <v>511</v>
      </c>
      <c r="F141" s="14">
        <v>45463</v>
      </c>
      <c r="G141" s="17" t="s">
        <v>507</v>
      </c>
      <c r="H141" s="18" t="s">
        <v>42</v>
      </c>
      <c r="I141" s="8" t="s">
        <v>518</v>
      </c>
      <c r="J141" s="8" t="s">
        <v>528</v>
      </c>
      <c r="K141" s="8" t="s">
        <v>497</v>
      </c>
      <c r="L141" s="17">
        <v>4</v>
      </c>
      <c r="M141" s="16" t="s">
        <v>53</v>
      </c>
      <c r="N141" s="8" t="s">
        <v>694</v>
      </c>
      <c r="O141" s="8" t="s">
        <v>59</v>
      </c>
      <c r="P141" s="8" t="s">
        <v>694</v>
      </c>
      <c r="Q141" s="30" t="s">
        <v>316</v>
      </c>
      <c r="R141" s="30" t="s">
        <v>547</v>
      </c>
      <c r="S141" s="19">
        <v>1</v>
      </c>
      <c r="T141" s="30" t="s">
        <v>548</v>
      </c>
      <c r="U141" s="20">
        <v>45483</v>
      </c>
      <c r="V141" s="86">
        <v>45823</v>
      </c>
      <c r="W141" s="90">
        <v>45565</v>
      </c>
      <c r="X141" s="29" t="s">
        <v>806</v>
      </c>
      <c r="Y141" s="29">
        <v>1</v>
      </c>
      <c r="Z141" s="22">
        <f t="shared" si="36"/>
        <v>0.25</v>
      </c>
      <c r="AA141" s="23">
        <f t="shared" si="37"/>
        <v>0.25</v>
      </c>
      <c r="AB141" s="24" t="str">
        <f t="shared" si="38"/>
        <v>AMARILLO</v>
      </c>
      <c r="AC141" s="31" t="s">
        <v>817</v>
      </c>
      <c r="AD141" s="50" t="s">
        <v>47</v>
      </c>
    </row>
    <row r="142" spans="1:30" s="25" customFormat="1" ht="35.1" customHeight="1" x14ac:dyDescent="0.15">
      <c r="A142" s="82">
        <v>412</v>
      </c>
      <c r="B142" s="26">
        <v>45478</v>
      </c>
      <c r="C142" s="15" t="s">
        <v>78</v>
      </c>
      <c r="D142" s="16"/>
      <c r="E142" s="8" t="s">
        <v>511</v>
      </c>
      <c r="F142" s="14">
        <v>45463</v>
      </c>
      <c r="G142" s="17" t="s">
        <v>508</v>
      </c>
      <c r="H142" s="18" t="s">
        <v>42</v>
      </c>
      <c r="I142" s="8" t="s">
        <v>519</v>
      </c>
      <c r="J142" s="8" t="s">
        <v>529</v>
      </c>
      <c r="K142" s="8" t="s">
        <v>498</v>
      </c>
      <c r="L142" s="17">
        <v>3</v>
      </c>
      <c r="M142" s="16" t="s">
        <v>43</v>
      </c>
      <c r="N142" s="8" t="s">
        <v>694</v>
      </c>
      <c r="O142" s="8" t="s">
        <v>59</v>
      </c>
      <c r="P142" s="8" t="s">
        <v>694</v>
      </c>
      <c r="Q142" s="30" t="s">
        <v>316</v>
      </c>
      <c r="R142" s="30" t="s">
        <v>549</v>
      </c>
      <c r="S142" s="19">
        <v>1</v>
      </c>
      <c r="T142" s="30" t="s">
        <v>550</v>
      </c>
      <c r="U142" s="20">
        <v>45483</v>
      </c>
      <c r="V142" s="86">
        <v>45688</v>
      </c>
      <c r="W142" s="90">
        <v>45565</v>
      </c>
      <c r="X142" s="29" t="s">
        <v>807</v>
      </c>
      <c r="Y142" s="29">
        <v>1</v>
      </c>
      <c r="Z142" s="22">
        <f t="shared" si="36"/>
        <v>0.33333333333333331</v>
      </c>
      <c r="AA142" s="23">
        <f t="shared" si="37"/>
        <v>0.33333333333333331</v>
      </c>
      <c r="AB142" s="24" t="str">
        <f t="shared" si="38"/>
        <v>ROJO</v>
      </c>
      <c r="AC142" s="31" t="s">
        <v>818</v>
      </c>
      <c r="AD142" s="50" t="s">
        <v>47</v>
      </c>
    </row>
    <row r="143" spans="1:30" s="25" customFormat="1" ht="35.1" customHeight="1" x14ac:dyDescent="0.15">
      <c r="A143" s="82">
        <v>412</v>
      </c>
      <c r="B143" s="26">
        <v>45478</v>
      </c>
      <c r="C143" s="15" t="s">
        <v>78</v>
      </c>
      <c r="D143" s="16"/>
      <c r="E143" s="8" t="s">
        <v>511</v>
      </c>
      <c r="F143" s="14">
        <v>45463</v>
      </c>
      <c r="G143" s="17" t="s">
        <v>509</v>
      </c>
      <c r="H143" s="18" t="s">
        <v>42</v>
      </c>
      <c r="I143" s="8" t="s">
        <v>520</v>
      </c>
      <c r="J143" s="8" t="s">
        <v>530</v>
      </c>
      <c r="K143" s="8" t="s">
        <v>499</v>
      </c>
      <c r="L143" s="17">
        <v>4</v>
      </c>
      <c r="M143" s="16" t="s">
        <v>53</v>
      </c>
      <c r="N143" s="8" t="s">
        <v>694</v>
      </c>
      <c r="O143" s="8" t="s">
        <v>59</v>
      </c>
      <c r="P143" s="8" t="s">
        <v>694</v>
      </c>
      <c r="Q143" s="30" t="s">
        <v>316</v>
      </c>
      <c r="R143" s="30" t="s">
        <v>547</v>
      </c>
      <c r="S143" s="19">
        <v>1</v>
      </c>
      <c r="T143" s="30" t="s">
        <v>551</v>
      </c>
      <c r="U143" s="20">
        <v>45483</v>
      </c>
      <c r="V143" s="86">
        <v>45823</v>
      </c>
      <c r="W143" s="90">
        <v>45565</v>
      </c>
      <c r="X143" s="29" t="s">
        <v>808</v>
      </c>
      <c r="Y143" s="29">
        <v>0</v>
      </c>
      <c r="Z143" s="22">
        <f t="shared" si="36"/>
        <v>0</v>
      </c>
      <c r="AA143" s="23">
        <f t="shared" si="37"/>
        <v>0</v>
      </c>
      <c r="AB143" s="24" t="str">
        <f t="shared" si="38"/>
        <v>ROJO</v>
      </c>
      <c r="AC143" s="31" t="s">
        <v>819</v>
      </c>
      <c r="AD143" s="50" t="s">
        <v>47</v>
      </c>
    </row>
    <row r="144" spans="1:30" s="25" customFormat="1" ht="35.1" customHeight="1" x14ac:dyDescent="0.15">
      <c r="A144" s="82">
        <v>412</v>
      </c>
      <c r="B144" s="26">
        <v>45478</v>
      </c>
      <c r="C144" s="15" t="s">
        <v>78</v>
      </c>
      <c r="D144" s="16"/>
      <c r="E144" s="8" t="s">
        <v>511</v>
      </c>
      <c r="F144" s="14">
        <v>45463</v>
      </c>
      <c r="G144" s="17" t="s">
        <v>510</v>
      </c>
      <c r="H144" s="18" t="s">
        <v>42</v>
      </c>
      <c r="I144" s="8" t="s">
        <v>521</v>
      </c>
      <c r="J144" s="8" t="s">
        <v>531</v>
      </c>
      <c r="K144" s="8" t="s">
        <v>500</v>
      </c>
      <c r="L144" s="17">
        <v>1</v>
      </c>
      <c r="M144" s="16" t="s">
        <v>43</v>
      </c>
      <c r="N144" s="8" t="s">
        <v>694</v>
      </c>
      <c r="O144" s="8" t="s">
        <v>59</v>
      </c>
      <c r="P144" s="8" t="s">
        <v>694</v>
      </c>
      <c r="Q144" s="30" t="s">
        <v>316</v>
      </c>
      <c r="R144" s="30" t="s">
        <v>552</v>
      </c>
      <c r="S144" s="19">
        <v>1</v>
      </c>
      <c r="T144" s="30" t="s">
        <v>553</v>
      </c>
      <c r="U144" s="20">
        <v>45483</v>
      </c>
      <c r="V144" s="86">
        <v>45688</v>
      </c>
      <c r="W144" s="90">
        <v>45565</v>
      </c>
      <c r="X144" s="29" t="s">
        <v>809</v>
      </c>
      <c r="Y144" s="29">
        <v>0</v>
      </c>
      <c r="Z144" s="22">
        <f t="shared" si="36"/>
        <v>0</v>
      </c>
      <c r="AA144" s="23">
        <f t="shared" si="37"/>
        <v>0</v>
      </c>
      <c r="AB144" s="24" t="str">
        <f t="shared" si="38"/>
        <v>ROJO</v>
      </c>
      <c r="AC144" s="31" t="s">
        <v>976</v>
      </c>
      <c r="AD144" s="50" t="s">
        <v>47</v>
      </c>
    </row>
    <row r="145" spans="1:30" s="25" customFormat="1" ht="35.1" customHeight="1" x14ac:dyDescent="0.15">
      <c r="A145" s="82">
        <v>411</v>
      </c>
      <c r="B145" s="26">
        <v>45483</v>
      </c>
      <c r="C145" s="15" t="s">
        <v>46</v>
      </c>
      <c r="D145" s="16"/>
      <c r="E145" s="8" t="s">
        <v>422</v>
      </c>
      <c r="F145" s="14">
        <v>45447</v>
      </c>
      <c r="G145" s="17">
        <v>5</v>
      </c>
      <c r="H145" s="18" t="s">
        <v>42</v>
      </c>
      <c r="I145" s="8" t="s">
        <v>555</v>
      </c>
      <c r="J145" s="8" t="s">
        <v>556</v>
      </c>
      <c r="K145" s="8" t="s">
        <v>557</v>
      </c>
      <c r="L145" s="17">
        <v>16</v>
      </c>
      <c r="M145" s="16" t="s">
        <v>52</v>
      </c>
      <c r="N145" s="8" t="s">
        <v>695</v>
      </c>
      <c r="O145" s="8" t="s">
        <v>86</v>
      </c>
      <c r="P145" s="8" t="s">
        <v>695</v>
      </c>
      <c r="Q145" s="30" t="s">
        <v>50</v>
      </c>
      <c r="R145" s="30" t="s">
        <v>574</v>
      </c>
      <c r="S145" s="19">
        <v>1</v>
      </c>
      <c r="T145" s="30" t="s">
        <v>575</v>
      </c>
      <c r="U145" s="20">
        <v>45488</v>
      </c>
      <c r="V145" s="86">
        <v>45498</v>
      </c>
      <c r="W145" s="91">
        <v>45565</v>
      </c>
      <c r="X145" s="29" t="s">
        <v>865</v>
      </c>
      <c r="Y145" s="29">
        <v>8</v>
      </c>
      <c r="Z145" s="22">
        <f t="shared" ref="Z145:Z162" si="39">IF(Y145="","",IF(OR($L145=0,$L145="",W145=""),"",Y145/$L145))</f>
        <v>0.5</v>
      </c>
      <c r="AA145" s="23">
        <f t="shared" ref="AA145:AA162" si="40">IF(OR($S145="",Z145=""),"",IF(OR($S145=0,Z145=0),0,IF((Z145*100%)/$S145&gt;100%,100%,(Z145*100%)/$S145)))</f>
        <v>0.5</v>
      </c>
      <c r="AB145" s="24" t="str">
        <f t="shared" ref="AB145:AB162" si="41">IF(Y145="","",IF(W145="","FALTA FECHA SEGUIMIENTO",IF(W145&gt;$V145,IF(AA145=100%,"OK","ROJO"),IF(AA145&lt;ROUND(DAYS360($U145,W145,FALSE),0)/ROUND(DAYS360($U145,$V145,FALSE),-1),"ROJO",IF(AA145=100%,"OK","AMARILLO")))))</f>
        <v>ROJO</v>
      </c>
      <c r="AC145" s="31" t="s">
        <v>947</v>
      </c>
      <c r="AD145" s="68" t="s">
        <v>855</v>
      </c>
    </row>
    <row r="146" spans="1:30" s="25" customFormat="1" ht="35.1" customHeight="1" x14ac:dyDescent="0.15">
      <c r="A146" s="82">
        <v>411</v>
      </c>
      <c r="B146" s="26">
        <v>45483</v>
      </c>
      <c r="C146" s="15" t="s">
        <v>46</v>
      </c>
      <c r="D146" s="16"/>
      <c r="E146" s="8" t="s">
        <v>422</v>
      </c>
      <c r="F146" s="14">
        <v>45447</v>
      </c>
      <c r="G146" s="17">
        <v>5</v>
      </c>
      <c r="H146" s="18" t="s">
        <v>42</v>
      </c>
      <c r="I146" s="8" t="s">
        <v>555</v>
      </c>
      <c r="J146" s="8" t="s">
        <v>558</v>
      </c>
      <c r="K146" s="8" t="s">
        <v>559</v>
      </c>
      <c r="L146" s="17">
        <v>16</v>
      </c>
      <c r="M146" s="16" t="s">
        <v>52</v>
      </c>
      <c r="N146" s="8" t="s">
        <v>695</v>
      </c>
      <c r="O146" s="8" t="s">
        <v>86</v>
      </c>
      <c r="P146" s="8" t="s">
        <v>695</v>
      </c>
      <c r="Q146" s="30" t="s">
        <v>50</v>
      </c>
      <c r="R146" s="30" t="s">
        <v>574</v>
      </c>
      <c r="S146" s="19">
        <v>1</v>
      </c>
      <c r="T146" s="30" t="s">
        <v>575</v>
      </c>
      <c r="U146" s="20">
        <v>45488</v>
      </c>
      <c r="V146" s="86">
        <v>45498</v>
      </c>
      <c r="W146" s="90">
        <v>45565</v>
      </c>
      <c r="X146" s="29" t="s">
        <v>866</v>
      </c>
      <c r="Y146" s="29">
        <v>8</v>
      </c>
      <c r="Z146" s="22">
        <f t="shared" si="39"/>
        <v>0.5</v>
      </c>
      <c r="AA146" s="23">
        <f t="shared" si="40"/>
        <v>0.5</v>
      </c>
      <c r="AB146" s="24" t="str">
        <f t="shared" si="41"/>
        <v>ROJO</v>
      </c>
      <c r="AC146" s="31" t="s">
        <v>947</v>
      </c>
      <c r="AD146" s="68" t="s">
        <v>855</v>
      </c>
    </row>
    <row r="147" spans="1:30" s="25" customFormat="1" ht="35.1" customHeight="1" x14ac:dyDescent="0.15">
      <c r="A147" s="82">
        <v>411</v>
      </c>
      <c r="B147" s="26">
        <v>45483</v>
      </c>
      <c r="C147" s="15" t="s">
        <v>46</v>
      </c>
      <c r="D147" s="16"/>
      <c r="E147" s="8" t="s">
        <v>422</v>
      </c>
      <c r="F147" s="14">
        <v>45447</v>
      </c>
      <c r="G147" s="17">
        <v>5</v>
      </c>
      <c r="H147" s="18" t="s">
        <v>42</v>
      </c>
      <c r="I147" s="8" t="s">
        <v>555</v>
      </c>
      <c r="J147" s="8" t="s">
        <v>558</v>
      </c>
      <c r="K147" s="8" t="s">
        <v>560</v>
      </c>
      <c r="L147" s="17">
        <v>16</v>
      </c>
      <c r="M147" s="16" t="s">
        <v>43</v>
      </c>
      <c r="N147" s="8" t="s">
        <v>695</v>
      </c>
      <c r="O147" s="8" t="s">
        <v>86</v>
      </c>
      <c r="P147" s="8" t="s">
        <v>695</v>
      </c>
      <c r="Q147" s="30" t="s">
        <v>50</v>
      </c>
      <c r="R147" s="30" t="s">
        <v>576</v>
      </c>
      <c r="S147" s="19">
        <v>0.8</v>
      </c>
      <c r="T147" s="30" t="s">
        <v>575</v>
      </c>
      <c r="U147" s="20">
        <v>45488</v>
      </c>
      <c r="V147" s="86">
        <v>45498</v>
      </c>
      <c r="W147" s="90">
        <v>45565</v>
      </c>
      <c r="X147" s="29" t="s">
        <v>867</v>
      </c>
      <c r="Y147" s="29">
        <v>8</v>
      </c>
      <c r="Z147" s="22">
        <f t="shared" si="39"/>
        <v>0.5</v>
      </c>
      <c r="AA147" s="23">
        <f t="shared" si="40"/>
        <v>0.625</v>
      </c>
      <c r="AB147" s="24" t="str">
        <f t="shared" si="41"/>
        <v>ROJO</v>
      </c>
      <c r="AC147" s="31" t="s">
        <v>947</v>
      </c>
      <c r="AD147" s="68" t="s">
        <v>855</v>
      </c>
    </row>
    <row r="148" spans="1:30" s="25" customFormat="1" ht="35.1" customHeight="1" x14ac:dyDescent="0.15">
      <c r="A148" s="82">
        <v>411</v>
      </c>
      <c r="B148" s="26">
        <v>45483</v>
      </c>
      <c r="C148" s="15" t="s">
        <v>46</v>
      </c>
      <c r="D148" s="16"/>
      <c r="E148" s="8" t="s">
        <v>422</v>
      </c>
      <c r="F148" s="14">
        <v>45447</v>
      </c>
      <c r="G148" s="17">
        <v>5</v>
      </c>
      <c r="H148" s="18" t="s">
        <v>42</v>
      </c>
      <c r="I148" s="8" t="s">
        <v>555</v>
      </c>
      <c r="J148" s="8" t="s">
        <v>558</v>
      </c>
      <c r="K148" s="8" t="s">
        <v>561</v>
      </c>
      <c r="L148" s="17">
        <v>4</v>
      </c>
      <c r="M148" s="16" t="s">
        <v>53</v>
      </c>
      <c r="N148" s="8" t="s">
        <v>695</v>
      </c>
      <c r="O148" s="8" t="s">
        <v>86</v>
      </c>
      <c r="P148" s="8" t="s">
        <v>695</v>
      </c>
      <c r="Q148" s="30" t="s">
        <v>50</v>
      </c>
      <c r="R148" s="30" t="s">
        <v>577</v>
      </c>
      <c r="S148" s="19">
        <v>0.8</v>
      </c>
      <c r="T148" s="30" t="s">
        <v>575</v>
      </c>
      <c r="U148" s="20">
        <v>45488</v>
      </c>
      <c r="V148" s="86">
        <v>45747</v>
      </c>
      <c r="W148" s="90">
        <v>45565</v>
      </c>
      <c r="X148" s="29" t="s">
        <v>868</v>
      </c>
      <c r="Y148" s="29">
        <v>0</v>
      </c>
      <c r="Z148" s="22">
        <f t="shared" si="39"/>
        <v>0</v>
      </c>
      <c r="AA148" s="23">
        <f t="shared" si="40"/>
        <v>0</v>
      </c>
      <c r="AB148" s="24" t="str">
        <f t="shared" si="41"/>
        <v>ROJO</v>
      </c>
      <c r="AC148" s="29" t="s">
        <v>875</v>
      </c>
      <c r="AD148" s="68" t="s">
        <v>855</v>
      </c>
    </row>
    <row r="149" spans="1:30" s="25" customFormat="1" ht="35.1" customHeight="1" x14ac:dyDescent="0.15">
      <c r="A149" s="82">
        <v>411</v>
      </c>
      <c r="B149" s="26">
        <v>45483</v>
      </c>
      <c r="C149" s="15" t="s">
        <v>46</v>
      </c>
      <c r="D149" s="16"/>
      <c r="E149" s="8" t="s">
        <v>422</v>
      </c>
      <c r="F149" s="14">
        <v>45447</v>
      </c>
      <c r="G149" s="17">
        <v>5</v>
      </c>
      <c r="H149" s="18" t="s">
        <v>42</v>
      </c>
      <c r="I149" s="8" t="s">
        <v>555</v>
      </c>
      <c r="J149" s="8" t="s">
        <v>558</v>
      </c>
      <c r="K149" s="8" t="s">
        <v>562</v>
      </c>
      <c r="L149" s="17">
        <v>2</v>
      </c>
      <c r="M149" s="16" t="s">
        <v>53</v>
      </c>
      <c r="N149" s="8" t="s">
        <v>695</v>
      </c>
      <c r="O149" s="8" t="s">
        <v>86</v>
      </c>
      <c r="P149" s="8" t="s">
        <v>695</v>
      </c>
      <c r="Q149" s="30" t="s">
        <v>50</v>
      </c>
      <c r="R149" s="30" t="s">
        <v>577</v>
      </c>
      <c r="S149" s="19">
        <v>0.8</v>
      </c>
      <c r="T149" s="30" t="s">
        <v>575</v>
      </c>
      <c r="U149" s="20">
        <v>45488</v>
      </c>
      <c r="V149" s="86">
        <v>45838</v>
      </c>
      <c r="W149" s="90">
        <v>45565</v>
      </c>
      <c r="X149" s="29" t="s">
        <v>869</v>
      </c>
      <c r="Y149" s="29">
        <v>0</v>
      </c>
      <c r="Z149" s="22">
        <f t="shared" si="39"/>
        <v>0</v>
      </c>
      <c r="AA149" s="23">
        <f t="shared" si="40"/>
        <v>0</v>
      </c>
      <c r="AB149" s="24" t="str">
        <f t="shared" si="41"/>
        <v>ROJO</v>
      </c>
      <c r="AC149" s="29" t="s">
        <v>876</v>
      </c>
      <c r="AD149" s="68" t="s">
        <v>855</v>
      </c>
    </row>
    <row r="150" spans="1:30" s="25" customFormat="1" ht="35.1" customHeight="1" x14ac:dyDescent="0.15">
      <c r="A150" s="82">
        <v>411</v>
      </c>
      <c r="B150" s="26">
        <v>45483</v>
      </c>
      <c r="C150" s="15" t="s">
        <v>46</v>
      </c>
      <c r="D150" s="16"/>
      <c r="E150" s="8" t="s">
        <v>422</v>
      </c>
      <c r="F150" s="14">
        <v>45447</v>
      </c>
      <c r="G150" s="17">
        <v>9</v>
      </c>
      <c r="H150" s="18" t="s">
        <v>42</v>
      </c>
      <c r="I150" s="8" t="s">
        <v>563</v>
      </c>
      <c r="J150" s="8" t="s">
        <v>564</v>
      </c>
      <c r="K150" s="8" t="s">
        <v>565</v>
      </c>
      <c r="L150" s="17">
        <v>16</v>
      </c>
      <c r="M150" s="16" t="s">
        <v>43</v>
      </c>
      <c r="N150" s="8" t="s">
        <v>695</v>
      </c>
      <c r="O150" s="8" t="s">
        <v>86</v>
      </c>
      <c r="P150" s="8" t="s">
        <v>695</v>
      </c>
      <c r="Q150" s="30" t="s">
        <v>50</v>
      </c>
      <c r="R150" s="30" t="s">
        <v>578</v>
      </c>
      <c r="S150" s="19">
        <v>0.8</v>
      </c>
      <c r="T150" s="30" t="s">
        <v>575</v>
      </c>
      <c r="U150" s="20">
        <v>45503</v>
      </c>
      <c r="V150" s="86">
        <v>45838</v>
      </c>
      <c r="W150" s="90">
        <v>45565</v>
      </c>
      <c r="X150" s="29" t="s">
        <v>870</v>
      </c>
      <c r="Y150" s="29">
        <v>2</v>
      </c>
      <c r="Z150" s="22">
        <f t="shared" si="39"/>
        <v>0.125</v>
      </c>
      <c r="AA150" s="23">
        <f t="shared" si="40"/>
        <v>0.15625</v>
      </c>
      <c r="AB150" s="24" t="str">
        <f t="shared" si="41"/>
        <v>ROJO</v>
      </c>
      <c r="AC150" s="29" t="s">
        <v>937</v>
      </c>
      <c r="AD150" s="68" t="s">
        <v>855</v>
      </c>
    </row>
    <row r="151" spans="1:30" s="25" customFormat="1" ht="35.1" customHeight="1" x14ac:dyDescent="0.15">
      <c r="A151" s="82">
        <v>411</v>
      </c>
      <c r="B151" s="26">
        <v>45483</v>
      </c>
      <c r="C151" s="15" t="s">
        <v>46</v>
      </c>
      <c r="D151" s="16"/>
      <c r="E151" s="8" t="s">
        <v>422</v>
      </c>
      <c r="F151" s="14">
        <v>45447</v>
      </c>
      <c r="G151" s="17">
        <v>9</v>
      </c>
      <c r="H151" s="18" t="s">
        <v>42</v>
      </c>
      <c r="I151" s="8" t="s">
        <v>563</v>
      </c>
      <c r="J151" s="8" t="s">
        <v>564</v>
      </c>
      <c r="K151" s="8" t="s">
        <v>566</v>
      </c>
      <c r="L151" s="17">
        <v>2</v>
      </c>
      <c r="M151" s="16" t="s">
        <v>53</v>
      </c>
      <c r="N151" s="8" t="s">
        <v>695</v>
      </c>
      <c r="O151" s="8" t="s">
        <v>86</v>
      </c>
      <c r="P151" s="8" t="s">
        <v>695</v>
      </c>
      <c r="Q151" s="30" t="s">
        <v>50</v>
      </c>
      <c r="R151" s="30" t="s">
        <v>578</v>
      </c>
      <c r="S151" s="19">
        <v>0.8</v>
      </c>
      <c r="T151" s="30" t="s">
        <v>575</v>
      </c>
      <c r="U151" s="20">
        <v>45503</v>
      </c>
      <c r="V151" s="86">
        <v>45838</v>
      </c>
      <c r="W151" s="90">
        <v>45565</v>
      </c>
      <c r="X151" s="29" t="s">
        <v>871</v>
      </c>
      <c r="Y151" s="29">
        <v>0.5</v>
      </c>
      <c r="Z151" s="22">
        <f t="shared" si="39"/>
        <v>0.25</v>
      </c>
      <c r="AA151" s="23">
        <f t="shared" si="40"/>
        <v>0.3125</v>
      </c>
      <c r="AB151" s="24" t="str">
        <f t="shared" si="41"/>
        <v>AMARILLO</v>
      </c>
      <c r="AC151" s="29" t="s">
        <v>937</v>
      </c>
      <c r="AD151" s="68" t="s">
        <v>855</v>
      </c>
    </row>
    <row r="152" spans="1:30" s="25" customFormat="1" ht="35.1" customHeight="1" x14ac:dyDescent="0.15">
      <c r="A152" s="82">
        <v>411</v>
      </c>
      <c r="B152" s="26">
        <v>45483</v>
      </c>
      <c r="C152" s="15" t="s">
        <v>46</v>
      </c>
      <c r="D152" s="16"/>
      <c r="E152" s="8" t="s">
        <v>422</v>
      </c>
      <c r="F152" s="14">
        <v>45447</v>
      </c>
      <c r="G152" s="17">
        <v>10</v>
      </c>
      <c r="H152" s="18" t="s">
        <v>42</v>
      </c>
      <c r="I152" s="8" t="s">
        <v>692</v>
      </c>
      <c r="J152" s="8" t="s">
        <v>567</v>
      </c>
      <c r="K152" s="8" t="s">
        <v>568</v>
      </c>
      <c r="L152" s="17">
        <v>16</v>
      </c>
      <c r="M152" s="16" t="s">
        <v>43</v>
      </c>
      <c r="N152" s="8" t="s">
        <v>695</v>
      </c>
      <c r="O152" s="8" t="s">
        <v>86</v>
      </c>
      <c r="P152" s="8" t="s">
        <v>695</v>
      </c>
      <c r="Q152" s="30" t="s">
        <v>50</v>
      </c>
      <c r="R152" s="30" t="s">
        <v>579</v>
      </c>
      <c r="S152" s="19">
        <v>0.8</v>
      </c>
      <c r="T152" s="30" t="s">
        <v>575</v>
      </c>
      <c r="U152" s="20">
        <v>45503</v>
      </c>
      <c r="V152" s="86">
        <v>45838</v>
      </c>
      <c r="W152" s="90">
        <v>45565</v>
      </c>
      <c r="X152" s="29" t="s">
        <v>872</v>
      </c>
      <c r="Y152" s="29">
        <v>2</v>
      </c>
      <c r="Z152" s="22">
        <f t="shared" si="39"/>
        <v>0.125</v>
      </c>
      <c r="AA152" s="23">
        <f t="shared" si="40"/>
        <v>0.15625</v>
      </c>
      <c r="AB152" s="24" t="str">
        <f t="shared" si="41"/>
        <v>ROJO</v>
      </c>
      <c r="AC152" s="29" t="s">
        <v>938</v>
      </c>
      <c r="AD152" s="68" t="s">
        <v>855</v>
      </c>
    </row>
    <row r="153" spans="1:30" s="25" customFormat="1" ht="35.1" customHeight="1" x14ac:dyDescent="0.15">
      <c r="A153" s="82">
        <v>411</v>
      </c>
      <c r="B153" s="26">
        <v>45483</v>
      </c>
      <c r="C153" s="15" t="s">
        <v>46</v>
      </c>
      <c r="D153" s="16"/>
      <c r="E153" s="8" t="s">
        <v>422</v>
      </c>
      <c r="F153" s="14">
        <v>45447</v>
      </c>
      <c r="G153" s="17">
        <v>10</v>
      </c>
      <c r="H153" s="18" t="s">
        <v>42</v>
      </c>
      <c r="I153" s="8" t="s">
        <v>692</v>
      </c>
      <c r="J153" s="8" t="s">
        <v>567</v>
      </c>
      <c r="K153" s="8" t="s">
        <v>569</v>
      </c>
      <c r="L153" s="17">
        <v>16</v>
      </c>
      <c r="M153" s="16" t="s">
        <v>43</v>
      </c>
      <c r="N153" s="8" t="s">
        <v>695</v>
      </c>
      <c r="O153" s="8" t="s">
        <v>86</v>
      </c>
      <c r="P153" s="8" t="s">
        <v>695</v>
      </c>
      <c r="Q153" s="30" t="s">
        <v>50</v>
      </c>
      <c r="R153" s="30" t="s">
        <v>579</v>
      </c>
      <c r="S153" s="19">
        <v>0.8</v>
      </c>
      <c r="T153" s="30" t="s">
        <v>575</v>
      </c>
      <c r="U153" s="20">
        <v>45503</v>
      </c>
      <c r="V153" s="86">
        <v>45838</v>
      </c>
      <c r="W153" s="90">
        <v>45565</v>
      </c>
      <c r="X153" s="29" t="s">
        <v>873</v>
      </c>
      <c r="Y153" s="29">
        <v>0</v>
      </c>
      <c r="Z153" s="22">
        <f t="shared" si="39"/>
        <v>0</v>
      </c>
      <c r="AA153" s="23">
        <f t="shared" si="40"/>
        <v>0</v>
      </c>
      <c r="AB153" s="24" t="str">
        <f t="shared" si="41"/>
        <v>ROJO</v>
      </c>
      <c r="AC153" s="29" t="s">
        <v>348</v>
      </c>
      <c r="AD153" s="68" t="s">
        <v>855</v>
      </c>
    </row>
    <row r="154" spans="1:30" s="25" customFormat="1" ht="35.1" customHeight="1" x14ac:dyDescent="0.15">
      <c r="A154" s="82">
        <v>411</v>
      </c>
      <c r="B154" s="26">
        <v>45483</v>
      </c>
      <c r="C154" s="15" t="s">
        <v>46</v>
      </c>
      <c r="D154" s="16"/>
      <c r="E154" s="8" t="s">
        <v>422</v>
      </c>
      <c r="F154" s="14">
        <v>45447</v>
      </c>
      <c r="G154" s="17">
        <v>13</v>
      </c>
      <c r="H154" s="18" t="s">
        <v>42</v>
      </c>
      <c r="I154" s="8" t="s">
        <v>570</v>
      </c>
      <c r="J154" s="8" t="s">
        <v>571</v>
      </c>
      <c r="K154" s="8" t="s">
        <v>572</v>
      </c>
      <c r="L154" s="17">
        <v>3</v>
      </c>
      <c r="M154" s="16" t="s">
        <v>43</v>
      </c>
      <c r="N154" s="8" t="s">
        <v>695</v>
      </c>
      <c r="O154" s="8" t="s">
        <v>86</v>
      </c>
      <c r="P154" s="8" t="s">
        <v>695</v>
      </c>
      <c r="Q154" s="30" t="s">
        <v>50</v>
      </c>
      <c r="R154" s="30" t="s">
        <v>580</v>
      </c>
      <c r="S154" s="19">
        <v>0.7</v>
      </c>
      <c r="T154" s="30" t="s">
        <v>575</v>
      </c>
      <c r="U154" s="20">
        <v>45503</v>
      </c>
      <c r="V154" s="86">
        <v>45838</v>
      </c>
      <c r="W154" s="90">
        <v>45565</v>
      </c>
      <c r="X154" s="29" t="s">
        <v>874</v>
      </c>
      <c r="Y154" s="29">
        <v>0</v>
      </c>
      <c r="Z154" s="22">
        <f t="shared" si="39"/>
        <v>0</v>
      </c>
      <c r="AA154" s="23">
        <f t="shared" si="40"/>
        <v>0</v>
      </c>
      <c r="AB154" s="24" t="str">
        <f t="shared" si="41"/>
        <v>ROJO</v>
      </c>
      <c r="AC154" s="29" t="s">
        <v>348</v>
      </c>
      <c r="AD154" s="68" t="s">
        <v>855</v>
      </c>
    </row>
    <row r="155" spans="1:30" s="25" customFormat="1" ht="35.1" customHeight="1" x14ac:dyDescent="0.15">
      <c r="A155" s="82">
        <v>411</v>
      </c>
      <c r="B155" s="26">
        <v>45483</v>
      </c>
      <c r="C155" s="15" t="s">
        <v>46</v>
      </c>
      <c r="D155" s="16"/>
      <c r="E155" s="8" t="s">
        <v>422</v>
      </c>
      <c r="F155" s="14">
        <v>45447</v>
      </c>
      <c r="G155" s="17">
        <v>13</v>
      </c>
      <c r="H155" s="18" t="s">
        <v>42</v>
      </c>
      <c r="I155" s="8" t="s">
        <v>570</v>
      </c>
      <c r="J155" s="8" t="s">
        <v>571</v>
      </c>
      <c r="K155" s="8" t="s">
        <v>573</v>
      </c>
      <c r="L155" s="17">
        <v>16</v>
      </c>
      <c r="M155" s="16" t="s">
        <v>53</v>
      </c>
      <c r="N155" s="8" t="s">
        <v>695</v>
      </c>
      <c r="O155" s="8" t="s">
        <v>86</v>
      </c>
      <c r="P155" s="8" t="s">
        <v>695</v>
      </c>
      <c r="Q155" s="30" t="s">
        <v>50</v>
      </c>
      <c r="R155" s="30" t="s">
        <v>580</v>
      </c>
      <c r="S155" s="19">
        <v>0.7</v>
      </c>
      <c r="T155" s="30" t="s">
        <v>575</v>
      </c>
      <c r="U155" s="20">
        <v>45503</v>
      </c>
      <c r="V155" s="86">
        <v>45838</v>
      </c>
      <c r="W155" s="90">
        <v>45565</v>
      </c>
      <c r="X155" s="29" t="s">
        <v>874</v>
      </c>
      <c r="Y155" s="29">
        <v>0</v>
      </c>
      <c r="Z155" s="22">
        <f t="shared" si="39"/>
        <v>0</v>
      </c>
      <c r="AA155" s="23">
        <f t="shared" si="40"/>
        <v>0</v>
      </c>
      <c r="AB155" s="24" t="str">
        <f t="shared" si="41"/>
        <v>ROJO</v>
      </c>
      <c r="AC155" s="29" t="s">
        <v>348</v>
      </c>
      <c r="AD155" s="68" t="s">
        <v>855</v>
      </c>
    </row>
    <row r="156" spans="1:30" s="25" customFormat="1" ht="35.1" customHeight="1" x14ac:dyDescent="0.15">
      <c r="A156" s="82">
        <v>411</v>
      </c>
      <c r="B156" s="26">
        <v>45483</v>
      </c>
      <c r="C156" s="15" t="s">
        <v>46</v>
      </c>
      <c r="D156" s="16"/>
      <c r="E156" s="8" t="s">
        <v>422</v>
      </c>
      <c r="F156" s="14">
        <v>45447</v>
      </c>
      <c r="G156" s="17">
        <v>1</v>
      </c>
      <c r="H156" s="18" t="s">
        <v>54</v>
      </c>
      <c r="I156" s="8" t="s">
        <v>581</v>
      </c>
      <c r="J156" s="8" t="s">
        <v>582</v>
      </c>
      <c r="K156" s="8" t="s">
        <v>583</v>
      </c>
      <c r="L156" s="17">
        <v>2</v>
      </c>
      <c r="M156" s="16" t="s">
        <v>43</v>
      </c>
      <c r="N156" s="8" t="s">
        <v>80</v>
      </c>
      <c r="O156" s="8" t="s">
        <v>288</v>
      </c>
      <c r="P156" s="8" t="s">
        <v>80</v>
      </c>
      <c r="Q156" s="30" t="s">
        <v>50</v>
      </c>
      <c r="R156" s="30" t="s">
        <v>602</v>
      </c>
      <c r="S156" s="19">
        <v>1</v>
      </c>
      <c r="T156" s="30" t="s">
        <v>603</v>
      </c>
      <c r="U156" s="20">
        <v>45473</v>
      </c>
      <c r="V156" s="86">
        <v>45657</v>
      </c>
      <c r="W156" s="90">
        <v>45565</v>
      </c>
      <c r="X156" s="29" t="s">
        <v>837</v>
      </c>
      <c r="Y156" s="29">
        <v>1</v>
      </c>
      <c r="Z156" s="22">
        <f t="shared" si="39"/>
        <v>0.5</v>
      </c>
      <c r="AA156" s="23">
        <f t="shared" si="40"/>
        <v>0.5</v>
      </c>
      <c r="AB156" s="24" t="str">
        <f t="shared" si="41"/>
        <v>AMARILLO</v>
      </c>
      <c r="AC156" s="29" t="s">
        <v>977</v>
      </c>
      <c r="AD156" s="67" t="s">
        <v>83</v>
      </c>
    </row>
    <row r="157" spans="1:30" s="25" customFormat="1" ht="35.1" customHeight="1" x14ac:dyDescent="0.15">
      <c r="A157" s="82">
        <v>411</v>
      </c>
      <c r="B157" s="26">
        <v>45483</v>
      </c>
      <c r="C157" s="15" t="s">
        <v>46</v>
      </c>
      <c r="D157" s="16"/>
      <c r="E157" s="8" t="s">
        <v>422</v>
      </c>
      <c r="F157" s="14">
        <v>45447</v>
      </c>
      <c r="G157" s="17">
        <v>2</v>
      </c>
      <c r="H157" s="18" t="s">
        <v>54</v>
      </c>
      <c r="I157" s="8" t="s">
        <v>584</v>
      </c>
      <c r="J157" s="8" t="s">
        <v>585</v>
      </c>
      <c r="K157" s="8" t="s">
        <v>586</v>
      </c>
      <c r="L157" s="17">
        <v>2</v>
      </c>
      <c r="M157" s="16" t="s">
        <v>43</v>
      </c>
      <c r="N157" s="8" t="s">
        <v>80</v>
      </c>
      <c r="O157" s="8" t="s">
        <v>288</v>
      </c>
      <c r="P157" s="8" t="s">
        <v>80</v>
      </c>
      <c r="Q157" s="30" t="s">
        <v>50</v>
      </c>
      <c r="R157" s="30" t="s">
        <v>604</v>
      </c>
      <c r="S157" s="19">
        <v>1</v>
      </c>
      <c r="T157" s="30" t="s">
        <v>603</v>
      </c>
      <c r="U157" s="20">
        <v>45473</v>
      </c>
      <c r="V157" s="86">
        <v>45657</v>
      </c>
      <c r="W157" s="90">
        <v>45565</v>
      </c>
      <c r="X157" s="29" t="s">
        <v>838</v>
      </c>
      <c r="Y157" s="29">
        <v>1</v>
      </c>
      <c r="Z157" s="22">
        <f t="shared" si="39"/>
        <v>0.5</v>
      </c>
      <c r="AA157" s="23">
        <f t="shared" si="40"/>
        <v>0.5</v>
      </c>
      <c r="AB157" s="24" t="str">
        <f t="shared" si="41"/>
        <v>AMARILLO</v>
      </c>
      <c r="AC157" s="29" t="s">
        <v>844</v>
      </c>
      <c r="AD157" s="67" t="s">
        <v>83</v>
      </c>
    </row>
    <row r="158" spans="1:30" s="25" customFormat="1" ht="35.1" customHeight="1" x14ac:dyDescent="0.15">
      <c r="A158" s="82">
        <v>411</v>
      </c>
      <c r="B158" s="26">
        <v>45483</v>
      </c>
      <c r="C158" s="15" t="s">
        <v>46</v>
      </c>
      <c r="D158" s="16"/>
      <c r="E158" s="8" t="s">
        <v>422</v>
      </c>
      <c r="F158" s="14">
        <v>45447</v>
      </c>
      <c r="G158" s="17">
        <v>6</v>
      </c>
      <c r="H158" s="18" t="s">
        <v>54</v>
      </c>
      <c r="I158" s="8" t="s">
        <v>587</v>
      </c>
      <c r="J158" s="8" t="s">
        <v>588</v>
      </c>
      <c r="K158" s="8" t="s">
        <v>589</v>
      </c>
      <c r="L158" s="17">
        <v>2</v>
      </c>
      <c r="M158" s="16" t="s">
        <v>43</v>
      </c>
      <c r="N158" s="8" t="s">
        <v>80</v>
      </c>
      <c r="O158" s="8" t="s">
        <v>288</v>
      </c>
      <c r="P158" s="8" t="s">
        <v>80</v>
      </c>
      <c r="Q158" s="30" t="s">
        <v>50</v>
      </c>
      <c r="R158" s="30" t="s">
        <v>605</v>
      </c>
      <c r="S158" s="19">
        <v>1</v>
      </c>
      <c r="T158" s="30" t="s">
        <v>603</v>
      </c>
      <c r="U158" s="20">
        <v>45473</v>
      </c>
      <c r="V158" s="86">
        <v>45657</v>
      </c>
      <c r="W158" s="90">
        <v>45565</v>
      </c>
      <c r="X158" s="29" t="s">
        <v>839</v>
      </c>
      <c r="Y158" s="29">
        <v>1</v>
      </c>
      <c r="Z158" s="22">
        <f t="shared" si="39"/>
        <v>0.5</v>
      </c>
      <c r="AA158" s="23">
        <f t="shared" si="40"/>
        <v>0.5</v>
      </c>
      <c r="AB158" s="24" t="str">
        <f t="shared" si="41"/>
        <v>AMARILLO</v>
      </c>
      <c r="AC158" s="29" t="s">
        <v>845</v>
      </c>
      <c r="AD158" s="67" t="s">
        <v>83</v>
      </c>
    </row>
    <row r="159" spans="1:30" s="25" customFormat="1" ht="35.1" customHeight="1" x14ac:dyDescent="0.15">
      <c r="A159" s="82">
        <v>411</v>
      </c>
      <c r="B159" s="26">
        <v>45483</v>
      </c>
      <c r="C159" s="15" t="s">
        <v>46</v>
      </c>
      <c r="D159" s="16"/>
      <c r="E159" s="8" t="s">
        <v>422</v>
      </c>
      <c r="F159" s="14">
        <v>45447</v>
      </c>
      <c r="G159" s="17">
        <v>7</v>
      </c>
      <c r="H159" s="18" t="s">
        <v>54</v>
      </c>
      <c r="I159" s="8" t="s">
        <v>590</v>
      </c>
      <c r="J159" s="8" t="s">
        <v>591</v>
      </c>
      <c r="K159" s="8" t="s">
        <v>592</v>
      </c>
      <c r="L159" s="17">
        <v>1</v>
      </c>
      <c r="M159" s="16" t="s">
        <v>43</v>
      </c>
      <c r="N159" s="8" t="s">
        <v>80</v>
      </c>
      <c r="O159" s="8" t="s">
        <v>288</v>
      </c>
      <c r="P159" s="8" t="s">
        <v>80</v>
      </c>
      <c r="Q159" s="30" t="s">
        <v>50</v>
      </c>
      <c r="R159" s="30" t="s">
        <v>606</v>
      </c>
      <c r="S159" s="19">
        <v>1</v>
      </c>
      <c r="T159" s="30" t="s">
        <v>603</v>
      </c>
      <c r="U159" s="20">
        <v>45473</v>
      </c>
      <c r="V159" s="86">
        <v>45657</v>
      </c>
      <c r="W159" s="90">
        <v>45565</v>
      </c>
      <c r="X159" s="29" t="s">
        <v>840</v>
      </c>
      <c r="Y159" s="29">
        <v>1</v>
      </c>
      <c r="Z159" s="22">
        <f t="shared" si="39"/>
        <v>1</v>
      </c>
      <c r="AA159" s="23">
        <f t="shared" si="40"/>
        <v>1</v>
      </c>
      <c r="AB159" s="24" t="str">
        <f t="shared" si="41"/>
        <v>OK</v>
      </c>
      <c r="AC159" s="29" t="s">
        <v>846</v>
      </c>
      <c r="AD159" s="67" t="s">
        <v>83</v>
      </c>
    </row>
    <row r="160" spans="1:30" s="25" customFormat="1" ht="35.1" customHeight="1" x14ac:dyDescent="0.15">
      <c r="A160" s="82">
        <v>411</v>
      </c>
      <c r="B160" s="26">
        <v>45483</v>
      </c>
      <c r="C160" s="15" t="s">
        <v>46</v>
      </c>
      <c r="D160" s="16"/>
      <c r="E160" s="8" t="s">
        <v>422</v>
      </c>
      <c r="F160" s="14">
        <v>45447</v>
      </c>
      <c r="G160" s="17">
        <v>8</v>
      </c>
      <c r="H160" s="18" t="s">
        <v>54</v>
      </c>
      <c r="I160" s="8" t="s">
        <v>593</v>
      </c>
      <c r="J160" s="8" t="s">
        <v>594</v>
      </c>
      <c r="K160" s="8" t="s">
        <v>595</v>
      </c>
      <c r="L160" s="17">
        <v>1</v>
      </c>
      <c r="M160" s="16" t="s">
        <v>43</v>
      </c>
      <c r="N160" s="8" t="s">
        <v>80</v>
      </c>
      <c r="O160" s="8" t="s">
        <v>288</v>
      </c>
      <c r="P160" s="8" t="s">
        <v>80</v>
      </c>
      <c r="Q160" s="30" t="s">
        <v>50</v>
      </c>
      <c r="R160" s="30" t="s">
        <v>607</v>
      </c>
      <c r="S160" s="19">
        <v>1</v>
      </c>
      <c r="T160" s="30" t="s">
        <v>603</v>
      </c>
      <c r="U160" s="20">
        <v>45473</v>
      </c>
      <c r="V160" s="86">
        <v>45657</v>
      </c>
      <c r="W160" s="90">
        <v>45565</v>
      </c>
      <c r="X160" s="29" t="s">
        <v>841</v>
      </c>
      <c r="Y160" s="29">
        <v>1</v>
      </c>
      <c r="Z160" s="22">
        <f t="shared" si="39"/>
        <v>1</v>
      </c>
      <c r="AA160" s="23">
        <f t="shared" si="40"/>
        <v>1</v>
      </c>
      <c r="AB160" s="24" t="str">
        <f t="shared" si="41"/>
        <v>OK</v>
      </c>
      <c r="AC160" s="29" t="s">
        <v>847</v>
      </c>
      <c r="AD160" s="67" t="s">
        <v>83</v>
      </c>
    </row>
    <row r="161" spans="1:33" s="25" customFormat="1" ht="35.1" customHeight="1" x14ac:dyDescent="0.15">
      <c r="A161" s="82">
        <v>411</v>
      </c>
      <c r="B161" s="26">
        <v>45483</v>
      </c>
      <c r="C161" s="15" t="s">
        <v>46</v>
      </c>
      <c r="D161" s="16"/>
      <c r="E161" s="8" t="s">
        <v>422</v>
      </c>
      <c r="F161" s="14">
        <v>45447</v>
      </c>
      <c r="G161" s="17">
        <v>10</v>
      </c>
      <c r="H161" s="18" t="s">
        <v>54</v>
      </c>
      <c r="I161" s="8" t="s">
        <v>596</v>
      </c>
      <c r="J161" s="8" t="s">
        <v>597</v>
      </c>
      <c r="K161" s="8" t="s">
        <v>598</v>
      </c>
      <c r="L161" s="17">
        <v>6</v>
      </c>
      <c r="M161" s="16" t="s">
        <v>43</v>
      </c>
      <c r="N161" s="8" t="s">
        <v>80</v>
      </c>
      <c r="O161" s="8" t="s">
        <v>288</v>
      </c>
      <c r="P161" s="8" t="s">
        <v>80</v>
      </c>
      <c r="Q161" s="30" t="s">
        <v>50</v>
      </c>
      <c r="R161" s="30" t="s">
        <v>608</v>
      </c>
      <c r="S161" s="19">
        <v>1</v>
      </c>
      <c r="T161" s="30" t="s">
        <v>603</v>
      </c>
      <c r="U161" s="20">
        <v>45473</v>
      </c>
      <c r="V161" s="86">
        <v>45657</v>
      </c>
      <c r="W161" s="90">
        <v>45565</v>
      </c>
      <c r="X161" s="29" t="s">
        <v>842</v>
      </c>
      <c r="Y161" s="29">
        <v>3</v>
      </c>
      <c r="Z161" s="22">
        <f t="shared" si="39"/>
        <v>0.5</v>
      </c>
      <c r="AA161" s="23">
        <f t="shared" si="40"/>
        <v>0.5</v>
      </c>
      <c r="AB161" s="24" t="str">
        <f t="shared" si="41"/>
        <v>AMARILLO</v>
      </c>
      <c r="AC161" s="29" t="s">
        <v>848</v>
      </c>
      <c r="AD161" s="67" t="s">
        <v>83</v>
      </c>
    </row>
    <row r="162" spans="1:33" s="25" customFormat="1" ht="35.1" customHeight="1" x14ac:dyDescent="0.15">
      <c r="A162" s="82">
        <v>411</v>
      </c>
      <c r="B162" s="26">
        <v>45483</v>
      </c>
      <c r="C162" s="15" t="s">
        <v>46</v>
      </c>
      <c r="D162" s="16"/>
      <c r="E162" s="8" t="s">
        <v>422</v>
      </c>
      <c r="F162" s="14">
        <v>45447</v>
      </c>
      <c r="G162" s="17">
        <v>12</v>
      </c>
      <c r="H162" s="18" t="s">
        <v>54</v>
      </c>
      <c r="I162" s="8" t="s">
        <v>599</v>
      </c>
      <c r="J162" s="8" t="s">
        <v>600</v>
      </c>
      <c r="K162" s="8" t="s">
        <v>601</v>
      </c>
      <c r="L162" s="17">
        <v>6</v>
      </c>
      <c r="M162" s="16" t="s">
        <v>43</v>
      </c>
      <c r="N162" s="8" t="s">
        <v>80</v>
      </c>
      <c r="O162" s="8" t="s">
        <v>288</v>
      </c>
      <c r="P162" s="8" t="s">
        <v>80</v>
      </c>
      <c r="Q162" s="30" t="s">
        <v>50</v>
      </c>
      <c r="R162" s="30" t="s">
        <v>609</v>
      </c>
      <c r="S162" s="19">
        <v>1</v>
      </c>
      <c r="T162" s="30" t="s">
        <v>603</v>
      </c>
      <c r="U162" s="20">
        <v>45473</v>
      </c>
      <c r="V162" s="86">
        <v>45657</v>
      </c>
      <c r="W162" s="90">
        <v>45565</v>
      </c>
      <c r="X162" s="29" t="s">
        <v>843</v>
      </c>
      <c r="Y162" s="29">
        <v>3</v>
      </c>
      <c r="Z162" s="22">
        <f t="shared" si="39"/>
        <v>0.5</v>
      </c>
      <c r="AA162" s="23">
        <f t="shared" si="40"/>
        <v>0.5</v>
      </c>
      <c r="AB162" s="24" t="str">
        <f t="shared" si="41"/>
        <v>AMARILLO</v>
      </c>
      <c r="AC162" s="29" t="s">
        <v>978</v>
      </c>
      <c r="AD162" s="68" t="s">
        <v>83</v>
      </c>
    </row>
    <row r="163" spans="1:33" s="25" customFormat="1" ht="35.1" customHeight="1" x14ac:dyDescent="0.15">
      <c r="A163" s="82">
        <v>411</v>
      </c>
      <c r="B163" s="26">
        <v>45485</v>
      </c>
      <c r="C163" s="15" t="s">
        <v>46</v>
      </c>
      <c r="D163" s="16"/>
      <c r="E163" s="8" t="s">
        <v>422</v>
      </c>
      <c r="F163" s="14">
        <v>45447</v>
      </c>
      <c r="G163" s="17">
        <v>16</v>
      </c>
      <c r="H163" s="18" t="s">
        <v>126</v>
      </c>
      <c r="I163" s="8" t="s">
        <v>610</v>
      </c>
      <c r="J163" s="8" t="s">
        <v>611</v>
      </c>
      <c r="K163" s="8" t="s">
        <v>613</v>
      </c>
      <c r="L163" s="17">
        <v>5</v>
      </c>
      <c r="M163" s="16" t="s">
        <v>43</v>
      </c>
      <c r="N163" s="8" t="s">
        <v>44</v>
      </c>
      <c r="O163" s="8" t="s">
        <v>56</v>
      </c>
      <c r="P163" s="8" t="s">
        <v>44</v>
      </c>
      <c r="Q163" s="30" t="s">
        <v>50</v>
      </c>
      <c r="R163" s="30" t="s">
        <v>693</v>
      </c>
      <c r="S163" s="19">
        <v>1</v>
      </c>
      <c r="T163" s="30" t="s">
        <v>612</v>
      </c>
      <c r="U163" s="20">
        <v>45467</v>
      </c>
      <c r="V163" s="86">
        <v>45747</v>
      </c>
      <c r="W163" s="92">
        <v>45565</v>
      </c>
      <c r="X163" s="29" t="s">
        <v>757</v>
      </c>
      <c r="Y163" s="29">
        <v>1.75</v>
      </c>
      <c r="Z163" s="22">
        <f t="shared" ref="Z163:Z168" si="42">IF(Y163="","",IF(OR($L163=0,$L163="",W163=""),"",Y163/$L163))</f>
        <v>0.35</v>
      </c>
      <c r="AA163" s="23">
        <f t="shared" ref="AA163:AA168" si="43">IF(OR($S163="",Z163=""),"",IF(OR($S163=0,Z163=0),0,IF((Z163*100%)/$S163&gt;100%,100%,(Z163*100%)/$S163)))</f>
        <v>0.35</v>
      </c>
      <c r="AB163" s="24" t="str">
        <f t="shared" ref="AB163:AB168" si="44">IF(Y163="","",IF(W163="","FALTA FECHA SEGUIMIENTO",IF(W163&gt;$V163,IF(AA163=100%,"OK","ROJO"),IF(AA163&lt;ROUND(DAYS360($U163,W163,FALSE),0)/ROUND(DAYS360($U163,$V163,FALSE),-1),"ROJO",IF(AA163=100%,"OK","AMARILLO")))))</f>
        <v>AMARILLO</v>
      </c>
      <c r="AC163" s="29" t="s">
        <v>758</v>
      </c>
      <c r="AD163" s="68" t="s">
        <v>82</v>
      </c>
    </row>
    <row r="164" spans="1:33" s="25" customFormat="1" ht="35.1" customHeight="1" x14ac:dyDescent="0.15">
      <c r="A164" s="82">
        <v>411</v>
      </c>
      <c r="B164" s="26">
        <v>45485</v>
      </c>
      <c r="C164" s="15" t="s">
        <v>46</v>
      </c>
      <c r="D164" s="16"/>
      <c r="E164" s="8" t="s">
        <v>422</v>
      </c>
      <c r="F164" s="14">
        <v>45447</v>
      </c>
      <c r="G164" s="17">
        <v>2</v>
      </c>
      <c r="H164" s="18" t="s">
        <v>57</v>
      </c>
      <c r="I164" s="8" t="s">
        <v>614</v>
      </c>
      <c r="J164" s="8" t="s">
        <v>615</v>
      </c>
      <c r="K164" s="8" t="s">
        <v>616</v>
      </c>
      <c r="L164" s="17">
        <v>7</v>
      </c>
      <c r="M164" s="16" t="s">
        <v>43</v>
      </c>
      <c r="N164" s="8" t="s">
        <v>686</v>
      </c>
      <c r="O164" s="8" t="s">
        <v>629</v>
      </c>
      <c r="P164" s="8" t="s">
        <v>686</v>
      </c>
      <c r="Q164" s="30" t="s">
        <v>630</v>
      </c>
      <c r="R164" s="30" t="s">
        <v>631</v>
      </c>
      <c r="S164" s="19">
        <v>1</v>
      </c>
      <c r="T164" s="30" t="s">
        <v>632</v>
      </c>
      <c r="U164" s="20">
        <v>45505</v>
      </c>
      <c r="V164" s="86">
        <v>45716</v>
      </c>
      <c r="W164" s="90">
        <v>45565</v>
      </c>
      <c r="X164" s="29" t="s">
        <v>936</v>
      </c>
      <c r="Y164" s="29">
        <v>0</v>
      </c>
      <c r="Z164" s="22">
        <f t="shared" si="42"/>
        <v>0</v>
      </c>
      <c r="AA164" s="23">
        <f t="shared" si="43"/>
        <v>0</v>
      </c>
      <c r="AB164" s="24" t="str">
        <f t="shared" si="44"/>
        <v>ROJO</v>
      </c>
      <c r="AC164" s="29" t="s">
        <v>979</v>
      </c>
      <c r="AD164" s="67" t="s">
        <v>855</v>
      </c>
    </row>
    <row r="165" spans="1:33" s="25" customFormat="1" ht="35.1" customHeight="1" x14ac:dyDescent="0.15">
      <c r="A165" s="82">
        <v>411</v>
      </c>
      <c r="B165" s="26">
        <v>45485</v>
      </c>
      <c r="C165" s="15" t="s">
        <v>46</v>
      </c>
      <c r="D165" s="16"/>
      <c r="E165" s="8" t="s">
        <v>422</v>
      </c>
      <c r="F165" s="14">
        <v>45447</v>
      </c>
      <c r="G165" s="17">
        <v>3</v>
      </c>
      <c r="H165" s="18" t="s">
        <v>57</v>
      </c>
      <c r="I165" s="8" t="s">
        <v>617</v>
      </c>
      <c r="J165" s="8" t="s">
        <v>618</v>
      </c>
      <c r="K165" s="8" t="s">
        <v>619</v>
      </c>
      <c r="L165" s="17">
        <v>7</v>
      </c>
      <c r="M165" s="16" t="s">
        <v>43</v>
      </c>
      <c r="N165" s="8" t="s">
        <v>686</v>
      </c>
      <c r="O165" s="8" t="s">
        <v>629</v>
      </c>
      <c r="P165" s="8" t="s">
        <v>686</v>
      </c>
      <c r="Q165" s="30" t="s">
        <v>630</v>
      </c>
      <c r="R165" s="30" t="s">
        <v>633</v>
      </c>
      <c r="S165" s="19">
        <v>1</v>
      </c>
      <c r="T165" s="30" t="s">
        <v>632</v>
      </c>
      <c r="U165" s="20">
        <v>45505</v>
      </c>
      <c r="V165" s="86">
        <v>45716</v>
      </c>
      <c r="W165" s="90">
        <v>45565</v>
      </c>
      <c r="X165" s="29" t="s">
        <v>936</v>
      </c>
      <c r="Y165" s="29">
        <v>0</v>
      </c>
      <c r="Z165" s="22">
        <f t="shared" si="42"/>
        <v>0</v>
      </c>
      <c r="AA165" s="23">
        <f t="shared" si="43"/>
        <v>0</v>
      </c>
      <c r="AB165" s="24" t="str">
        <f t="shared" si="44"/>
        <v>ROJO</v>
      </c>
      <c r="AC165" s="29" t="s">
        <v>979</v>
      </c>
      <c r="AD165" s="67" t="s">
        <v>855</v>
      </c>
    </row>
    <row r="166" spans="1:33" s="25" customFormat="1" ht="35.1" customHeight="1" x14ac:dyDescent="0.15">
      <c r="A166" s="82">
        <v>411</v>
      </c>
      <c r="B166" s="26">
        <v>45485</v>
      </c>
      <c r="C166" s="15" t="s">
        <v>46</v>
      </c>
      <c r="D166" s="16"/>
      <c r="E166" s="8" t="s">
        <v>422</v>
      </c>
      <c r="F166" s="14">
        <v>45447</v>
      </c>
      <c r="G166" s="17">
        <v>4</v>
      </c>
      <c r="H166" s="18" t="s">
        <v>57</v>
      </c>
      <c r="I166" s="8" t="s">
        <v>620</v>
      </c>
      <c r="J166" s="8" t="s">
        <v>621</v>
      </c>
      <c r="K166" s="8" t="s">
        <v>622</v>
      </c>
      <c r="L166" s="17">
        <v>7</v>
      </c>
      <c r="M166" s="16" t="s">
        <v>43</v>
      </c>
      <c r="N166" s="8" t="s">
        <v>686</v>
      </c>
      <c r="O166" s="8" t="s">
        <v>629</v>
      </c>
      <c r="P166" s="8" t="s">
        <v>686</v>
      </c>
      <c r="Q166" s="30" t="s">
        <v>630</v>
      </c>
      <c r="R166" s="30" t="s">
        <v>633</v>
      </c>
      <c r="S166" s="19">
        <v>1</v>
      </c>
      <c r="T166" s="30" t="s">
        <v>632</v>
      </c>
      <c r="U166" s="20">
        <v>45505</v>
      </c>
      <c r="V166" s="86">
        <v>45716</v>
      </c>
      <c r="W166" s="90">
        <v>45565</v>
      </c>
      <c r="X166" s="29" t="s">
        <v>936</v>
      </c>
      <c r="Y166" s="29">
        <v>0</v>
      </c>
      <c r="Z166" s="22">
        <f t="shared" si="42"/>
        <v>0</v>
      </c>
      <c r="AA166" s="23">
        <f t="shared" si="43"/>
        <v>0</v>
      </c>
      <c r="AB166" s="24" t="str">
        <f t="shared" si="44"/>
        <v>ROJO</v>
      </c>
      <c r="AC166" s="29" t="s">
        <v>979</v>
      </c>
      <c r="AD166" s="67" t="s">
        <v>855</v>
      </c>
    </row>
    <row r="167" spans="1:33" s="25" customFormat="1" ht="35.1" customHeight="1" x14ac:dyDescent="0.15">
      <c r="A167" s="82">
        <v>411</v>
      </c>
      <c r="B167" s="26">
        <v>45485</v>
      </c>
      <c r="C167" s="15" t="s">
        <v>46</v>
      </c>
      <c r="D167" s="16"/>
      <c r="E167" s="8" t="s">
        <v>422</v>
      </c>
      <c r="F167" s="14">
        <v>45447</v>
      </c>
      <c r="G167" s="17">
        <v>7</v>
      </c>
      <c r="H167" s="18" t="s">
        <v>57</v>
      </c>
      <c r="I167" s="8" t="s">
        <v>623</v>
      </c>
      <c r="J167" s="8" t="s">
        <v>624</v>
      </c>
      <c r="K167" s="8" t="s">
        <v>625</v>
      </c>
      <c r="L167" s="17">
        <v>7</v>
      </c>
      <c r="M167" s="16" t="s">
        <v>43</v>
      </c>
      <c r="N167" s="8" t="s">
        <v>686</v>
      </c>
      <c r="O167" s="8" t="s">
        <v>629</v>
      </c>
      <c r="P167" s="8" t="s">
        <v>686</v>
      </c>
      <c r="Q167" s="30" t="s">
        <v>630</v>
      </c>
      <c r="R167" s="30" t="s">
        <v>633</v>
      </c>
      <c r="S167" s="19">
        <v>1</v>
      </c>
      <c r="T167" s="30" t="s">
        <v>632</v>
      </c>
      <c r="U167" s="20">
        <v>45505</v>
      </c>
      <c r="V167" s="86">
        <v>45716</v>
      </c>
      <c r="W167" s="90">
        <v>45565</v>
      </c>
      <c r="X167" s="29" t="s">
        <v>936</v>
      </c>
      <c r="Y167" s="29">
        <v>0</v>
      </c>
      <c r="Z167" s="22">
        <f t="shared" si="42"/>
        <v>0</v>
      </c>
      <c r="AA167" s="23">
        <f t="shared" si="43"/>
        <v>0</v>
      </c>
      <c r="AB167" s="24" t="str">
        <f t="shared" si="44"/>
        <v>ROJO</v>
      </c>
      <c r="AC167" s="29" t="s">
        <v>979</v>
      </c>
      <c r="AD167" s="67" t="s">
        <v>855</v>
      </c>
    </row>
    <row r="168" spans="1:33" s="25" customFormat="1" ht="35.1" customHeight="1" x14ac:dyDescent="0.15">
      <c r="A168" s="82">
        <v>411</v>
      </c>
      <c r="B168" s="26">
        <v>45485</v>
      </c>
      <c r="C168" s="15" t="s">
        <v>46</v>
      </c>
      <c r="D168" s="16"/>
      <c r="E168" s="8" t="s">
        <v>422</v>
      </c>
      <c r="F168" s="14">
        <v>45447</v>
      </c>
      <c r="G168" s="17">
        <v>10</v>
      </c>
      <c r="H168" s="18" t="s">
        <v>57</v>
      </c>
      <c r="I168" s="8" t="s">
        <v>626</v>
      </c>
      <c r="J168" s="8" t="s">
        <v>627</v>
      </c>
      <c r="K168" s="8" t="s">
        <v>628</v>
      </c>
      <c r="L168" s="17">
        <v>8</v>
      </c>
      <c r="M168" s="16" t="s">
        <v>43</v>
      </c>
      <c r="N168" s="8" t="s">
        <v>686</v>
      </c>
      <c r="O168" s="8" t="s">
        <v>629</v>
      </c>
      <c r="P168" s="8" t="s">
        <v>686</v>
      </c>
      <c r="Q168" s="30" t="s">
        <v>630</v>
      </c>
      <c r="R168" s="30" t="s">
        <v>633</v>
      </c>
      <c r="S168" s="19">
        <v>1</v>
      </c>
      <c r="T168" s="30" t="s">
        <v>632</v>
      </c>
      <c r="U168" s="20">
        <v>45505</v>
      </c>
      <c r="V168" s="86">
        <v>45716</v>
      </c>
      <c r="W168" s="90">
        <v>45565</v>
      </c>
      <c r="X168" s="29" t="s">
        <v>936</v>
      </c>
      <c r="Y168" s="29">
        <v>0</v>
      </c>
      <c r="Z168" s="22">
        <f t="shared" si="42"/>
        <v>0</v>
      </c>
      <c r="AA168" s="23">
        <f t="shared" si="43"/>
        <v>0</v>
      </c>
      <c r="AB168" s="24" t="str">
        <f t="shared" si="44"/>
        <v>ROJO</v>
      </c>
      <c r="AC168" s="29" t="s">
        <v>979</v>
      </c>
      <c r="AD168" s="67" t="s">
        <v>855</v>
      </c>
    </row>
    <row r="169" spans="1:33" s="25" customFormat="1" ht="35.1" customHeight="1" x14ac:dyDescent="0.15">
      <c r="A169" s="82">
        <v>412</v>
      </c>
      <c r="B169" s="26">
        <v>45517</v>
      </c>
      <c r="C169" s="15" t="s">
        <v>46</v>
      </c>
      <c r="D169" s="16"/>
      <c r="E169" s="8" t="s">
        <v>653</v>
      </c>
      <c r="F169" s="14">
        <v>45497</v>
      </c>
      <c r="G169" s="17">
        <v>1</v>
      </c>
      <c r="H169" s="18" t="s">
        <v>42</v>
      </c>
      <c r="I169" s="8" t="s">
        <v>654</v>
      </c>
      <c r="J169" s="8" t="s">
        <v>655</v>
      </c>
      <c r="K169" s="8" t="s">
        <v>648</v>
      </c>
      <c r="L169" s="17">
        <v>5</v>
      </c>
      <c r="M169" s="16" t="s">
        <v>53</v>
      </c>
      <c r="N169" s="8" t="s">
        <v>694</v>
      </c>
      <c r="O169" s="8" t="s">
        <v>658</v>
      </c>
      <c r="P169" s="8" t="s">
        <v>694</v>
      </c>
      <c r="Q169" s="30" t="s">
        <v>316</v>
      </c>
      <c r="R169" s="30" t="s">
        <v>659</v>
      </c>
      <c r="S169" s="19">
        <v>1</v>
      </c>
      <c r="T169" s="30" t="s">
        <v>660</v>
      </c>
      <c r="U169" s="20">
        <v>45524</v>
      </c>
      <c r="V169" s="86">
        <v>45654</v>
      </c>
      <c r="W169" s="90">
        <v>45565</v>
      </c>
      <c r="X169" s="21" t="s">
        <v>820</v>
      </c>
      <c r="Y169" s="29">
        <v>0.5</v>
      </c>
      <c r="Z169" s="22">
        <f t="shared" ref="Z169:Z173" si="45">IF(Y169="","",IF(OR($L169=0,$L169="",W169=""),"",Y169/$L169))</f>
        <v>0.1</v>
      </c>
      <c r="AA169" s="23">
        <f t="shared" ref="AA169:AA173" si="46">IF(OR($S169="",Z169=""),"",IF(OR($S169=0,Z169=0),0,IF((Z169*100%)/$S169&gt;100%,100%,(Z169*100%)/$S169)))</f>
        <v>0.1</v>
      </c>
      <c r="AB169" s="24" t="str">
        <f t="shared" ref="AB169:AB173" si="47">IF(Y169="","",IF(W169="","FALTA FECHA SEGUIMIENTO",IF(W169&gt;$V169,IF(AA169=100%,"OK","ROJO"),IF(AA169&lt;ROUND(DAYS360($U169,W169,FALSE),0)/ROUND(DAYS360($U169,$V169,FALSE),-1),"ROJO",IF(AA169=100%,"OK","AMARILLO")))))</f>
        <v>ROJO</v>
      </c>
      <c r="AC169" s="31" t="s">
        <v>825</v>
      </c>
      <c r="AD169" s="50" t="s">
        <v>47</v>
      </c>
    </row>
    <row r="170" spans="1:33" s="25" customFormat="1" ht="35.1" customHeight="1" x14ac:dyDescent="0.15">
      <c r="A170" s="82">
        <v>412</v>
      </c>
      <c r="B170" s="26">
        <v>45517</v>
      </c>
      <c r="C170" s="15" t="s">
        <v>46</v>
      </c>
      <c r="D170" s="16"/>
      <c r="E170" s="8" t="s">
        <v>653</v>
      </c>
      <c r="F170" s="14">
        <v>45497</v>
      </c>
      <c r="G170" s="17">
        <v>1</v>
      </c>
      <c r="H170" s="18" t="s">
        <v>42</v>
      </c>
      <c r="I170" s="8" t="s">
        <v>654</v>
      </c>
      <c r="J170" s="8" t="s">
        <v>655</v>
      </c>
      <c r="K170" s="8" t="s">
        <v>649</v>
      </c>
      <c r="L170" s="17">
        <v>1</v>
      </c>
      <c r="M170" s="16" t="s">
        <v>53</v>
      </c>
      <c r="N170" s="8" t="s">
        <v>694</v>
      </c>
      <c r="O170" s="8" t="s">
        <v>59</v>
      </c>
      <c r="P170" s="8" t="s">
        <v>694</v>
      </c>
      <c r="Q170" s="30" t="s">
        <v>316</v>
      </c>
      <c r="R170" s="30" t="s">
        <v>659</v>
      </c>
      <c r="S170" s="19">
        <v>1</v>
      </c>
      <c r="T170" s="30" t="s">
        <v>661</v>
      </c>
      <c r="U170" s="20">
        <v>45524</v>
      </c>
      <c r="V170" s="86">
        <v>45654</v>
      </c>
      <c r="W170" s="90">
        <v>45565</v>
      </c>
      <c r="X170" s="29" t="s">
        <v>821</v>
      </c>
      <c r="Y170" s="29">
        <v>0</v>
      </c>
      <c r="Z170" s="22">
        <f t="shared" si="45"/>
        <v>0</v>
      </c>
      <c r="AA170" s="23">
        <f t="shared" si="46"/>
        <v>0</v>
      </c>
      <c r="AB170" s="24" t="str">
        <f t="shared" si="47"/>
        <v>ROJO</v>
      </c>
      <c r="AC170" s="31" t="s">
        <v>980</v>
      </c>
      <c r="AD170" s="50" t="s">
        <v>47</v>
      </c>
    </row>
    <row r="171" spans="1:33" s="25" customFormat="1" ht="35.1" customHeight="1" x14ac:dyDescent="0.15">
      <c r="A171" s="82">
        <v>412</v>
      </c>
      <c r="B171" s="26">
        <v>45517</v>
      </c>
      <c r="C171" s="15" t="s">
        <v>46</v>
      </c>
      <c r="D171" s="16"/>
      <c r="E171" s="8" t="s">
        <v>653</v>
      </c>
      <c r="F171" s="14">
        <v>45497</v>
      </c>
      <c r="G171" s="17">
        <v>2</v>
      </c>
      <c r="H171" s="18" t="s">
        <v>42</v>
      </c>
      <c r="I171" s="8" t="s">
        <v>657</v>
      </c>
      <c r="J171" s="8" t="s">
        <v>656</v>
      </c>
      <c r="K171" s="8" t="s">
        <v>650</v>
      </c>
      <c r="L171" s="17">
        <v>1</v>
      </c>
      <c r="M171" s="16" t="s">
        <v>53</v>
      </c>
      <c r="N171" s="8" t="s">
        <v>694</v>
      </c>
      <c r="O171" s="8" t="s">
        <v>59</v>
      </c>
      <c r="P171" s="8" t="s">
        <v>694</v>
      </c>
      <c r="Q171" s="30" t="s">
        <v>316</v>
      </c>
      <c r="R171" s="30" t="s">
        <v>662</v>
      </c>
      <c r="S171" s="19">
        <v>1</v>
      </c>
      <c r="T171" s="30" t="s">
        <v>663</v>
      </c>
      <c r="U171" s="20">
        <v>45535</v>
      </c>
      <c r="V171" s="86">
        <v>45626</v>
      </c>
      <c r="W171" s="90">
        <v>45565</v>
      </c>
      <c r="X171" s="21" t="s">
        <v>822</v>
      </c>
      <c r="Y171" s="29">
        <v>1</v>
      </c>
      <c r="Z171" s="22">
        <f t="shared" si="45"/>
        <v>1</v>
      </c>
      <c r="AA171" s="23">
        <f t="shared" si="46"/>
        <v>1</v>
      </c>
      <c r="AB171" s="24" t="str">
        <f t="shared" si="47"/>
        <v>OK</v>
      </c>
      <c r="AC171" s="31" t="s">
        <v>826</v>
      </c>
      <c r="AD171" s="50" t="s">
        <v>47</v>
      </c>
    </row>
    <row r="172" spans="1:33" s="25" customFormat="1" ht="35.1" customHeight="1" x14ac:dyDescent="0.15">
      <c r="A172" s="82">
        <v>412</v>
      </c>
      <c r="B172" s="26">
        <v>45517</v>
      </c>
      <c r="C172" s="15" t="s">
        <v>46</v>
      </c>
      <c r="D172" s="16"/>
      <c r="E172" s="8" t="s">
        <v>653</v>
      </c>
      <c r="F172" s="14">
        <v>45497</v>
      </c>
      <c r="G172" s="17">
        <v>2</v>
      </c>
      <c r="H172" s="18" t="s">
        <v>42</v>
      </c>
      <c r="I172" s="8" t="s">
        <v>657</v>
      </c>
      <c r="J172" s="8" t="s">
        <v>656</v>
      </c>
      <c r="K172" s="8" t="s">
        <v>651</v>
      </c>
      <c r="L172" s="17">
        <v>1</v>
      </c>
      <c r="M172" s="16" t="s">
        <v>53</v>
      </c>
      <c r="N172" s="8" t="s">
        <v>694</v>
      </c>
      <c r="O172" s="8" t="s">
        <v>59</v>
      </c>
      <c r="P172" s="8" t="s">
        <v>694</v>
      </c>
      <c r="Q172" s="30" t="s">
        <v>316</v>
      </c>
      <c r="R172" s="30" t="s">
        <v>662</v>
      </c>
      <c r="S172" s="19">
        <v>1</v>
      </c>
      <c r="T172" s="30" t="s">
        <v>664</v>
      </c>
      <c r="U172" s="20">
        <v>45535</v>
      </c>
      <c r="V172" s="86">
        <v>45626</v>
      </c>
      <c r="W172" s="90">
        <v>45565</v>
      </c>
      <c r="X172" s="21" t="s">
        <v>823</v>
      </c>
      <c r="Y172" s="29">
        <v>0.7</v>
      </c>
      <c r="Z172" s="22">
        <f t="shared" si="45"/>
        <v>0.7</v>
      </c>
      <c r="AA172" s="23">
        <f t="shared" si="46"/>
        <v>0.7</v>
      </c>
      <c r="AB172" s="24" t="str">
        <f t="shared" si="47"/>
        <v>AMARILLO</v>
      </c>
      <c r="AC172" s="31" t="s">
        <v>827</v>
      </c>
      <c r="AD172" s="50" t="s">
        <v>47</v>
      </c>
    </row>
    <row r="173" spans="1:33" s="25" customFormat="1" ht="35.1" customHeight="1" thickBot="1" x14ac:dyDescent="0.2">
      <c r="A173" s="83">
        <v>412</v>
      </c>
      <c r="B173" s="63">
        <v>45517</v>
      </c>
      <c r="C173" s="52" t="s">
        <v>46</v>
      </c>
      <c r="D173" s="53"/>
      <c r="E173" s="54" t="s">
        <v>653</v>
      </c>
      <c r="F173" s="51">
        <v>45497</v>
      </c>
      <c r="G173" s="55">
        <v>2</v>
      </c>
      <c r="H173" s="56" t="s">
        <v>42</v>
      </c>
      <c r="I173" s="54" t="s">
        <v>657</v>
      </c>
      <c r="J173" s="54" t="s">
        <v>656</v>
      </c>
      <c r="K173" s="54" t="s">
        <v>652</v>
      </c>
      <c r="L173" s="55">
        <v>3</v>
      </c>
      <c r="M173" s="53" t="s">
        <v>53</v>
      </c>
      <c r="N173" s="54" t="s">
        <v>694</v>
      </c>
      <c r="O173" s="54" t="s">
        <v>59</v>
      </c>
      <c r="P173" s="54" t="s">
        <v>694</v>
      </c>
      <c r="Q173" s="54" t="s">
        <v>316</v>
      </c>
      <c r="R173" s="54" t="s">
        <v>662</v>
      </c>
      <c r="S173" s="57">
        <v>1</v>
      </c>
      <c r="T173" s="54" t="s">
        <v>665</v>
      </c>
      <c r="U173" s="58">
        <v>45535</v>
      </c>
      <c r="V173" s="87">
        <v>45626</v>
      </c>
      <c r="W173" s="93">
        <v>45565</v>
      </c>
      <c r="X173" s="64" t="s">
        <v>824</v>
      </c>
      <c r="Y173" s="59">
        <v>1.5</v>
      </c>
      <c r="Z173" s="60">
        <f t="shared" si="45"/>
        <v>0.5</v>
      </c>
      <c r="AA173" s="61">
        <f t="shared" si="46"/>
        <v>0.5</v>
      </c>
      <c r="AB173" s="65" t="str">
        <f t="shared" si="47"/>
        <v>AMARILLO</v>
      </c>
      <c r="AC173" s="62" t="s">
        <v>828</v>
      </c>
      <c r="AD173" s="66" t="s">
        <v>47</v>
      </c>
    </row>
    <row r="174" spans="1:33" s="10" customFormat="1" x14ac:dyDescent="0.25">
      <c r="A174" s="9"/>
      <c r="D174" s="11"/>
      <c r="I174" s="12"/>
      <c r="J174" s="12"/>
      <c r="W174" s="13"/>
      <c r="X174" s="13"/>
      <c r="Y174" s="13"/>
      <c r="Z174" s="13"/>
      <c r="AA174" s="13"/>
      <c r="AB174" s="13"/>
      <c r="AC174" s="13"/>
      <c r="AD174" s="13"/>
      <c r="AE174" s="12"/>
      <c r="AF174" s="12"/>
      <c r="AG174" s="12"/>
    </row>
    <row r="1048416" spans="30:30" x14ac:dyDescent="0.25">
      <c r="AD1048416" s="7"/>
    </row>
  </sheetData>
  <autoFilter ref="A4:AG173"/>
  <phoneticPr fontId="9" type="noConversion"/>
  <conditionalFormatting sqref="AB111:AB173 AB5:AB108">
    <cfRule type="containsText" dxfId="26" priority="65" operator="containsText" text="AMARILLO">
      <formula>NOT(ISERROR(SEARCH("AMARILLO",AB5)))</formula>
    </cfRule>
    <cfRule type="containsText" priority="66" operator="containsText" text="AMARILLO">
      <formula>NOT(ISERROR(SEARCH("AMARILLO",AB5)))</formula>
    </cfRule>
    <cfRule type="containsText" dxfId="25" priority="67" operator="containsText" text="ROJO">
      <formula>NOT(ISERROR(SEARCH("ROJO",AB5)))</formula>
    </cfRule>
    <cfRule type="containsText" dxfId="24" priority="68" operator="containsText" text="OK">
      <formula>NOT(ISERROR(SEARCH("OK",AB5)))</formula>
    </cfRule>
  </conditionalFormatting>
  <conditionalFormatting sqref="AB109:AB110">
    <cfRule type="containsText" dxfId="23" priority="29" operator="containsText" text="AMARILLO">
      <formula>NOT(ISERROR(SEARCH("AMARILLO",AB109)))</formula>
    </cfRule>
    <cfRule type="containsText" priority="30" operator="containsText" text="AMARILLO">
      <formula>NOT(ISERROR(SEARCH("AMARILLO",AB109)))</formula>
    </cfRule>
    <cfRule type="containsText" dxfId="22" priority="31" operator="containsText" text="ROJO">
      <formula>NOT(ISERROR(SEARCH("ROJO",AB109)))</formula>
    </cfRule>
    <cfRule type="containsText" dxfId="21" priority="32" operator="containsText" text="OK">
      <formula>NOT(ISERROR(SEARCH("OK",AB109)))</formula>
    </cfRule>
  </conditionalFormatting>
  <conditionalFormatting sqref="AC9:AC10">
    <cfRule type="containsText" dxfId="20" priority="25" operator="containsText" text="AMARILLO">
      <formula>NOT(ISERROR(SEARCH("AMARILLO",AC9)))</formula>
    </cfRule>
    <cfRule type="containsText" priority="26" operator="containsText" text="AMARILLO">
      <formula>NOT(ISERROR(SEARCH("AMARILLO",AC9)))</formula>
    </cfRule>
    <cfRule type="containsText" dxfId="19" priority="27" operator="containsText" text="ROJO">
      <formula>NOT(ISERROR(SEARCH("ROJO",AC9)))</formula>
    </cfRule>
    <cfRule type="containsText" dxfId="18" priority="28" operator="containsText" text="OK">
      <formula>NOT(ISERROR(SEARCH("OK",AC9)))</formula>
    </cfRule>
  </conditionalFormatting>
  <conditionalFormatting sqref="AC31:AC33">
    <cfRule type="containsText" dxfId="17" priority="21" operator="containsText" text="AMARILLO">
      <formula>NOT(ISERROR(SEARCH("AMARILLO",AC31)))</formula>
    </cfRule>
    <cfRule type="containsText" priority="22" operator="containsText" text="AMARILLO">
      <formula>NOT(ISERROR(SEARCH("AMARILLO",AC31)))</formula>
    </cfRule>
    <cfRule type="containsText" dxfId="16" priority="23" operator="containsText" text="ROJO">
      <formula>NOT(ISERROR(SEARCH("ROJO",AC31)))</formula>
    </cfRule>
    <cfRule type="containsText" dxfId="15" priority="24" operator="containsText" text="OK">
      <formula>NOT(ISERROR(SEARCH("OK",AC31)))</formula>
    </cfRule>
  </conditionalFormatting>
  <conditionalFormatting sqref="AC35:AC37">
    <cfRule type="containsText" dxfId="14" priority="17" operator="containsText" text="AMARILLO">
      <formula>NOT(ISERROR(SEARCH("AMARILLO",AC35)))</formula>
    </cfRule>
    <cfRule type="containsText" priority="18" operator="containsText" text="AMARILLO">
      <formula>NOT(ISERROR(SEARCH("AMARILLO",AC35)))</formula>
    </cfRule>
    <cfRule type="containsText" dxfId="13" priority="19" operator="containsText" text="ROJO">
      <formula>NOT(ISERROR(SEARCH("ROJO",AC35)))</formula>
    </cfRule>
    <cfRule type="containsText" dxfId="12" priority="20" operator="containsText" text="OK">
      <formula>NOT(ISERROR(SEARCH("OK",AC35)))</formula>
    </cfRule>
  </conditionalFormatting>
  <conditionalFormatting sqref="AC78:AC80">
    <cfRule type="containsText" dxfId="11" priority="13" operator="containsText" text="AMARILLO">
      <formula>NOT(ISERROR(SEARCH("AMARILLO",AC78)))</formula>
    </cfRule>
    <cfRule type="containsText" priority="14" operator="containsText" text="AMARILLO">
      <formula>NOT(ISERROR(SEARCH("AMARILLO",AC78)))</formula>
    </cfRule>
    <cfRule type="containsText" dxfId="10" priority="15" operator="containsText" text="ROJO">
      <formula>NOT(ISERROR(SEARCH("ROJO",AC78)))</formula>
    </cfRule>
    <cfRule type="containsText" dxfId="9" priority="16" operator="containsText" text="OK">
      <formula>NOT(ISERROR(SEARCH("OK",AC78)))</formula>
    </cfRule>
  </conditionalFormatting>
  <conditionalFormatting sqref="AC81">
    <cfRule type="containsText" dxfId="8" priority="9" operator="containsText" text="AMARILLO">
      <formula>NOT(ISERROR(SEARCH("AMARILLO",AC81)))</formula>
    </cfRule>
    <cfRule type="containsText" priority="10" operator="containsText" text="AMARILLO">
      <formula>NOT(ISERROR(SEARCH("AMARILLO",AC81)))</formula>
    </cfRule>
    <cfRule type="containsText" dxfId="7" priority="11" operator="containsText" text="ROJO">
      <formula>NOT(ISERROR(SEARCH("ROJO",AC81)))</formula>
    </cfRule>
    <cfRule type="containsText" dxfId="6" priority="12" operator="containsText" text="OK">
      <formula>NOT(ISERROR(SEARCH("OK",AC81)))</formula>
    </cfRule>
  </conditionalFormatting>
  <conditionalFormatting sqref="AC84:AC85">
    <cfRule type="containsText" dxfId="5" priority="5" operator="containsText" text="AMARILLO">
      <formula>NOT(ISERROR(SEARCH("AMARILLO",AC84)))</formula>
    </cfRule>
    <cfRule type="containsText" priority="6" operator="containsText" text="AMARILLO">
      <formula>NOT(ISERROR(SEARCH("AMARILLO",AC84)))</formula>
    </cfRule>
    <cfRule type="containsText" dxfId="4" priority="7" operator="containsText" text="ROJO">
      <formula>NOT(ISERROR(SEARCH("ROJO",AC84)))</formula>
    </cfRule>
    <cfRule type="containsText" dxfId="3" priority="8" operator="containsText" text="OK">
      <formula>NOT(ISERROR(SEARCH("OK",AC84)))</formula>
    </cfRule>
  </conditionalFormatting>
  <conditionalFormatting sqref="AC83">
    <cfRule type="containsText" dxfId="2" priority="1" operator="containsText" text="AMARILLO">
      <formula>NOT(ISERROR(SEARCH("AMARILLO",AC83)))</formula>
    </cfRule>
    <cfRule type="containsText" priority="2" operator="containsText" text="AMARILLO">
      <formula>NOT(ISERROR(SEARCH("AMARILLO",AC83)))</formula>
    </cfRule>
    <cfRule type="containsText" dxfId="1" priority="3" operator="containsText" text="ROJO">
      <formula>NOT(ISERROR(SEARCH("ROJO",AC83)))</formula>
    </cfRule>
    <cfRule type="containsText" dxfId="0" priority="4" operator="containsText" text="OK">
      <formula>NOT(ISERROR(SEARCH("OK",AC83)))</formula>
    </cfRule>
  </conditionalFormatting>
  <dataValidations count="12">
    <dataValidation type="date" operator="greaterThan" allowBlank="1" showInputMessage="1" showErrorMessage="1" sqref="B5 F6 B86:B107 U74:U77 F74:F168 F7:F37">
      <formula1>36892</formula1>
    </dataValidation>
    <dataValidation type="date" operator="greaterThan" allowBlank="1" showInputMessage="1" showErrorMessage="1" error="Fecha debe ser posterior a la de inicio (Columna U)" sqref="V103 V108:V130 V135 V143 V140:V141 V171:V173 V38:V86 V150:V168 V20:V30 V5:V15">
      <formula1>U5</formula1>
    </dataValidation>
    <dataValidation type="date" operator="greaterThan" allowBlank="1" showInputMessage="1" showErrorMessage="1" error="Fecha debe ser posterior a la del hallazgo (Columna E)" sqref="U108:U130 U145:V149 U78:U86 U38:U73 U150:U168 U5:U6">
      <formula1>E5</formula1>
    </dataValidation>
    <dataValidation type="date" operator="greaterThan" allowBlank="1" showInputMessage="1" showErrorMessage="1" error="Fecha debe ser posterior a la del hallazgo (Columna E)" sqref="V31:V37 V17:V19 U17:U30 U7:U15">
      <formula1>F7</formula1>
    </dataValidation>
    <dataValidation type="date" operator="greaterThan" allowBlank="1" showInputMessage="1" showErrorMessage="1" error="Fecha debe ser posterior a la del hallazgo (Columna E)" sqref="U31:U33 U35:U37">
      <formula1>#REF!</formula1>
    </dataValidation>
    <dataValidation type="date" operator="greaterThan" allowBlank="1" showInputMessage="1" showErrorMessage="1" error="Fecha debe ser posterior a la de inicio (Columna U)" sqref="V16">
      <formula1>U17</formula1>
    </dataValidation>
    <dataValidation type="date" operator="greaterThan" allowBlank="1" showInputMessage="1" showErrorMessage="1" error="Fecha debe ser posterior a la del hallazgo (Columna E)" sqref="U16">
      <formula1>F17</formula1>
    </dataValidation>
    <dataValidation type="date" operator="greaterThan" allowBlank="1" showInputMessage="1" showErrorMessage="1" error="Fecha debe ser posterior a la del hallazgo (Columna E)" sqref="U140:U144">
      <formula1>E134</formula1>
    </dataValidation>
    <dataValidation type="date" operator="greaterThan" allowBlank="1" showInputMessage="1" showErrorMessage="1" error="Fecha debe ser posterior a la del hallazgo (Columna E)" sqref="U137:U139">
      <formula1>E132</formula1>
    </dataValidation>
    <dataValidation type="date" operator="greaterThan" allowBlank="1" showInputMessage="1" showErrorMessage="1" error="Fecha debe ser posterior a la del hallazgo (Columna E)" sqref="U134:U135">
      <formula1>E130</formula1>
    </dataValidation>
    <dataValidation type="date" operator="greaterThan" allowBlank="1" showInputMessage="1" showErrorMessage="1" error="Fecha debe ser posterior a la del hallazgo (Columna E)" sqref="U131:U133 U136">
      <formula1>E128</formula1>
    </dataValidation>
    <dataValidation type="date" operator="greaterThan" allowBlank="1" showInputMessage="1" showErrorMessage="1" error="Fecha debe ser posterior a la del hallazgo (Columna E)" sqref="U171:U173">
      <formula1>E170</formula1>
    </dataValidation>
  </dataValidations>
  <pageMargins left="0.7" right="0.7" top="0.75" bottom="0.75" header="0.3" footer="0.3"/>
  <pageSetup paperSize="9" orientation="portrait" horizontalDpi="4294967294" verticalDpi="4294967294"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227439E3572CC499F93AB6FA820E0EB" ma:contentTypeVersion="13" ma:contentTypeDescription="Crear nuevo documento." ma:contentTypeScope="" ma:versionID="7a59389ffb9a1ead1817fcc47ffe194c">
  <xsd:schema xmlns:xsd="http://www.w3.org/2001/XMLSchema" xmlns:xs="http://www.w3.org/2001/XMLSchema" xmlns:p="http://schemas.microsoft.com/office/2006/metadata/properties" xmlns:ns2="7cdfca83-3a27-4d1e-95da-8ca01850ddbe" xmlns:ns3="d41bea9d-4be0-4f4a-bc88-811cf6c3ef7c" targetNamespace="http://schemas.microsoft.com/office/2006/metadata/properties" ma:root="true" ma:fieldsID="6a3491892bf03399e334373b539f39b5" ns2:_="" ns3:_="">
    <xsd:import namespace="7cdfca83-3a27-4d1e-95da-8ca01850ddbe"/>
    <xsd:import namespace="d41bea9d-4be0-4f4a-bc88-811cf6c3ef7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dfca83-3a27-4d1e-95da-8ca01850ddbe"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41bea9d-4be0-4f4a-bc88-811cf6c3ef7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2DE026-02CD-4684-88DB-04769DF35B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dfca83-3a27-4d1e-95da-8ca01850ddbe"/>
    <ds:schemaRef ds:uri="d41bea9d-4be0-4f4a-bc88-811cf6c3ef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99A8FB-9E7A-4260-A0C0-0852FFFEF63D}">
  <ds:schemaRefs>
    <ds:schemaRef ds:uri="http://schemas.microsoft.com/sharepoint/v3/contenttype/forms"/>
  </ds:schemaRefs>
</ds:datastoreItem>
</file>

<file path=customXml/itemProps3.xml><?xml version="1.0" encoding="utf-8"?>
<ds:datastoreItem xmlns:ds="http://schemas.openxmlformats.org/officeDocument/2006/customXml" ds:itemID="{A034569E-9007-420A-8438-A5A645EDB3D4}">
  <ds:schemaRefs>
    <ds:schemaRef ds:uri="http://www.w3.org/XML/1998/namespace"/>
    <ds:schemaRef ds:uri="7cdfca83-3a27-4d1e-95da-8ca01850ddbe"/>
    <ds:schemaRef ds:uri="http://purl.org/dc/dcmitype/"/>
    <ds:schemaRef ds:uri="http://purl.org/dc/terms/"/>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d41bea9d-4be0-4f4a-bc88-811cf6c3ef7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Bonilla</dc:creator>
  <cp:keywords/>
  <dc:description/>
  <cp:lastModifiedBy>Camilo Andres Caicedo Estrada</cp:lastModifiedBy>
  <cp:revision/>
  <dcterms:created xsi:type="dcterms:W3CDTF">2020-10-26T16:23:34Z</dcterms:created>
  <dcterms:modified xsi:type="dcterms:W3CDTF">2024-11-06T20:09:17Z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0x0101008227439E3572CC499F93AB6FA820E0EB</vt:lpwstr>
  </property>
</Properties>
</file>