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/>
  <mc:AlternateContent xmlns:mc="http://schemas.openxmlformats.org/markup-compatibility/2006">
    <mc:Choice Requires="x15">
      <x15ac:absPath xmlns:x15ac="http://schemas.microsoft.com/office/spreadsheetml/2010/11/ac" url="https://bomberosbog-my.sharepoint.com/personal/acifuentes_bomberosbogota_gov_co/Documents/Documentos/2025/SGH/2025 TH/Procedimientos 2025/SST/Instructivo ARL/Finales/"/>
    </mc:Choice>
  </mc:AlternateContent>
  <xr:revisionPtr revIDLastSave="10" documentId="8_{5C39DB43-8020-416F-B024-D30573A0B32F}" xr6:coauthVersionLast="47" xr6:coauthVersionMax="47" xr10:uidLastSave="{066E9A32-FF96-41F5-913F-AB0931102872}"/>
  <bookViews>
    <workbookView xWindow="-108" yWindow="-108" windowWidth="23256" windowHeight="12456" xr2:uid="{00000000-000D-0000-FFFF-FFFF00000000}"/>
  </bookViews>
  <sheets>
    <sheet name="CuentaCobroPN" sheetId="1" r:id="rId1"/>
    <sheet name="Listas desplegables" sheetId="3" state="hidden" r:id="rId2"/>
    <sheet name="Números a Letras" sheetId="4" state="hidden" r:id="rId3"/>
  </sheets>
  <definedNames>
    <definedName name="NRUBR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L34" i="4" l="1"/>
  <c r="L37" i="4" s="1"/>
  <c r="K34" i="4"/>
  <c r="K37" i="4" s="1"/>
  <c r="J34" i="4"/>
  <c r="J37" i="4" s="1"/>
  <c r="I34" i="4"/>
  <c r="I37" i="4" s="1"/>
  <c r="H34" i="4"/>
  <c r="G34" i="4"/>
  <c r="G37" i="4" s="1"/>
  <c r="F34" i="4"/>
  <c r="E34" i="4"/>
  <c r="E37" i="4" s="1"/>
  <c r="D34" i="4"/>
  <c r="C34" i="4"/>
  <c r="C37" i="4" s="1"/>
  <c r="A3" i="4"/>
  <c r="K4" i="4" s="1"/>
  <c r="E49" i="3"/>
  <c r="E51" i="3" s="1"/>
  <c r="K7" i="4" l="1"/>
  <c r="K5" i="4"/>
  <c r="K6" i="4" s="1"/>
  <c r="E50" i="3"/>
  <c r="D4" i="4"/>
  <c r="F4" i="4"/>
  <c r="H4" i="4"/>
  <c r="J4" i="4"/>
  <c r="L4" i="4"/>
  <c r="C4" i="4"/>
  <c r="E4" i="4"/>
  <c r="G4" i="4"/>
  <c r="I4" i="4"/>
  <c r="D37" i="4"/>
  <c r="D35" i="4"/>
  <c r="D36" i="4" s="1"/>
  <c r="D38" i="4" s="1"/>
  <c r="D40" i="4" s="1"/>
  <c r="F37" i="4"/>
  <c r="F35" i="4"/>
  <c r="F36" i="4" s="1"/>
  <c r="F38" i="4" s="1"/>
  <c r="F40" i="4" s="1"/>
  <c r="H37" i="4"/>
  <c r="H35" i="4"/>
  <c r="H36" i="4" s="1"/>
  <c r="H38" i="4" s="1"/>
  <c r="H40" i="4" s="1"/>
  <c r="J35" i="4"/>
  <c r="J36" i="4" s="1"/>
  <c r="J38" i="4" s="1"/>
  <c r="J40" i="4" s="1"/>
  <c r="L35" i="4"/>
  <c r="L36" i="4" s="1"/>
  <c r="L38" i="4" s="1"/>
  <c r="L40" i="4" s="1"/>
  <c r="C35" i="4"/>
  <c r="C36" i="4" s="1"/>
  <c r="C38" i="4" s="1"/>
  <c r="C40" i="4" s="1"/>
  <c r="E35" i="4"/>
  <c r="E36" i="4" s="1"/>
  <c r="E38" i="4" s="1"/>
  <c r="E40" i="4" s="1"/>
  <c r="G35" i="4"/>
  <c r="G36" i="4" s="1"/>
  <c r="G38" i="4" s="1"/>
  <c r="G40" i="4" s="1"/>
  <c r="I35" i="4"/>
  <c r="I36" i="4" s="1"/>
  <c r="I38" i="4" s="1"/>
  <c r="I40" i="4" s="1"/>
  <c r="K35" i="4"/>
  <c r="K36" i="4" s="1"/>
  <c r="K38" i="4" s="1"/>
  <c r="K40" i="4" s="1"/>
  <c r="K8" i="4" l="1"/>
  <c r="K10" i="4" s="1"/>
  <c r="K15" i="4" s="1"/>
  <c r="K48" i="4"/>
  <c r="K50" i="4" s="1"/>
  <c r="K47" i="4"/>
  <c r="K49" i="4" s="1"/>
  <c r="K45" i="4"/>
  <c r="K44" i="4"/>
  <c r="K46" i="4" s="1"/>
  <c r="L47" i="4"/>
  <c r="I48" i="4"/>
  <c r="I49" i="4" s="1"/>
  <c r="I53" i="4" s="1"/>
  <c r="I45" i="4"/>
  <c r="I44" i="4"/>
  <c r="I46" i="4" s="1"/>
  <c r="E48" i="4"/>
  <c r="E50" i="4" s="1"/>
  <c r="E47" i="4"/>
  <c r="E49" i="4" s="1"/>
  <c r="E45" i="4"/>
  <c r="E44" i="4"/>
  <c r="E46" i="4" s="1"/>
  <c r="F47" i="4"/>
  <c r="L48" i="4"/>
  <c r="L49" i="4" s="1"/>
  <c r="L53" i="4" s="1"/>
  <c r="L45" i="4"/>
  <c r="L44" i="4"/>
  <c r="L46" i="4" s="1"/>
  <c r="I47" i="4"/>
  <c r="H48" i="4"/>
  <c r="H50" i="4" s="1"/>
  <c r="H47" i="4"/>
  <c r="H49" i="4" s="1"/>
  <c r="H45" i="4"/>
  <c r="H44" i="4"/>
  <c r="F48" i="4"/>
  <c r="F49" i="4" s="1"/>
  <c r="F45" i="4"/>
  <c r="F44" i="4"/>
  <c r="F46" i="4" s="1"/>
  <c r="D48" i="4"/>
  <c r="D50" i="4" s="1"/>
  <c r="D47" i="4"/>
  <c r="D49" i="4" s="1"/>
  <c r="D45" i="4"/>
  <c r="D44" i="4"/>
  <c r="D46" i="4" s="1"/>
  <c r="I7" i="4"/>
  <c r="I5" i="4"/>
  <c r="I6" i="4" s="1"/>
  <c r="E7" i="4"/>
  <c r="E5" i="4"/>
  <c r="E6" i="4" s="1"/>
  <c r="L7" i="4"/>
  <c r="L5" i="4"/>
  <c r="L6" i="4" s="1"/>
  <c r="H7" i="4"/>
  <c r="H5" i="4"/>
  <c r="H6" i="4" s="1"/>
  <c r="D7" i="4"/>
  <c r="D5" i="4"/>
  <c r="D6" i="4" s="1"/>
  <c r="D8" i="4" s="1"/>
  <c r="D10" i="4" s="1"/>
  <c r="G48" i="4"/>
  <c r="G50" i="4" s="1"/>
  <c r="G47" i="4"/>
  <c r="G49" i="4" s="1"/>
  <c r="G45" i="4"/>
  <c r="G44" i="4"/>
  <c r="F50" i="4"/>
  <c r="F51" i="4" s="1"/>
  <c r="F53" i="4" s="1"/>
  <c r="C48" i="4"/>
  <c r="C49" i="4" s="1"/>
  <c r="C53" i="4" s="1"/>
  <c r="C47" i="4"/>
  <c r="C45" i="4"/>
  <c r="C44" i="4"/>
  <c r="C46" i="4" s="1"/>
  <c r="J48" i="4"/>
  <c r="J49" i="4" s="1"/>
  <c r="J53" i="4" s="1"/>
  <c r="J47" i="4"/>
  <c r="J45" i="4"/>
  <c r="J44" i="4"/>
  <c r="J46" i="4" s="1"/>
  <c r="G7" i="4"/>
  <c r="G5" i="4"/>
  <c r="G6" i="4" s="1"/>
  <c r="C7" i="4"/>
  <c r="C5" i="4"/>
  <c r="C6" i="4" s="1"/>
  <c r="C8" i="4" s="1"/>
  <c r="C10" i="4" s="1"/>
  <c r="J7" i="4"/>
  <c r="J5" i="4"/>
  <c r="J6" i="4" s="1"/>
  <c r="F7" i="4"/>
  <c r="F5" i="4"/>
  <c r="F6" i="4" s="1"/>
  <c r="K14" i="4" l="1"/>
  <c r="K16" i="4" s="1"/>
  <c r="D51" i="4"/>
  <c r="D53" i="4" s="1"/>
  <c r="E51" i="4"/>
  <c r="E53" i="4" s="1"/>
  <c r="K18" i="4"/>
  <c r="K20" i="4" s="1"/>
  <c r="F8" i="4"/>
  <c r="F10" i="4" s="1"/>
  <c r="F15" i="4" s="1"/>
  <c r="J8" i="4"/>
  <c r="J10" i="4" s="1"/>
  <c r="G8" i="4"/>
  <c r="G10" i="4" s="1"/>
  <c r="G14" i="4" s="1"/>
  <c r="H8" i="4"/>
  <c r="H10" i="4" s="1"/>
  <c r="H15" i="4" s="1"/>
  <c r="L8" i="4"/>
  <c r="L10" i="4" s="1"/>
  <c r="L18" i="4" s="1"/>
  <c r="L19" i="4" s="1"/>
  <c r="L23" i="4" s="1"/>
  <c r="E8" i="4"/>
  <c r="E10" i="4" s="1"/>
  <c r="E15" i="4" s="1"/>
  <c r="I8" i="4"/>
  <c r="I10" i="4" s="1"/>
  <c r="K51" i="4"/>
  <c r="K53" i="4" s="1"/>
  <c r="C18" i="4"/>
  <c r="C19" i="4" s="1"/>
  <c r="C23" i="4" s="1"/>
  <c r="C15" i="4"/>
  <c r="C14" i="4"/>
  <c r="D18" i="4"/>
  <c r="D20" i="4" s="1"/>
  <c r="D15" i="4"/>
  <c r="D14" i="4"/>
  <c r="G46" i="4"/>
  <c r="G51" i="4"/>
  <c r="G53" i="4" s="1"/>
  <c r="H46" i="4"/>
  <c r="H51" i="4"/>
  <c r="H53" i="4" s="1"/>
  <c r="K17" i="4" l="1"/>
  <c r="K19" i="4" s="1"/>
  <c r="K21" i="4" s="1"/>
  <c r="K23" i="4" s="1"/>
  <c r="L15" i="4"/>
  <c r="C17" i="4"/>
  <c r="F20" i="4"/>
  <c r="D17" i="4"/>
  <c r="D19" i="4" s="1"/>
  <c r="D21" i="4" s="1"/>
  <c r="D23" i="4" s="1"/>
  <c r="J15" i="4"/>
  <c r="G17" i="4"/>
  <c r="G19" i="4" s="1"/>
  <c r="L17" i="4"/>
  <c r="C60" i="4"/>
  <c r="I15" i="4"/>
  <c r="E14" i="4"/>
  <c r="E16" i="4" s="1"/>
  <c r="H14" i="4"/>
  <c r="H16" i="4" s="1"/>
  <c r="J14" i="4"/>
  <c r="F17" i="4"/>
  <c r="F18" i="4" s="1"/>
  <c r="E17" i="4"/>
  <c r="E19" i="4" s="1"/>
  <c r="E18" i="4"/>
  <c r="E20" i="4" s="1"/>
  <c r="H17" i="4"/>
  <c r="H19" i="4" s="1"/>
  <c r="I17" i="4"/>
  <c r="I18" i="4" s="1"/>
  <c r="I19" i="4" s="1"/>
  <c r="I23" i="4" s="1"/>
  <c r="G15" i="4"/>
  <c r="J17" i="4"/>
  <c r="J18" i="4" s="1"/>
  <c r="F14" i="4"/>
  <c r="F16" i="4" s="1"/>
  <c r="I14" i="4"/>
  <c r="L14" i="4"/>
  <c r="L16" i="4" s="1"/>
  <c r="D16" i="4"/>
  <c r="G16" i="4"/>
  <c r="C16" i="4"/>
  <c r="E21" i="4" l="1"/>
  <c r="E23" i="4" s="1"/>
  <c r="H18" i="4"/>
  <c r="H20" i="4" s="1"/>
  <c r="H21" i="4" s="1"/>
  <c r="H23" i="4" s="1"/>
  <c r="G18" i="4"/>
  <c r="G20" i="4" s="1"/>
  <c r="G21" i="4" s="1"/>
  <c r="G23" i="4" s="1"/>
  <c r="J16" i="4"/>
  <c r="J19" i="4" s="1"/>
  <c r="J23" i="4" s="1"/>
  <c r="I16" i="4"/>
  <c r="F19" i="4"/>
  <c r="F21" i="4" s="1"/>
  <c r="F23" i="4" s="1"/>
  <c r="C26" i="4" l="1"/>
</calcChain>
</file>

<file path=xl/sharedStrings.xml><?xml version="1.0" encoding="utf-8"?>
<sst xmlns="http://schemas.openxmlformats.org/spreadsheetml/2006/main" count="78" uniqueCount="72">
  <si>
    <t>Nombre del instructivo</t>
  </si>
  <si>
    <t>AFILIACION ARL</t>
  </si>
  <si>
    <t>Versión: 01</t>
  </si>
  <si>
    <t>Nombre del Formato</t>
  </si>
  <si>
    <t xml:space="preserve"> Página 1 de 1</t>
  </si>
  <si>
    <t>INFORMACIÓN BÁSICA DEL CONTRATISTA / PROVEEDOR</t>
  </si>
  <si>
    <t xml:space="preserve">Nombre: </t>
  </si>
  <si>
    <t>Identificación:</t>
  </si>
  <si>
    <t>Correo electrónico:</t>
  </si>
  <si>
    <t>Teléfono:</t>
  </si>
  <si>
    <t>INFORMACIÓN DEL CONTRATO</t>
  </si>
  <si>
    <t>Contrato Nº:</t>
  </si>
  <si>
    <t>De:</t>
  </si>
  <si>
    <t>Plazo de ejecución:</t>
  </si>
  <si>
    <t>meses</t>
  </si>
  <si>
    <t>días</t>
  </si>
  <si>
    <t>Fecha de inicio:</t>
  </si>
  <si>
    <t>Valor inicial:</t>
  </si>
  <si>
    <t>Valor adición:</t>
  </si>
  <si>
    <t>Valor total:</t>
  </si>
  <si>
    <t>N° RP Inicial:</t>
  </si>
  <si>
    <t>N° RP Adición</t>
  </si>
  <si>
    <t>Objeto:</t>
  </si>
  <si>
    <t>Nivel de Riesgo ARL:</t>
  </si>
  <si>
    <t>Porcentaje:</t>
  </si>
  <si>
    <t>(5) 6960%</t>
  </si>
  <si>
    <t>Dependencia:</t>
  </si>
  <si>
    <t>OBSERVACIONES DEL SUPERVISOR</t>
  </si>
  <si>
    <r>
      <t xml:space="preserve">Se autoriza al Contratista a solicitar afiliacion a </t>
    </r>
    <r>
      <rPr>
        <b/>
        <sz val="10"/>
        <rFont val="Arial"/>
        <family val="2"/>
      </rPr>
      <t>ARL Riesgo ____</t>
    </r>
    <r>
      <rPr>
        <sz val="10"/>
        <rFont val="Arial"/>
        <family val="2"/>
      </rPr>
      <t xml:space="preserve"> ya que las obligaciones establecidas en el Clausulado según Contrato                  No ____ de _____ asi lo requieren.</t>
    </r>
  </si>
  <si>
    <t>Supervisor 1</t>
  </si>
  <si>
    <t>Apoyo a la supervisión 1</t>
  </si>
  <si>
    <t>Firma:</t>
  </si>
  <si>
    <t>Nombre:</t>
  </si>
  <si>
    <t>Cargo:</t>
  </si>
  <si>
    <t>Contratista</t>
  </si>
  <si>
    <t>Nota: Si usted imprime este documento se considera “Copia No Controlada” por lo tanto debe consultar la versión vigente en el sitio oficial de los documentos</t>
  </si>
  <si>
    <t>Fecha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</si>
  <si>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</si>
  <si>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</si>
  <si>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</si>
  <si>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</si>
  <si>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</si>
  <si>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</si>
  <si>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</si>
  <si>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</si>
  <si>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</si>
  <si>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</si>
  <si>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</si>
  <si>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</si>
  <si>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Dependencia</t>
  </si>
  <si>
    <t>Dirección</t>
  </si>
  <si>
    <t>Oficina de Control Interno</t>
  </si>
  <si>
    <t>Oficina Asesora de Planeación</t>
  </si>
  <si>
    <t>Oficina Asesora Jurídica</t>
  </si>
  <si>
    <t>Subdirección Operativa</t>
  </si>
  <si>
    <t>Subdirección de Gestión del Riesgo</t>
  </si>
  <si>
    <t>Subdirección de Gestión Corporativa</t>
  </si>
  <si>
    <t>Subdirección de Gestión Humana</t>
  </si>
  <si>
    <t>Subdirección Logística</t>
  </si>
  <si>
    <t>Novedad</t>
  </si>
  <si>
    <t>Suspensión del Contrato</t>
  </si>
  <si>
    <t>Terminación anticipada</t>
  </si>
  <si>
    <t>Cesión del Contrato</t>
  </si>
  <si>
    <t>IBC</t>
  </si>
  <si>
    <t xml:space="preserve">Salud </t>
  </si>
  <si>
    <t xml:space="preserve">Pension </t>
  </si>
  <si>
    <t>Inserte abajo (A3) el valor requerido</t>
  </si>
  <si>
    <t xml:space="preserve">Muchas veces necesitamos convertir un número a letras en Excel y más aún para nosotros los contadores, este es un trabajo arduo para aquellas personas que no saben de programación, y si encontramos un ejemplo de estos es generalmente bajo plataforma Excel VBA.  Aquí les dejo el código fuente en plataforma Excel para quien quiera lo aplique o analice para entender como ha sido elaborado.  Esta es una herramienta de gran utilidad, espero sepan aprovecharla. 
</t>
  </si>
  <si>
    <t>RESULTADO</t>
  </si>
  <si>
    <t>AUTORIZACIÓN PARA COTIZACIÓN RIESGOS ARL 5 A CONTRATISTAS</t>
  </si>
  <si>
    <t>Código: GT-IN07-FT02</t>
  </si>
  <si>
    <t>Vigencia: 02/07/2025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</si>
</sst>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_-;\-&quot;$&quot;* #,##0_-;_-&quot;$&quot;* &quot;-&quot;_-;_-@"/>
  </numFmts>
  <fonts count="21" x14ac:knownFonts="1">
    <font>
      <sz val="12"/>
      <color rgb="FF000000"/>
      <name val="Calibri"/>
    </font>
    <font>
      <sz val="10"/>
      <color rgb="FF00000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sz val="14"/>
      <color rgb="FFFF0000"/>
      <name val="Arial"/>
      <family val="2"/>
    </font>
    <font>
      <sz val="22"/>
      <color rgb="FF000000"/>
      <name val="Calibri"/>
      <family val="2"/>
    </font>
    <font>
      <sz val="20"/>
      <color rgb="FF4472C4"/>
      <name val="Calibri"/>
      <family val="2"/>
    </font>
    <font>
      <b/>
      <sz val="16"/>
      <color rgb="FFC55A11"/>
      <name val="Calibri"/>
      <family val="2"/>
    </font>
    <font>
      <sz val="11"/>
      <name val="Times New Roman"/>
      <family val="1"/>
    </font>
    <font>
      <u/>
      <sz val="12"/>
      <color theme="10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8"/>
      <name val="Arial"/>
      <family val="2"/>
    </font>
    <font>
      <i/>
      <sz val="8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rgb="FFF2F2F2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double">
        <color rgb="FF00B050"/>
      </left>
      <right/>
      <top style="double">
        <color rgb="FF00B050"/>
      </top>
      <bottom/>
      <diagonal/>
    </border>
    <border>
      <left/>
      <right/>
      <top style="double">
        <color rgb="FF00B050"/>
      </top>
      <bottom/>
      <diagonal/>
    </border>
    <border>
      <left/>
      <right style="double">
        <color rgb="FF00B050"/>
      </right>
      <top style="double">
        <color rgb="FF00B050"/>
      </top>
      <bottom/>
      <diagonal/>
    </border>
    <border>
      <left style="double">
        <color rgb="FF00B050"/>
      </left>
      <right/>
      <top/>
      <bottom/>
      <diagonal/>
    </border>
    <border>
      <left/>
      <right style="double">
        <color rgb="FF00B050"/>
      </right>
      <top/>
      <bottom/>
      <diagonal/>
    </border>
    <border>
      <left style="double">
        <color rgb="FF00B050"/>
      </left>
      <right/>
      <top/>
      <bottom style="double">
        <color rgb="FF00B050"/>
      </bottom>
      <diagonal/>
    </border>
    <border>
      <left/>
      <right/>
      <top/>
      <bottom style="double">
        <color rgb="FF00B050"/>
      </bottom>
      <diagonal/>
    </border>
    <border>
      <left/>
      <right style="double">
        <color rgb="FF00B050"/>
      </right>
      <top/>
      <bottom style="double">
        <color rgb="FF00B05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4" xfId="0" applyFont="1" applyBorder="1" applyAlignment="1">
      <alignment vertical="center"/>
    </xf>
    <xf numFmtId="0" fontId="1" fillId="3" borderId="8" xfId="0" applyFont="1" applyFill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" fillId="3" borderId="9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0" xfId="0" applyFont="1"/>
    <xf numFmtId="9" fontId="0" fillId="0" borderId="0" xfId="0" applyNumberFormat="1"/>
    <xf numFmtId="10" fontId="0" fillId="0" borderId="0" xfId="0" applyNumberFormat="1"/>
    <xf numFmtId="0" fontId="8" fillId="0" borderId="0" xfId="0" applyFont="1"/>
    <xf numFmtId="49" fontId="9" fillId="0" borderId="0" xfId="0" applyNumberFormat="1" applyFont="1" applyAlignment="1">
      <alignment horizontal="left"/>
    </xf>
    <xf numFmtId="0" fontId="5" fillId="0" borderId="0" xfId="0" applyFont="1"/>
    <xf numFmtId="0" fontId="10" fillId="0" borderId="0" xfId="0" applyFont="1"/>
    <xf numFmtId="3" fontId="11" fillId="0" borderId="0" xfId="0" applyNumberFormat="1" applyFont="1"/>
    <xf numFmtId="0" fontId="8" fillId="0" borderId="13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8" fillId="0" borderId="17" xfId="0" applyFont="1" applyBorder="1"/>
    <xf numFmtId="1" fontId="8" fillId="0" borderId="16" xfId="0" applyNumberFormat="1" applyFont="1" applyBorder="1"/>
    <xf numFmtId="1" fontId="8" fillId="0" borderId="0" xfId="0" applyNumberFormat="1" applyFont="1"/>
    <xf numFmtId="1" fontId="8" fillId="0" borderId="17" xfId="0" applyNumberFormat="1" applyFont="1" applyBorder="1"/>
    <xf numFmtId="0" fontId="8" fillId="0" borderId="18" xfId="0" applyFont="1" applyBorder="1"/>
    <xf numFmtId="0" fontId="8" fillId="0" borderId="19" xfId="0" applyFont="1" applyBorder="1"/>
    <xf numFmtId="0" fontId="8" fillId="0" borderId="20" xfId="0" applyFont="1" applyBorder="1"/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left" vertical="top" wrapText="1"/>
    </xf>
    <xf numFmtId="0" fontId="1" fillId="0" borderId="10" xfId="0" applyFont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1" xfId="0" applyFont="1" applyBorder="1" applyAlignment="1">
      <alignment horizontal="left" vertical="center"/>
    </xf>
    <xf numFmtId="0" fontId="18" fillId="0" borderId="26" xfId="0" applyFont="1" applyBorder="1" applyAlignment="1">
      <alignment horizontal="right" vertical="center"/>
    </xf>
    <xf numFmtId="0" fontId="18" fillId="0" borderId="29" xfId="0" applyFont="1" applyBorder="1" applyAlignment="1">
      <alignment horizontal="right" vertical="center"/>
    </xf>
    <xf numFmtId="0" fontId="2" fillId="0" borderId="11" xfId="0" applyFont="1" applyBorder="1"/>
    <xf numFmtId="0" fontId="2" fillId="0" borderId="7" xfId="0" applyFont="1" applyBorder="1"/>
    <xf numFmtId="0" fontId="2" fillId="0" borderId="0" xfId="0" applyFont="1"/>
    <xf numFmtId="0" fontId="1" fillId="0" borderId="26" xfId="0" applyFont="1" applyBorder="1"/>
    <xf numFmtId="0" fontId="1" fillId="0" borderId="31" xfId="0" applyFont="1" applyBorder="1"/>
    <xf numFmtId="0" fontId="1" fillId="0" borderId="29" xfId="0" applyFont="1" applyBorder="1"/>
    <xf numFmtId="0" fontId="1" fillId="0" borderId="26" xfId="0" applyFont="1" applyBorder="1" applyAlignment="1">
      <alignment horizontal="right"/>
    </xf>
    <xf numFmtId="0" fontId="16" fillId="0" borderId="26" xfId="0" applyFont="1" applyBorder="1" applyAlignment="1" applyProtection="1">
      <alignment horizontal="right"/>
      <protection locked="0"/>
    </xf>
    <xf numFmtId="0" fontId="16" fillId="0" borderId="32" xfId="0" applyFont="1" applyBorder="1" applyProtection="1">
      <protection locked="0"/>
    </xf>
    <xf numFmtId="0" fontId="16" fillId="0" borderId="22" xfId="0" applyFont="1" applyBorder="1" applyProtection="1">
      <protection locked="0"/>
    </xf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8" fillId="0" borderId="0" xfId="0" applyFont="1" applyProtection="1">
      <protection locked="0"/>
    </xf>
    <xf numFmtId="0" fontId="1" fillId="0" borderId="26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2" fillId="0" borderId="31" xfId="0" applyFont="1" applyBorder="1"/>
    <xf numFmtId="0" fontId="5" fillId="0" borderId="1" xfId="0" applyFont="1" applyBorder="1" applyAlignment="1">
      <alignment vertical="center"/>
    </xf>
    <xf numFmtId="9" fontId="19" fillId="0" borderId="35" xfId="0" applyNumberFormat="1" applyFont="1" applyBorder="1" applyAlignment="1">
      <alignment horizontal="right"/>
    </xf>
    <xf numFmtId="0" fontId="0" fillId="0" borderId="31" xfId="0" applyBorder="1"/>
    <xf numFmtId="0" fontId="0" fillId="0" borderId="30" xfId="0" applyBorder="1"/>
    <xf numFmtId="0" fontId="1" fillId="5" borderId="0" xfId="0" applyFont="1" applyFill="1" applyAlignment="1">
      <alignment horizontal="center" vertical="center"/>
    </xf>
    <xf numFmtId="0" fontId="1" fillId="0" borderId="30" xfId="0" applyFont="1" applyBorder="1" applyAlignment="1">
      <alignment horizontal="left" vertical="center"/>
    </xf>
    <xf numFmtId="0" fontId="1" fillId="0" borderId="35" xfId="0" applyFont="1" applyBorder="1" applyAlignment="1">
      <alignment horizontal="left" vertical="center"/>
    </xf>
    <xf numFmtId="0" fontId="2" fillId="0" borderId="10" xfId="0" applyFont="1" applyBorder="1"/>
    <xf numFmtId="0" fontId="2" fillId="0" borderId="8" xfId="0" applyFont="1" applyBorder="1"/>
    <xf numFmtId="0" fontId="6" fillId="0" borderId="7" xfId="0" applyFont="1" applyBorder="1" applyAlignment="1">
      <alignment horizontal="center" wrapText="1"/>
    </xf>
    <xf numFmtId="0" fontId="2" fillId="0" borderId="12" xfId="0" applyFont="1" applyBorder="1"/>
    <xf numFmtId="0" fontId="1" fillId="0" borderId="5" xfId="0" applyFont="1" applyBorder="1" applyAlignment="1">
      <alignment horizontal="center"/>
    </xf>
    <xf numFmtId="0" fontId="2" fillId="0" borderId="6" xfId="0" applyFont="1" applyBorder="1"/>
    <xf numFmtId="0" fontId="6" fillId="0" borderId="23" xfId="0" applyFont="1" applyBorder="1" applyAlignment="1">
      <alignment horizontal="left" vertical="center" wrapText="1"/>
    </xf>
    <xf numFmtId="0" fontId="2" fillId="0" borderId="24" xfId="0" applyFont="1" applyBorder="1"/>
    <xf numFmtId="0" fontId="2" fillId="0" borderId="25" xfId="0" applyFont="1" applyBorder="1"/>
    <xf numFmtId="0" fontId="2" fillId="0" borderId="29" xfId="0" applyFont="1" applyBorder="1"/>
    <xf numFmtId="0" fontId="2" fillId="0" borderId="27" xfId="0" applyFont="1" applyBorder="1"/>
    <xf numFmtId="0" fontId="2" fillId="0" borderId="28" xfId="0" applyFont="1" applyBorder="1"/>
    <xf numFmtId="0" fontId="16" fillId="0" borderId="0" xfId="0" applyFont="1" applyProtection="1">
      <protection locked="0"/>
    </xf>
    <xf numFmtId="0" fontId="16" fillId="0" borderId="26" xfId="0" applyFont="1" applyBorder="1" applyAlignment="1">
      <alignment horizontal="right"/>
    </xf>
    <xf numFmtId="0" fontId="4" fillId="2" borderId="4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0" fontId="20" fillId="0" borderId="29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2" fillId="0" borderId="10" xfId="0" applyFont="1" applyBorder="1"/>
    <xf numFmtId="0" fontId="2" fillId="0" borderId="8" xfId="0" applyFont="1" applyBorder="1"/>
    <xf numFmtId="0" fontId="19" fillId="0" borderId="1" xfId="0" applyFont="1" applyBorder="1" applyAlignment="1">
      <alignment horizontal="left" vertical="top"/>
    </xf>
    <xf numFmtId="0" fontId="2" fillId="0" borderId="3" xfId="0" applyFont="1" applyBorder="1"/>
    <xf numFmtId="0" fontId="2" fillId="0" borderId="2" xfId="0" applyFont="1" applyBorder="1"/>
    <xf numFmtId="0" fontId="4" fillId="0" borderId="7" xfId="0" applyFont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3" fillId="0" borderId="7" xfId="0" applyFont="1" applyBorder="1" applyAlignment="1">
      <alignment horizontal="left" vertical="center"/>
    </xf>
    <xf numFmtId="164" fontId="1" fillId="4" borderId="10" xfId="0" applyNumberFormat="1" applyFont="1" applyFill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5" fillId="0" borderId="4" xfId="0" applyFont="1" applyBorder="1" applyAlignment="1">
      <alignment horizontal="left" vertical="center"/>
    </xf>
    <xf numFmtId="0" fontId="15" fillId="0" borderId="10" xfId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" fontId="1" fillId="0" borderId="3" xfId="0" applyNumberFormat="1" applyFont="1" applyBorder="1" applyAlignment="1">
      <alignment horizontal="center" vertical="center"/>
    </xf>
    <xf numFmtId="164" fontId="1" fillId="0" borderId="10" xfId="0" applyNumberFormat="1" applyFont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6" fillId="0" borderId="27" xfId="0" applyFont="1" applyBorder="1" applyAlignment="1" applyProtection="1">
      <alignment horizontal="center"/>
      <protection locked="0"/>
    </xf>
    <xf numFmtId="0" fontId="16" fillId="0" borderId="28" xfId="0" applyFont="1" applyBorder="1" applyAlignment="1" applyProtection="1">
      <alignment horizontal="center"/>
      <protection locked="0"/>
    </xf>
    <xf numFmtId="0" fontId="17" fillId="0" borderId="23" xfId="0" applyFont="1" applyBorder="1" applyAlignment="1" applyProtection="1">
      <alignment horizontal="center"/>
      <protection locked="0"/>
    </xf>
    <xf numFmtId="0" fontId="17" fillId="0" borderId="24" xfId="0" applyFont="1" applyBorder="1" applyAlignment="1" applyProtection="1">
      <alignment horizontal="center"/>
      <protection locked="0"/>
    </xf>
    <xf numFmtId="0" fontId="17" fillId="0" borderId="25" xfId="0" applyFont="1" applyBorder="1" applyAlignment="1" applyProtection="1">
      <alignment horizontal="center"/>
      <protection locked="0"/>
    </xf>
    <xf numFmtId="0" fontId="18" fillId="0" borderId="24" xfId="0" applyFont="1" applyBorder="1" applyAlignment="1" applyProtection="1">
      <alignment horizontal="center"/>
      <protection locked="0"/>
    </xf>
    <xf numFmtId="0" fontId="18" fillId="0" borderId="25" xfId="0" applyFont="1" applyBorder="1" applyAlignment="1" applyProtection="1">
      <alignment horizontal="center"/>
      <protection locked="0"/>
    </xf>
    <xf numFmtId="0" fontId="7" fillId="0" borderId="34" xfId="0" applyFont="1" applyBorder="1" applyAlignment="1">
      <alignment horizontal="center"/>
    </xf>
    <xf numFmtId="0" fontId="7" fillId="0" borderId="33" xfId="0" applyFont="1" applyBorder="1" applyAlignment="1">
      <alignment horizontal="center"/>
    </xf>
    <xf numFmtId="0" fontId="18" fillId="0" borderId="32" xfId="0" applyFont="1" applyBorder="1" applyAlignment="1" applyProtection="1">
      <alignment horizontal="center"/>
      <protection locked="0"/>
    </xf>
    <xf numFmtId="0" fontId="18" fillId="0" borderId="22" xfId="0" applyFont="1" applyBorder="1" applyAlignment="1" applyProtection="1">
      <alignment horizontal="center"/>
      <protection locked="0"/>
    </xf>
    <xf numFmtId="0" fontId="17" fillId="0" borderId="21" xfId="0" applyFont="1" applyBorder="1" applyAlignment="1" applyProtection="1">
      <alignment horizontal="center"/>
      <protection locked="0"/>
    </xf>
    <xf numFmtId="0" fontId="17" fillId="0" borderId="32" xfId="0" applyFont="1" applyBorder="1" applyAlignment="1" applyProtection="1">
      <alignment horizontal="center"/>
      <protection locked="0"/>
    </xf>
    <xf numFmtId="0" fontId="17" fillId="0" borderId="22" xfId="0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left" vertical="top" wrapText="1"/>
    </xf>
    <xf numFmtId="0" fontId="0" fillId="0" borderId="0" xfId="0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228600</xdr:colOff>
      <xdr:row>1</xdr:row>
      <xdr:rowOff>57150</xdr:rowOff>
    </xdr:from>
    <xdr:ext cx="1066800" cy="714375"/>
    <xdr:pic>
      <xdr:nvPicPr>
        <xdr:cNvPr id="2" name="image1.png" descr="Logo Alcaldía Mayor de Bogotá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6"/>
  <sheetViews>
    <sheetView showGridLines="0" tabSelected="1" zoomScale="110" zoomScaleNormal="110" workbookViewId="0">
      <selection activeCell="D9" sqref="D9:J9"/>
    </sheetView>
  </sheetViews>
  <sheetFormatPr baseColWidth="10" defaultColWidth="12.59765625" defaultRowHeight="15" customHeight="1" x14ac:dyDescent="0.3"/>
  <cols>
    <col min="1" max="1" width="1.8984375" customWidth="1"/>
    <col min="2" max="2" width="12.5" customWidth="1"/>
    <col min="3" max="3" width="7.3984375" customWidth="1"/>
    <col min="4" max="4" width="6" customWidth="1"/>
    <col min="5" max="5" width="15.09765625" customWidth="1"/>
    <col min="6" max="6" width="10.8984375" customWidth="1"/>
    <col min="7" max="7" width="6.8984375" customWidth="1"/>
    <col min="8" max="8" width="7.5" customWidth="1"/>
    <col min="9" max="10" width="6.8984375" customWidth="1"/>
    <col min="11" max="11" width="6.09765625" customWidth="1"/>
    <col min="12" max="12" width="6" customWidth="1"/>
    <col min="13" max="13" width="3" customWidth="1"/>
    <col min="14" max="14" width="12.09765625" customWidth="1"/>
  </cols>
  <sheetData>
    <row r="1" spans="1:14" ht="7.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5" customHeight="1" x14ac:dyDescent="0.3">
      <c r="A2" s="1"/>
      <c r="B2" s="94"/>
      <c r="C2" s="88"/>
      <c r="D2" s="86" t="s">
        <v>0</v>
      </c>
      <c r="E2" s="87"/>
      <c r="F2" s="87"/>
      <c r="G2" s="87"/>
      <c r="H2" s="87"/>
      <c r="I2" s="87"/>
      <c r="J2" s="87"/>
      <c r="K2" s="88"/>
      <c r="L2" s="83" t="s">
        <v>70</v>
      </c>
      <c r="M2" s="84"/>
      <c r="N2" s="85"/>
    </row>
    <row r="3" spans="1:14" ht="15" customHeight="1" x14ac:dyDescent="0.3">
      <c r="A3" s="1"/>
      <c r="B3" s="95"/>
      <c r="C3" s="96"/>
      <c r="D3" s="89" t="s">
        <v>1</v>
      </c>
      <c r="E3" s="90"/>
      <c r="F3" s="90"/>
      <c r="G3" s="90"/>
      <c r="H3" s="90"/>
      <c r="I3" s="90"/>
      <c r="J3" s="90"/>
      <c r="K3" s="91"/>
      <c r="L3" s="98" t="s">
        <v>2</v>
      </c>
      <c r="M3" s="90"/>
      <c r="N3" s="91"/>
    </row>
    <row r="4" spans="1:14" ht="15" customHeight="1" x14ac:dyDescent="0.3">
      <c r="A4" s="1"/>
      <c r="B4" s="95"/>
      <c r="C4" s="96"/>
      <c r="D4" s="86" t="s">
        <v>3</v>
      </c>
      <c r="E4" s="87"/>
      <c r="F4" s="87"/>
      <c r="G4" s="87"/>
      <c r="H4" s="87"/>
      <c r="I4" s="87"/>
      <c r="J4" s="87"/>
      <c r="K4" s="88"/>
      <c r="L4" s="83" t="s">
        <v>71</v>
      </c>
      <c r="M4" s="84"/>
      <c r="N4" s="85"/>
    </row>
    <row r="5" spans="1:14" ht="21" customHeight="1" x14ac:dyDescent="0.3">
      <c r="A5" s="1"/>
      <c r="B5" s="97"/>
      <c r="C5" s="91"/>
      <c r="D5" s="89" t="s">
        <v>69</v>
      </c>
      <c r="E5" s="90"/>
      <c r="F5" s="90"/>
      <c r="G5" s="90"/>
      <c r="H5" s="90"/>
      <c r="I5" s="90"/>
      <c r="J5" s="90"/>
      <c r="K5" s="91"/>
      <c r="L5" s="98" t="s">
        <v>4</v>
      </c>
      <c r="M5" s="90"/>
      <c r="N5" s="91"/>
    </row>
    <row r="6" spans="1:14" ht="6.75" customHeight="1" x14ac:dyDescent="0.3">
      <c r="A6" s="1"/>
      <c r="B6" s="68"/>
      <c r="N6" s="69"/>
    </row>
    <row r="7" spans="1:14" ht="15.75" customHeight="1" x14ac:dyDescent="0.3">
      <c r="A7" s="1"/>
      <c r="B7" s="106" t="s">
        <v>5</v>
      </c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5"/>
    </row>
    <row r="8" spans="1:14" ht="15.75" customHeight="1" x14ac:dyDescent="0.3">
      <c r="A8" s="2"/>
      <c r="B8" s="92" t="s">
        <v>6</v>
      </c>
      <c r="C8" s="84"/>
      <c r="D8" s="93"/>
      <c r="E8" s="84"/>
      <c r="F8" s="84"/>
      <c r="G8" s="84"/>
      <c r="H8" s="84"/>
      <c r="I8" s="84"/>
      <c r="J8" s="85"/>
      <c r="K8" s="92" t="s">
        <v>7</v>
      </c>
      <c r="L8" s="84"/>
      <c r="M8" s="93"/>
      <c r="N8" s="85"/>
    </row>
    <row r="9" spans="1:14" ht="15.75" customHeight="1" x14ac:dyDescent="0.3">
      <c r="A9" s="2"/>
      <c r="B9" s="92" t="s">
        <v>8</v>
      </c>
      <c r="C9" s="84"/>
      <c r="D9" s="105"/>
      <c r="E9" s="84"/>
      <c r="F9" s="84"/>
      <c r="G9" s="84"/>
      <c r="H9" s="84"/>
      <c r="I9" s="84"/>
      <c r="J9" s="85"/>
      <c r="K9" s="104" t="s">
        <v>9</v>
      </c>
      <c r="L9" s="84"/>
      <c r="M9" s="93"/>
      <c r="N9" s="85"/>
    </row>
    <row r="10" spans="1:14" ht="15.75" customHeight="1" x14ac:dyDescent="0.3">
      <c r="A10" s="1"/>
      <c r="B10" s="78" t="s">
        <v>10</v>
      </c>
      <c r="C10" s="79"/>
      <c r="D10" s="79"/>
      <c r="E10" s="79"/>
      <c r="F10" s="64"/>
      <c r="G10" s="64"/>
      <c r="H10" s="64"/>
      <c r="I10" s="64"/>
      <c r="J10" s="64"/>
      <c r="K10" s="64"/>
      <c r="L10" s="64"/>
      <c r="M10" s="64"/>
      <c r="N10" s="65"/>
    </row>
    <row r="11" spans="1:14" ht="15.75" customHeight="1" x14ac:dyDescent="0.3">
      <c r="A11" s="2"/>
      <c r="B11" s="3" t="s">
        <v>11</v>
      </c>
      <c r="C11" s="34"/>
      <c r="D11" s="34" t="s">
        <v>12</v>
      </c>
      <c r="E11" s="4"/>
      <c r="F11" s="92" t="s">
        <v>13</v>
      </c>
      <c r="G11" s="84"/>
      <c r="H11" s="35"/>
      <c r="I11" s="34" t="s">
        <v>14</v>
      </c>
      <c r="J11" s="35"/>
      <c r="K11" s="36" t="s">
        <v>15</v>
      </c>
      <c r="L11" s="2"/>
      <c r="M11" s="2"/>
      <c r="N11" s="5"/>
    </row>
    <row r="12" spans="1:14" ht="4.5" customHeight="1" x14ac:dyDescent="0.3">
      <c r="A12" s="2"/>
      <c r="B12" s="3"/>
      <c r="C12" s="34"/>
      <c r="D12" s="34"/>
      <c r="E12" s="34"/>
      <c r="F12" s="6"/>
      <c r="G12" s="6"/>
      <c r="H12" s="7"/>
      <c r="I12" s="2"/>
      <c r="J12" s="2"/>
      <c r="K12" s="2"/>
      <c r="L12" s="2"/>
      <c r="M12" s="2"/>
      <c r="N12" s="5"/>
    </row>
    <row r="13" spans="1:14" ht="15.75" customHeight="1" x14ac:dyDescent="0.3">
      <c r="A13" s="2"/>
      <c r="B13" s="8" t="s">
        <v>16</v>
      </c>
      <c r="C13" s="9"/>
      <c r="D13" s="9"/>
      <c r="E13" s="9"/>
      <c r="F13" s="10"/>
      <c r="G13" s="2"/>
      <c r="H13" s="2"/>
      <c r="I13" s="2"/>
      <c r="J13" s="2"/>
      <c r="K13" s="2"/>
      <c r="L13" s="2"/>
      <c r="M13" s="2"/>
      <c r="N13" s="5"/>
    </row>
    <row r="14" spans="1:14" ht="4.5" customHeight="1" x14ac:dyDescent="0.3">
      <c r="A14" s="2"/>
      <c r="B14" s="3"/>
      <c r="C14" s="34"/>
      <c r="D14" s="34"/>
      <c r="E14" s="34"/>
      <c r="F14" s="37"/>
      <c r="G14" s="37"/>
      <c r="H14" s="2"/>
      <c r="I14" s="2"/>
      <c r="J14" s="2"/>
      <c r="K14" s="2"/>
      <c r="L14" s="2"/>
      <c r="M14" s="2"/>
      <c r="N14" s="5"/>
    </row>
    <row r="15" spans="1:14" ht="15.75" customHeight="1" x14ac:dyDescent="0.3">
      <c r="A15" s="2"/>
      <c r="B15" s="11" t="s">
        <v>17</v>
      </c>
      <c r="C15" s="100"/>
      <c r="D15" s="88"/>
      <c r="E15" s="3" t="s">
        <v>18</v>
      </c>
      <c r="F15" s="109"/>
      <c r="G15" s="85"/>
      <c r="H15" s="92" t="s">
        <v>19</v>
      </c>
      <c r="I15" s="84"/>
      <c r="J15" s="99">
        <f>F15+C15</f>
        <v>0</v>
      </c>
      <c r="K15" s="84"/>
      <c r="L15" s="85"/>
      <c r="M15" s="2"/>
      <c r="N15" s="5"/>
    </row>
    <row r="16" spans="1:14" ht="15.75" customHeight="1" x14ac:dyDescent="0.3">
      <c r="A16" s="2"/>
      <c r="B16" s="8" t="s">
        <v>20</v>
      </c>
      <c r="C16" s="108"/>
      <c r="D16" s="88"/>
      <c r="E16" s="57" t="s">
        <v>21</v>
      </c>
      <c r="F16" s="108"/>
      <c r="G16" s="88"/>
      <c r="H16" s="2"/>
      <c r="I16" s="2"/>
      <c r="J16" s="2"/>
      <c r="K16" s="2"/>
      <c r="L16" s="2"/>
      <c r="M16" s="2"/>
      <c r="N16" s="5"/>
    </row>
    <row r="17" spans="1:14" ht="21" customHeight="1" x14ac:dyDescent="0.3">
      <c r="A17" s="1"/>
      <c r="B17" s="107" t="s">
        <v>22</v>
      </c>
      <c r="C17" s="70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2"/>
    </row>
    <row r="18" spans="1:14" ht="24" customHeight="1" x14ac:dyDescent="0.3">
      <c r="A18" s="1"/>
      <c r="B18" s="95"/>
      <c r="C18" s="73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5"/>
    </row>
    <row r="19" spans="1:14" ht="24" customHeight="1" x14ac:dyDescent="0.3">
      <c r="A19" s="1"/>
      <c r="B19" s="62" t="s">
        <v>23</v>
      </c>
      <c r="C19" s="63"/>
      <c r="D19" s="63"/>
      <c r="E19" s="63"/>
      <c r="F19" s="55" t="s">
        <v>24</v>
      </c>
      <c r="G19" s="58" t="s">
        <v>25</v>
      </c>
      <c r="H19" s="60"/>
      <c r="J19" s="42"/>
      <c r="L19" s="59"/>
    </row>
    <row r="20" spans="1:14" ht="8.25" customHeight="1" x14ac:dyDescent="0.3">
      <c r="A20" s="1"/>
      <c r="B20" s="41"/>
      <c r="C20" s="40"/>
      <c r="D20" s="40"/>
      <c r="E20" s="40"/>
      <c r="F20" s="42"/>
      <c r="G20" s="42"/>
      <c r="H20" s="42"/>
      <c r="I20" s="42"/>
      <c r="J20" s="42"/>
      <c r="K20" s="42"/>
      <c r="L20" s="42"/>
      <c r="M20" s="42"/>
      <c r="N20" s="56"/>
    </row>
    <row r="21" spans="1:14" ht="15.75" customHeight="1" x14ac:dyDescent="0.3">
      <c r="A21" s="2"/>
      <c r="B21" s="3" t="s">
        <v>26</v>
      </c>
      <c r="C21" s="110"/>
      <c r="D21" s="84"/>
      <c r="E21" s="85"/>
      <c r="F21" s="2"/>
      <c r="G21" s="2"/>
      <c r="H21" s="61"/>
      <c r="I21" s="61"/>
      <c r="J21" s="61"/>
      <c r="K21" s="2"/>
      <c r="L21" s="2"/>
      <c r="M21" s="2"/>
      <c r="N21" s="5"/>
    </row>
    <row r="22" spans="1:14" ht="9" customHeight="1" x14ac:dyDescent="0.3">
      <c r="A22" s="1"/>
      <c r="B22" s="66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67"/>
    </row>
    <row r="23" spans="1:14" ht="15.75" customHeight="1" x14ac:dyDescent="0.3">
      <c r="A23" s="1"/>
      <c r="B23" s="106" t="s">
        <v>27</v>
      </c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5"/>
    </row>
    <row r="24" spans="1:14" ht="12.75" customHeight="1" x14ac:dyDescent="0.3">
      <c r="A24" s="1"/>
      <c r="B24" s="111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3"/>
    </row>
    <row r="25" spans="1:14" ht="53.25" customHeight="1" x14ac:dyDescent="0.3">
      <c r="A25" s="1"/>
      <c r="B25" s="101" t="s">
        <v>28</v>
      </c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3"/>
    </row>
    <row r="26" spans="1:14" ht="3.75" customHeight="1" x14ac:dyDescent="0.3">
      <c r="A26" s="1"/>
      <c r="B26" s="50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2"/>
    </row>
    <row r="27" spans="1:14" ht="6.75" customHeight="1" x14ac:dyDescent="0.3">
      <c r="A27" s="1"/>
      <c r="B27" s="4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44"/>
    </row>
    <row r="28" spans="1:14" ht="12.75" customHeight="1" x14ac:dyDescent="0.3">
      <c r="A28" s="1"/>
      <c r="B28" s="118" t="s">
        <v>29</v>
      </c>
      <c r="C28" s="119"/>
      <c r="D28" s="119"/>
      <c r="E28" s="119"/>
      <c r="F28" s="120"/>
      <c r="G28" s="76"/>
      <c r="H28" s="118" t="s">
        <v>30</v>
      </c>
      <c r="I28" s="119"/>
      <c r="J28" s="119"/>
      <c r="K28" s="119"/>
      <c r="L28" s="119"/>
      <c r="M28" s="119"/>
      <c r="N28" s="120"/>
    </row>
    <row r="29" spans="1:14" ht="25.5" customHeight="1" x14ac:dyDescent="0.3">
      <c r="A29" s="1"/>
      <c r="B29" s="77" t="s">
        <v>31</v>
      </c>
      <c r="C29" s="116"/>
      <c r="D29" s="116"/>
      <c r="E29" s="116"/>
      <c r="F29" s="117"/>
      <c r="G29" s="76"/>
      <c r="H29" s="77" t="s">
        <v>31</v>
      </c>
      <c r="I29" s="116"/>
      <c r="J29" s="116"/>
      <c r="K29" s="116"/>
      <c r="L29" s="116"/>
      <c r="M29" s="116"/>
      <c r="N29" s="117"/>
    </row>
    <row r="30" spans="1:14" ht="13.5" customHeight="1" x14ac:dyDescent="0.3">
      <c r="A30" s="12"/>
      <c r="B30" s="38" t="s">
        <v>32</v>
      </c>
      <c r="C30" s="121"/>
      <c r="D30" s="121"/>
      <c r="E30" s="121"/>
      <c r="F30" s="122"/>
      <c r="G30" s="53"/>
      <c r="H30" s="38" t="s">
        <v>32</v>
      </c>
      <c r="I30" s="121"/>
      <c r="J30" s="121"/>
      <c r="K30" s="121"/>
      <c r="L30" s="121"/>
      <c r="M30" s="121"/>
      <c r="N30" s="122"/>
    </row>
    <row r="31" spans="1:14" ht="13.5" customHeight="1" x14ac:dyDescent="0.3">
      <c r="A31" s="12"/>
      <c r="B31" s="39" t="s">
        <v>33</v>
      </c>
      <c r="C31" s="123"/>
      <c r="D31" s="123"/>
      <c r="E31" s="123"/>
      <c r="F31" s="124"/>
      <c r="G31" s="53"/>
      <c r="H31" s="39" t="s">
        <v>33</v>
      </c>
      <c r="I31" s="125"/>
      <c r="J31" s="125"/>
      <c r="K31" s="125"/>
      <c r="L31" s="125"/>
      <c r="M31" s="125"/>
      <c r="N31" s="126"/>
    </row>
    <row r="32" spans="1:14" ht="16.5" customHeight="1" x14ac:dyDescent="0.3">
      <c r="A32" s="1"/>
      <c r="B32" s="54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4"/>
    </row>
    <row r="33" spans="1:14" ht="17.25" customHeight="1" x14ac:dyDescent="0.3">
      <c r="A33" s="1"/>
      <c r="B33" s="54"/>
      <c r="C33" s="1"/>
      <c r="D33" s="1"/>
      <c r="E33" s="1"/>
      <c r="F33" s="127" t="s">
        <v>34</v>
      </c>
      <c r="G33" s="128"/>
      <c r="H33" s="128"/>
      <c r="I33" s="128"/>
      <c r="J33" s="129"/>
      <c r="K33" s="1"/>
      <c r="L33" s="1"/>
      <c r="M33" s="1"/>
      <c r="N33" s="44"/>
    </row>
    <row r="34" spans="1:14" ht="15.75" customHeight="1" x14ac:dyDescent="0.3">
      <c r="A34" s="1"/>
      <c r="B34" s="54"/>
      <c r="C34" s="1"/>
      <c r="D34" s="1"/>
      <c r="E34" s="1"/>
      <c r="F34" s="47" t="s">
        <v>31</v>
      </c>
      <c r="G34" s="48"/>
      <c r="H34" s="48"/>
      <c r="I34" s="48"/>
      <c r="J34" s="49"/>
      <c r="K34" s="1"/>
      <c r="L34" s="1"/>
      <c r="M34" s="1"/>
      <c r="N34" s="44"/>
    </row>
    <row r="35" spans="1:14" ht="17.25" customHeight="1" x14ac:dyDescent="0.3">
      <c r="A35" s="1"/>
      <c r="B35" s="54"/>
      <c r="C35" s="1"/>
      <c r="D35" s="1"/>
      <c r="E35" s="1"/>
      <c r="F35" s="46" t="s">
        <v>32</v>
      </c>
      <c r="G35" s="114"/>
      <c r="H35" s="114"/>
      <c r="I35" s="114"/>
      <c r="J35" s="115"/>
      <c r="K35" s="1"/>
      <c r="L35" s="1"/>
      <c r="M35" s="1"/>
      <c r="N35" s="44"/>
    </row>
    <row r="36" spans="1:14" ht="15" customHeight="1" x14ac:dyDescent="0.3">
      <c r="A36" s="1"/>
      <c r="B36" s="54"/>
      <c r="C36" s="1"/>
      <c r="D36" s="1"/>
      <c r="E36" s="1"/>
      <c r="F36" s="46" t="s">
        <v>33</v>
      </c>
      <c r="G36" s="114"/>
      <c r="H36" s="114"/>
      <c r="I36" s="114"/>
      <c r="J36" s="115"/>
      <c r="K36" s="1"/>
      <c r="L36" s="1"/>
      <c r="M36" s="1"/>
      <c r="N36" s="44"/>
    </row>
    <row r="37" spans="1:14" ht="24" customHeight="1" x14ac:dyDescent="0.3">
      <c r="A37" s="1"/>
      <c r="B37" s="43"/>
      <c r="C37" s="1"/>
      <c r="D37" s="1"/>
      <c r="E37" s="1"/>
      <c r="F37" s="45"/>
      <c r="G37" s="114"/>
      <c r="H37" s="114"/>
      <c r="I37" s="114"/>
      <c r="J37" s="115"/>
      <c r="K37" s="1"/>
      <c r="L37" s="1"/>
      <c r="M37" s="1"/>
      <c r="N37" s="44"/>
    </row>
    <row r="38" spans="1:14" ht="12.75" customHeight="1" x14ac:dyDescent="0.3">
      <c r="A38" s="1"/>
      <c r="B38" s="4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4"/>
    </row>
    <row r="39" spans="1:14" ht="42.6" customHeight="1" x14ac:dyDescent="0.3">
      <c r="A39" s="1"/>
      <c r="B39" s="80" t="s">
        <v>35</v>
      </c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2"/>
    </row>
    <row r="40" spans="1:14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</row>
    <row r="41" spans="1:14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</row>
    <row r="43" spans="1:14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</row>
    <row r="44" spans="1:14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1:14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</row>
    <row r="46" spans="1:14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</row>
    <row r="47" spans="1:14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</row>
    <row r="48" spans="1:14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</row>
    <row r="49" spans="1:14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</row>
    <row r="50" spans="1:14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</row>
    <row r="51" spans="1:14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</sheetData>
  <mergeCells count="43">
    <mergeCell ref="G37:J37"/>
    <mergeCell ref="C29:F29"/>
    <mergeCell ref="H28:N28"/>
    <mergeCell ref="I30:N30"/>
    <mergeCell ref="I29:N29"/>
    <mergeCell ref="C31:F31"/>
    <mergeCell ref="I31:N31"/>
    <mergeCell ref="B28:F28"/>
    <mergeCell ref="C30:F30"/>
    <mergeCell ref="F33:J33"/>
    <mergeCell ref="G35:J35"/>
    <mergeCell ref="G36:J36"/>
    <mergeCell ref="B25:N25"/>
    <mergeCell ref="B9:C9"/>
    <mergeCell ref="K9:L9"/>
    <mergeCell ref="D9:J9"/>
    <mergeCell ref="B7:N7"/>
    <mergeCell ref="M9:N9"/>
    <mergeCell ref="B17:B18"/>
    <mergeCell ref="C16:D16"/>
    <mergeCell ref="F11:G11"/>
    <mergeCell ref="H15:I15"/>
    <mergeCell ref="F15:G15"/>
    <mergeCell ref="F16:G16"/>
    <mergeCell ref="B23:N23"/>
    <mergeCell ref="C21:E21"/>
    <mergeCell ref="B24:N24"/>
    <mergeCell ref="B39:N39"/>
    <mergeCell ref="L2:N2"/>
    <mergeCell ref="D2:K2"/>
    <mergeCell ref="D3:K3"/>
    <mergeCell ref="D4:K4"/>
    <mergeCell ref="B8:C8"/>
    <mergeCell ref="D8:J8"/>
    <mergeCell ref="B2:C5"/>
    <mergeCell ref="D5:K5"/>
    <mergeCell ref="L3:N3"/>
    <mergeCell ref="L4:N4"/>
    <mergeCell ref="L5:N5"/>
    <mergeCell ref="K8:L8"/>
    <mergeCell ref="M8:N8"/>
    <mergeCell ref="J15:L15"/>
    <mergeCell ref="C15:D15"/>
  </mergeCells>
  <dataValidations count="1">
    <dataValidation type="decimal" allowBlank="1" showErrorMessage="1" sqref="C11:C12 G13:H13 C14:C16 F15:F16" xr:uid="{00000000-0002-0000-0000-000000000000}">
      <formula1>0</formula1>
      <formula2>999999999999999</formula2>
    </dataValidation>
  </dataValidations>
  <pageMargins left="0.19685039370078741" right="0" top="0.19685039370078741" bottom="0.19685039370078741" header="0" footer="0"/>
  <pageSetup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2000000}">
          <x14:formula1>
            <xm:f>'Listas desplegables'!$C$2:$C$13</xm:f>
          </x14:formula1>
          <xm:sqref>H11:H12 D13 H14 I21</xm:sqref>
        </x14:dataValidation>
        <x14:dataValidation type="list" allowBlank="1" showErrorMessage="1" xr:uid="{00000000-0002-0000-0000-000003000000}">
          <x14:formula1>
            <xm:f>'Listas desplegables'!$D$2:$D$4</xm:f>
          </x14:formula1>
          <xm:sqref>E11 E13 J21</xm:sqref>
        </x14:dataValidation>
        <x14:dataValidation type="list" allowBlank="1" showErrorMessage="1" xr:uid="{00000000-0002-0000-0000-000006000000}">
          <x14:formula1>
            <xm:f>'Listas desplegables'!$B$34:$B$42</xm:f>
          </x14:formula1>
          <xm:sqref>C21</xm:sqref>
        </x14:dataValidation>
        <x14:dataValidation type="list" allowBlank="1" showErrorMessage="1" xr:uid="{00000000-0002-0000-0000-000007000000}">
          <x14:formula1>
            <xm:f>'Listas desplegables'!$B$2:$B$32</xm:f>
          </x14:formula1>
          <xm:sqref>J11:J12 C13 J14 H21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00"/>
  <sheetViews>
    <sheetView workbookViewId="0"/>
  </sheetViews>
  <sheetFormatPr baseColWidth="10" defaultColWidth="12.59765625" defaultRowHeight="15" customHeight="1" x14ac:dyDescent="0.3"/>
  <cols>
    <col min="1" max="1" width="13.09765625" customWidth="1"/>
    <col min="2" max="11" width="10.59765625" customWidth="1"/>
  </cols>
  <sheetData>
    <row r="1" spans="1:6" ht="15.75" customHeight="1" x14ac:dyDescent="0.3"/>
    <row r="2" spans="1:6" ht="15.75" customHeight="1" x14ac:dyDescent="0.3">
      <c r="A2" t="s">
        <v>36</v>
      </c>
      <c r="B2">
        <v>1</v>
      </c>
      <c r="C2">
        <v>1</v>
      </c>
      <c r="D2">
        <v>2020</v>
      </c>
      <c r="F2" t="s">
        <v>37</v>
      </c>
    </row>
    <row r="3" spans="1:6" ht="15.75" customHeight="1" x14ac:dyDescent="0.3">
      <c r="B3">
        <v>2</v>
      </c>
      <c r="C3">
        <v>2</v>
      </c>
      <c r="D3">
        <v>2021</v>
      </c>
      <c r="F3" t="s">
        <v>38</v>
      </c>
    </row>
    <row r="4" spans="1:6" ht="15.75" customHeight="1" x14ac:dyDescent="0.3">
      <c r="B4">
        <v>3</v>
      </c>
      <c r="C4">
        <v>3</v>
      </c>
      <c r="D4">
        <v>2022</v>
      </c>
      <c r="F4" t="s">
        <v>39</v>
      </c>
    </row>
    <row r="5" spans="1:6" ht="15.75" customHeight="1" x14ac:dyDescent="0.3">
      <c r="B5">
        <v>4</v>
      </c>
      <c r="C5">
        <v>4</v>
      </c>
      <c r="F5" t="s">
        <v>40</v>
      </c>
    </row>
    <row r="6" spans="1:6" ht="15.75" customHeight="1" x14ac:dyDescent="0.3">
      <c r="B6">
        <v>5</v>
      </c>
      <c r="C6">
        <v>5</v>
      </c>
      <c r="F6" t="s">
        <v>41</v>
      </c>
    </row>
    <row r="7" spans="1:6" ht="15.75" customHeight="1" x14ac:dyDescent="0.3">
      <c r="B7">
        <v>6</v>
      </c>
      <c r="C7">
        <v>6</v>
      </c>
      <c r="F7" t="s">
        <v>42</v>
      </c>
    </row>
    <row r="8" spans="1:6" ht="15.75" customHeight="1" x14ac:dyDescent="0.3">
      <c r="B8">
        <v>7</v>
      </c>
      <c r="C8">
        <v>7</v>
      </c>
      <c r="F8" t="s">
        <v>43</v>
      </c>
    </row>
    <row r="9" spans="1:6" ht="15.75" customHeight="1" x14ac:dyDescent="0.3">
      <c r="B9">
        <v>8</v>
      </c>
      <c r="C9">
        <v>8</v>
      </c>
      <c r="F9" t="s">
        <v>44</v>
      </c>
    </row>
    <row r="10" spans="1:6" ht="15.75" customHeight="1" x14ac:dyDescent="0.3">
      <c r="B10">
        <v>9</v>
      </c>
      <c r="C10">
        <v>9</v>
      </c>
      <c r="F10" t="s">
        <v>45</v>
      </c>
    </row>
    <row r="11" spans="1:6" ht="15.75" customHeight="1" x14ac:dyDescent="0.3">
      <c r="B11">
        <v>10</v>
      </c>
      <c r="C11">
        <v>10</v>
      </c>
      <c r="F11" t="s">
        <v>46</v>
      </c>
    </row>
    <row r="12" spans="1:6" ht="15.75" customHeight="1" x14ac:dyDescent="0.3">
      <c r="B12">
        <v>11</v>
      </c>
      <c r="C12">
        <v>11</v>
      </c>
      <c r="F12" t="s">
        <v>47</v>
      </c>
    </row>
    <row r="13" spans="1:6" ht="15.75" customHeight="1" x14ac:dyDescent="0.3">
      <c r="B13">
        <v>12</v>
      </c>
      <c r="C13">
        <v>12</v>
      </c>
      <c r="F13" t="s">
        <v>48</v>
      </c>
    </row>
    <row r="14" spans="1:6" ht="15.75" customHeight="1" x14ac:dyDescent="0.3">
      <c r="B14">
        <v>13</v>
      </c>
    </row>
    <row r="15" spans="1:6" ht="15.75" customHeight="1" x14ac:dyDescent="0.3">
      <c r="B15">
        <v>14</v>
      </c>
    </row>
    <row r="16" spans="1:6" ht="15.75" customHeight="1" x14ac:dyDescent="0.3">
      <c r="B16">
        <v>15</v>
      </c>
    </row>
    <row r="17" spans="2:2" ht="15.75" customHeight="1" x14ac:dyDescent="0.3">
      <c r="B17">
        <v>16</v>
      </c>
    </row>
    <row r="18" spans="2:2" ht="15.75" customHeight="1" x14ac:dyDescent="0.3">
      <c r="B18">
        <v>17</v>
      </c>
    </row>
    <row r="19" spans="2:2" ht="15.75" customHeight="1" x14ac:dyDescent="0.3">
      <c r="B19">
        <v>18</v>
      </c>
    </row>
    <row r="20" spans="2:2" ht="15.75" customHeight="1" x14ac:dyDescent="0.3">
      <c r="B20">
        <v>19</v>
      </c>
    </row>
    <row r="21" spans="2:2" ht="15.75" customHeight="1" x14ac:dyDescent="0.3">
      <c r="B21">
        <v>20</v>
      </c>
    </row>
    <row r="22" spans="2:2" ht="15.75" customHeight="1" x14ac:dyDescent="0.3">
      <c r="B22">
        <v>21</v>
      </c>
    </row>
    <row r="23" spans="2:2" ht="15.75" customHeight="1" x14ac:dyDescent="0.3">
      <c r="B23">
        <v>22</v>
      </c>
    </row>
    <row r="24" spans="2:2" ht="15.75" customHeight="1" x14ac:dyDescent="0.3">
      <c r="B24">
        <v>23</v>
      </c>
    </row>
    <row r="25" spans="2:2" ht="15.75" customHeight="1" x14ac:dyDescent="0.3">
      <c r="B25">
        <v>24</v>
      </c>
    </row>
    <row r="26" spans="2:2" ht="15.75" customHeight="1" x14ac:dyDescent="0.3">
      <c r="B26">
        <v>25</v>
      </c>
    </row>
    <row r="27" spans="2:2" ht="15.75" customHeight="1" x14ac:dyDescent="0.3">
      <c r="B27">
        <v>26</v>
      </c>
    </row>
    <row r="28" spans="2:2" ht="15.75" customHeight="1" x14ac:dyDescent="0.3">
      <c r="B28">
        <v>27</v>
      </c>
    </row>
    <row r="29" spans="2:2" ht="15.75" customHeight="1" x14ac:dyDescent="0.3">
      <c r="B29">
        <v>28</v>
      </c>
    </row>
    <row r="30" spans="2:2" ht="15.75" customHeight="1" x14ac:dyDescent="0.3">
      <c r="B30">
        <v>29</v>
      </c>
    </row>
    <row r="31" spans="2:2" ht="15.75" customHeight="1" x14ac:dyDescent="0.3">
      <c r="B31">
        <v>30</v>
      </c>
    </row>
    <row r="32" spans="2:2" ht="15.75" customHeight="1" x14ac:dyDescent="0.3">
      <c r="B32">
        <v>31</v>
      </c>
    </row>
    <row r="33" spans="1:2" ht="15.75" customHeight="1" x14ac:dyDescent="0.3"/>
    <row r="34" spans="1:2" ht="15.75" customHeight="1" x14ac:dyDescent="0.3">
      <c r="A34" t="s">
        <v>49</v>
      </c>
      <c r="B34" t="s">
        <v>50</v>
      </c>
    </row>
    <row r="35" spans="1:2" ht="15.75" customHeight="1" x14ac:dyDescent="0.3">
      <c r="B35" t="s">
        <v>51</v>
      </c>
    </row>
    <row r="36" spans="1:2" ht="15.75" customHeight="1" x14ac:dyDescent="0.3">
      <c r="B36" t="s">
        <v>52</v>
      </c>
    </row>
    <row r="37" spans="1:2" ht="15.75" customHeight="1" x14ac:dyDescent="0.3">
      <c r="B37" t="s">
        <v>53</v>
      </c>
    </row>
    <row r="38" spans="1:2" ht="15.75" customHeight="1" x14ac:dyDescent="0.3">
      <c r="B38" t="s">
        <v>54</v>
      </c>
    </row>
    <row r="39" spans="1:2" ht="15.75" customHeight="1" x14ac:dyDescent="0.3">
      <c r="B39" t="s">
        <v>55</v>
      </c>
    </row>
    <row r="40" spans="1:2" ht="15.75" customHeight="1" x14ac:dyDescent="0.3">
      <c r="B40" t="s">
        <v>56</v>
      </c>
    </row>
    <row r="41" spans="1:2" ht="15.75" customHeight="1" x14ac:dyDescent="0.3">
      <c r="B41" t="s">
        <v>57</v>
      </c>
    </row>
    <row r="42" spans="1:2" ht="15.75" customHeight="1" x14ac:dyDescent="0.3">
      <c r="B42" t="s">
        <v>58</v>
      </c>
    </row>
    <row r="43" spans="1:2" ht="15.75" customHeight="1" x14ac:dyDescent="0.3"/>
    <row r="44" spans="1:2" ht="15.75" customHeight="1" x14ac:dyDescent="0.3">
      <c r="A44" t="s">
        <v>59</v>
      </c>
      <c r="B44" t="s">
        <v>60</v>
      </c>
    </row>
    <row r="45" spans="1:2" ht="15.75" customHeight="1" x14ac:dyDescent="0.3">
      <c r="B45" t="s">
        <v>61</v>
      </c>
    </row>
    <row r="46" spans="1:2" ht="15.75" customHeight="1" x14ac:dyDescent="0.3">
      <c r="B46" t="s">
        <v>62</v>
      </c>
    </row>
    <row r="47" spans="1:2" ht="15.75" customHeight="1" x14ac:dyDescent="0.3"/>
    <row r="48" spans="1:2" ht="15.75" customHeight="1" x14ac:dyDescent="0.3"/>
    <row r="49" spans="3:5" ht="15.75" customHeight="1" x14ac:dyDescent="0.3">
      <c r="C49" t="s">
        <v>63</v>
      </c>
      <c r="D49" s="13">
        <v>0.4</v>
      </c>
      <c r="E49" t="e">
        <f>D49*CuentaCobroPN!#REF!</f>
        <v>#REF!</v>
      </c>
    </row>
    <row r="50" spans="3:5" ht="15.75" customHeight="1" x14ac:dyDescent="0.3">
      <c r="C50" t="s">
        <v>64</v>
      </c>
      <c r="D50" s="14">
        <v>0.125</v>
      </c>
      <c r="E50" t="e">
        <f>E49*D50</f>
        <v>#REF!</v>
      </c>
    </row>
    <row r="51" spans="3:5" ht="15.75" customHeight="1" x14ac:dyDescent="0.3">
      <c r="C51" t="s">
        <v>65</v>
      </c>
      <c r="D51" s="13">
        <v>0.16</v>
      </c>
      <c r="E51" t="e">
        <f>+D51*E49</f>
        <v>#REF!</v>
      </c>
    </row>
    <row r="52" spans="3:5" ht="15.75" customHeight="1" x14ac:dyDescent="0.3"/>
    <row r="53" spans="3:5" ht="15.75" customHeight="1" x14ac:dyDescent="0.3"/>
    <row r="54" spans="3:5" ht="15.75" customHeight="1" x14ac:dyDescent="0.3"/>
    <row r="55" spans="3:5" ht="15.75" customHeight="1" x14ac:dyDescent="0.3"/>
    <row r="56" spans="3:5" ht="15.75" customHeight="1" x14ac:dyDescent="0.3"/>
    <row r="57" spans="3:5" ht="15.75" customHeight="1" x14ac:dyDescent="0.3"/>
    <row r="58" spans="3:5" ht="15.75" customHeight="1" x14ac:dyDescent="0.3"/>
    <row r="59" spans="3:5" ht="15.75" customHeight="1" x14ac:dyDescent="0.3"/>
    <row r="60" spans="3:5" ht="15.75" customHeight="1" x14ac:dyDescent="0.3"/>
    <row r="61" spans="3:5" ht="15.75" customHeight="1" x14ac:dyDescent="0.3"/>
    <row r="62" spans="3:5" ht="15.75" customHeight="1" x14ac:dyDescent="0.3"/>
    <row r="63" spans="3:5" ht="15.75" customHeight="1" x14ac:dyDescent="0.3"/>
    <row r="64" spans="3: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00"/>
  <sheetViews>
    <sheetView workbookViewId="0"/>
  </sheetViews>
  <sheetFormatPr baseColWidth="10" defaultColWidth="12.59765625" defaultRowHeight="15" customHeight="1" x14ac:dyDescent="0.3"/>
  <cols>
    <col min="1" max="1" width="34.3984375" customWidth="1"/>
    <col min="2" max="2" width="17.5" customWidth="1"/>
    <col min="3" max="3" width="14.09765625" customWidth="1"/>
    <col min="4" max="4" width="13.8984375" customWidth="1"/>
    <col min="5" max="5" width="14.3984375" customWidth="1"/>
    <col min="6" max="6" width="14.5" customWidth="1"/>
    <col min="7" max="7" width="14.3984375" customWidth="1"/>
    <col min="8" max="8" width="14.8984375" customWidth="1"/>
    <col min="9" max="9" width="14.3984375" customWidth="1"/>
    <col min="10" max="10" width="14.5" customWidth="1"/>
    <col min="11" max="11" width="15.5" customWidth="1"/>
    <col min="12" max="12" width="16.3984375" customWidth="1"/>
  </cols>
  <sheetData>
    <row r="1" spans="1:12" ht="15.6" x14ac:dyDescent="0.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</row>
    <row r="2" spans="1:12" ht="17.399999999999999" x14ac:dyDescent="0.3">
      <c r="A2" s="16" t="s">
        <v>66</v>
      </c>
      <c r="B2" s="17"/>
      <c r="C2" s="17"/>
      <c r="D2" s="18"/>
      <c r="E2" s="17"/>
      <c r="F2" s="17"/>
      <c r="G2" s="17"/>
      <c r="H2" s="17"/>
      <c r="I2" s="17"/>
      <c r="J2" s="17"/>
      <c r="K2" s="17"/>
      <c r="L2" s="17"/>
    </row>
    <row r="3" spans="1:12" ht="23.25" customHeight="1" x14ac:dyDescent="0.55000000000000004">
      <c r="A3" s="19" t="e">
        <f>CuentaCobroPN!#REF!</f>
        <v>#REF!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2" ht="15.6" x14ac:dyDescent="0.3">
      <c r="A4" s="15"/>
      <c r="B4" s="15"/>
      <c r="C4" s="20" t="e">
        <f>RIGHT($A$3,(10))</f>
        <v>#REF!</v>
      </c>
      <c r="D4" s="21" t="e">
        <f>RIGHT($A$3,(9))</f>
        <v>#REF!</v>
      </c>
      <c r="E4" s="21" t="e">
        <f>RIGHT($A$3,(8))</f>
        <v>#REF!</v>
      </c>
      <c r="F4" s="21" t="e">
        <f>RIGHT($A$3,(7))</f>
        <v>#REF!</v>
      </c>
      <c r="G4" s="21" t="e">
        <f>RIGHT($A$3,(6))</f>
        <v>#REF!</v>
      </c>
      <c r="H4" s="21" t="e">
        <f>RIGHT($A$3,(5))</f>
        <v>#REF!</v>
      </c>
      <c r="I4" s="21" t="e">
        <f>RIGHT($A$3,(4))</f>
        <v>#REF!</v>
      </c>
      <c r="J4" s="21" t="e">
        <f>RIGHT($A$3,(3))</f>
        <v>#REF!</v>
      </c>
      <c r="K4" s="21" t="e">
        <f>RIGHT($A$3,(2))</f>
        <v>#REF!</v>
      </c>
      <c r="L4" s="22" t="e">
        <f>RIGHT($A$3)</f>
        <v>#REF!</v>
      </c>
    </row>
    <row r="5" spans="1:12" ht="15.6" x14ac:dyDescent="0.3">
      <c r="A5" s="130" t="s">
        <v>67</v>
      </c>
      <c r="B5" s="131"/>
      <c r="C5" s="23" t="e">
        <f t="shared" ref="C5:L5" si="0">LEN(C4)</f>
        <v>#REF!</v>
      </c>
      <c r="D5" s="15" t="e">
        <f t="shared" si="0"/>
        <v>#REF!</v>
      </c>
      <c r="E5" s="15" t="e">
        <f t="shared" si="0"/>
        <v>#REF!</v>
      </c>
      <c r="F5" s="15" t="e">
        <f t="shared" si="0"/>
        <v>#REF!</v>
      </c>
      <c r="G5" s="15" t="e">
        <f t="shared" si="0"/>
        <v>#REF!</v>
      </c>
      <c r="H5" s="15" t="e">
        <f t="shared" si="0"/>
        <v>#REF!</v>
      </c>
      <c r="I5" s="15" t="e">
        <f t="shared" si="0"/>
        <v>#REF!</v>
      </c>
      <c r="J5" s="15" t="e">
        <f t="shared" si="0"/>
        <v>#REF!</v>
      </c>
      <c r="K5" s="15" t="e">
        <f t="shared" si="0"/>
        <v>#REF!</v>
      </c>
      <c r="L5" s="24" t="e">
        <f t="shared" si="0"/>
        <v>#REF!</v>
      </c>
    </row>
    <row r="6" spans="1:12" ht="15.6" x14ac:dyDescent="0.3">
      <c r="A6" s="131"/>
      <c r="B6" s="131"/>
      <c r="C6" s="23" t="e">
        <f>IF(C5=10,TRUE,FALSE)</f>
        <v>#REF!</v>
      </c>
      <c r="D6" s="15" t="e">
        <f>IF(D5=9,TRUE,FALSE)</f>
        <v>#REF!</v>
      </c>
      <c r="E6" s="15" t="e">
        <f>IF(E5=8,TRUE,FALSE)</f>
        <v>#REF!</v>
      </c>
      <c r="F6" s="15" t="e">
        <f>IF(F5=7,TRUE,FALSE)</f>
        <v>#REF!</v>
      </c>
      <c r="G6" s="15" t="e">
        <f>IF(G5=6,TRUE,FALSE)</f>
        <v>#REF!</v>
      </c>
      <c r="H6" s="15" t="e">
        <f>IF(H5=5,TRUE,FALSE)</f>
        <v>#REF!</v>
      </c>
      <c r="I6" s="15" t="e">
        <f>IF(I5=4,TRUE,FALSE)</f>
        <v>#REF!</v>
      </c>
      <c r="J6" s="15" t="e">
        <f>IF(J5=3,TRUE,FALSE)</f>
        <v>#REF!</v>
      </c>
      <c r="K6" s="15" t="e">
        <f>IF(K5=2,TRUE,FALSE)</f>
        <v>#REF!</v>
      </c>
      <c r="L6" s="24" t="e">
        <f>IF(L5=1,TRUE,FALSE)</f>
        <v>#REF!</v>
      </c>
    </row>
    <row r="7" spans="1:12" ht="15.6" x14ac:dyDescent="0.3">
      <c r="A7" s="131"/>
      <c r="B7" s="131"/>
      <c r="C7" s="23" t="e">
        <f t="shared" ref="C7:L7" si="1">MID(C4,1,1)</f>
        <v>#REF!</v>
      </c>
      <c r="D7" s="15" t="e">
        <f t="shared" si="1"/>
        <v>#REF!</v>
      </c>
      <c r="E7" s="15" t="e">
        <f t="shared" si="1"/>
        <v>#REF!</v>
      </c>
      <c r="F7" s="15" t="e">
        <f t="shared" si="1"/>
        <v>#REF!</v>
      </c>
      <c r="G7" s="15" t="e">
        <f t="shared" si="1"/>
        <v>#REF!</v>
      </c>
      <c r="H7" s="15" t="e">
        <f t="shared" si="1"/>
        <v>#REF!</v>
      </c>
      <c r="I7" s="15" t="e">
        <f t="shared" si="1"/>
        <v>#REF!</v>
      </c>
      <c r="J7" s="15" t="e">
        <f t="shared" si="1"/>
        <v>#REF!</v>
      </c>
      <c r="K7" s="15" t="e">
        <f t="shared" si="1"/>
        <v>#REF!</v>
      </c>
      <c r="L7" s="24" t="e">
        <f t="shared" si="1"/>
        <v>#REF!</v>
      </c>
    </row>
    <row r="8" spans="1:12" ht="15.6" x14ac:dyDescent="0.3">
      <c r="A8" s="131"/>
      <c r="B8" s="131"/>
      <c r="C8" s="23" t="e">
        <f t="shared" ref="C8:H8" si="2">IF(C6=TRUE,(VALUE(C7)),0)</f>
        <v>#REF!</v>
      </c>
      <c r="D8" s="15" t="e">
        <f t="shared" si="2"/>
        <v>#REF!</v>
      </c>
      <c r="E8" s="15" t="e">
        <f t="shared" si="2"/>
        <v>#REF!</v>
      </c>
      <c r="F8" s="15" t="e">
        <f t="shared" si="2"/>
        <v>#REF!</v>
      </c>
      <c r="G8" s="15" t="e">
        <f t="shared" si="2"/>
        <v>#REF!</v>
      </c>
      <c r="H8" s="15" t="e">
        <f t="shared" si="2"/>
        <v>#REF!</v>
      </c>
      <c r="I8" s="15" t="e">
        <f>IF(I6=TRUE,(VALUE(I7)),)</f>
        <v>#REF!</v>
      </c>
      <c r="J8" s="15" t="e">
        <f t="shared" ref="J8:L8" si="3">IF(J6=TRUE,(VALUE(J7)),0)</f>
        <v>#REF!</v>
      </c>
      <c r="K8" s="15" t="e">
        <f t="shared" si="3"/>
        <v>#REF!</v>
      </c>
      <c r="L8" s="24" t="e">
        <f t="shared" si="3"/>
        <v>#REF!</v>
      </c>
    </row>
    <row r="9" spans="1:12" ht="15.6" x14ac:dyDescent="0.3">
      <c r="A9" s="131"/>
      <c r="B9" s="131"/>
      <c r="C9" s="23"/>
      <c r="D9" s="15"/>
      <c r="E9" s="15"/>
      <c r="F9" s="15"/>
      <c r="G9" s="15"/>
      <c r="H9" s="15"/>
      <c r="I9" s="15"/>
      <c r="J9" s="15"/>
      <c r="K9" s="15"/>
      <c r="L9" s="24"/>
    </row>
    <row r="10" spans="1:12" ht="15.6" x14ac:dyDescent="0.3">
      <c r="A10" s="131"/>
      <c r="B10" s="131"/>
      <c r="C10" s="25" t="e">
        <f t="shared" ref="C10:L10" si="4">C8</f>
        <v>#REF!</v>
      </c>
      <c r="D10" s="26" t="e">
        <f t="shared" si="4"/>
        <v>#REF!</v>
      </c>
      <c r="E10" s="26" t="e">
        <f t="shared" si="4"/>
        <v>#REF!</v>
      </c>
      <c r="F10" s="26" t="e">
        <f t="shared" si="4"/>
        <v>#REF!</v>
      </c>
      <c r="G10" s="26" t="e">
        <f t="shared" si="4"/>
        <v>#REF!</v>
      </c>
      <c r="H10" s="26" t="e">
        <f t="shared" si="4"/>
        <v>#REF!</v>
      </c>
      <c r="I10" s="26" t="e">
        <f t="shared" si="4"/>
        <v>#REF!</v>
      </c>
      <c r="J10" s="26" t="e">
        <f t="shared" si="4"/>
        <v>#REF!</v>
      </c>
      <c r="K10" s="26" t="e">
        <f t="shared" si="4"/>
        <v>#REF!</v>
      </c>
      <c r="L10" s="27" t="e">
        <f t="shared" si="4"/>
        <v>#REF!</v>
      </c>
    </row>
    <row r="11" spans="1:12" ht="15.6" x14ac:dyDescent="0.3">
      <c r="A11" s="131"/>
      <c r="B11" s="131"/>
      <c r="C11" s="23"/>
      <c r="D11" s="15"/>
      <c r="E11" s="15"/>
      <c r="F11" s="15"/>
      <c r="G11" s="15"/>
      <c r="H11" s="15"/>
      <c r="I11" s="15"/>
      <c r="J11" s="15"/>
      <c r="K11" s="15"/>
      <c r="L11" s="24"/>
    </row>
    <row r="12" spans="1:12" ht="15.6" x14ac:dyDescent="0.3">
      <c r="A12" s="131"/>
      <c r="B12" s="131"/>
      <c r="C12" s="23"/>
      <c r="D12" s="15"/>
      <c r="E12" s="15"/>
      <c r="F12" s="15"/>
      <c r="G12" s="15"/>
      <c r="H12" s="15"/>
      <c r="I12" s="15"/>
      <c r="J12" s="15"/>
      <c r="K12" s="15"/>
      <c r="L12" s="24"/>
    </row>
    <row r="13" spans="1:12" ht="15.6" x14ac:dyDescent="0.3">
      <c r="A13" s="131"/>
      <c r="B13" s="131"/>
      <c r="C13" s="23"/>
      <c r="D13" s="15"/>
      <c r="E13" s="15"/>
      <c r="F13" s="15"/>
      <c r="G13" s="15"/>
      <c r="H13" s="15"/>
      <c r="I13" s="15"/>
      <c r="J13" s="15"/>
      <c r="K13" s="15"/>
      <c r="L13" s="24"/>
    </row>
    <row r="14" spans="1:12" ht="15.6" x14ac:dyDescent="0.3">
      <c r="A14" s="131"/>
      <c r="B14" s="131"/>
      <c r="C14" s="23" t="e">
        <f>IF(C10=1," MIL",IF(C10=2," DOSMIL",IF(C10=3," TRESMIL",IF(C10=4," CUATROMIL",IF(C10=5," CINCOMIL")))))</f>
        <v>#REF!</v>
      </c>
      <c r="D14" s="15" t="e">
        <f>IF(D10=1," CIENTO",IF(D10=2," DOSCIENTOS ",IF(D10=3," TRESCIENTOS",IF(D10=4," CUATROCIENTOS",IF(D10=5," QUINIENTOS")))))</f>
        <v>#REF!</v>
      </c>
      <c r="E14" s="15" t="e">
        <f>IF(E10=1," DIEZ Y",IF(E10=2,"VENTI ",IF(E10=3," TREINTA Y",IF(E10=4," CUARENTA Y",IF(E10=5," CINCUENTA Y")))))</f>
        <v>#REF!</v>
      </c>
      <c r="F14" s="15" t="e">
        <f>IF(F10=1," MILLONES",IF(F10=2," DOSMILLONES",IF(F10=3," TRESMILLONES",IF(F10=4," CUATROMILLONES",IF(F10=5," CINCOMILLONES")))))</f>
        <v>#REF!</v>
      </c>
      <c r="G14" s="15" t="e">
        <f>IF(G10=1," CIENTO",IF(G10=2," DOSCIENTOS ",IF(G10=3," TRESCIENTOS",IF(G10=4," CUATROCIENTOS",IF(G10=5," QUINIENTOS")))))</f>
        <v>#REF!</v>
      </c>
      <c r="H14" s="15" t="e">
        <f>IF(H10=1," DIEZ Y",IF(H10=2,"VENTI ",IF(H10=3," TREINTA Y",IF(H10=4," CUARENTA Y",IF(H10=5," CINCUENTA Y")))))</f>
        <v>#REF!</v>
      </c>
      <c r="I14" s="15" t="e">
        <f>IF(I10=1," MIL",IF(I10=2," DOSMIL",IF(I10=3," TRESMIL",IF(I10=4," CUATROMIL",IF(I10=5," CINCOMIL")))))</f>
        <v>#REF!</v>
      </c>
      <c r="J14" s="15" t="e">
        <f>IF(J10=1," CIENTO",IF(J10=2," DOSCIENTOS ",IF(J10=3," TRESCIENTOS",IF(J10=4," CUATROCIENTOS",IF(J10=5," QUINIENTOS")))))</f>
        <v>#REF!</v>
      </c>
      <c r="K14" s="15" t="e">
        <f>IF(K10=1," DIEZ Y",IF(K10=2,"VENTI ",IF(K10=3," TREINTA Y",IF(K10=4," CUARENTA Y",IF(K10=5," CINCUENTA Y")))))</f>
        <v>#REF!</v>
      </c>
      <c r="L14" s="24" t="e">
        <f>IF(L10=1," UN",IF(L10=2," DOS",IF(L10=3," TRES",IF(L10=4," CUATRO",IF(L10=5," CINCO")))))</f>
        <v>#REF!</v>
      </c>
    </row>
    <row r="15" spans="1:12" ht="15.6" x14ac:dyDescent="0.3">
      <c r="A15" s="131"/>
      <c r="B15" s="131"/>
      <c r="C15" s="23" t="e">
        <f>IF(C10=6," SEISMIL",IF(C10=7," SIETEMIL",IF(C10=8," OCHOMIL",IF(C10=9," NUEVEMIL"))))</f>
        <v>#REF!</v>
      </c>
      <c r="D15" s="15" t="e">
        <f>IF(D10=6," SEISCIENTOS",IF(D10=7," SETECIENTOS",IF(D10=8," OCHOCIENTOS",IF(D10=9," NOVECIENTOS"))))</f>
        <v>#REF!</v>
      </c>
      <c r="E15" s="15" t="e">
        <f>IF(E10=6," SESENTA Y",IF(E10=7," SETENTA Y",IF(E10=8," OCHENTA Y",IF(E10=9," NOVENTA Y"))))</f>
        <v>#REF!</v>
      </c>
      <c r="F15" s="15" t="e">
        <f>IF(F10=6," SEISMILLONES",IF(F10=7," SIETEMILLONES",IF(F10=8," OCHOMILLONES",IF(F10=9," NUEVEMILLONES"))))</f>
        <v>#REF!</v>
      </c>
      <c r="G15" s="15" t="e">
        <f>IF(G10=6," SEISCIENTOS",IF(G10=7," SETECIENTOS",IF(G10=8," OCHOCIENTOS",IF(G10=9," NOVECIENTOS"))))</f>
        <v>#REF!</v>
      </c>
      <c r="H15" s="15" t="e">
        <f>IF(H10=6," SESENTA Y",IF(H10=7," SETENTA Y",IF(H10=8," OCHENTA Y",IF(H10=9," NOVENTA Y"))))</f>
        <v>#REF!</v>
      </c>
      <c r="I15" s="15" t="e">
        <f>IF(I10=6," SEISMIL",IF(I10=7," SIETEMIL",IF(I10=8," OCHOMIL",IF(I10=9," NUEVEMIL"))))</f>
        <v>#REF!</v>
      </c>
      <c r="J15" s="15" t="e">
        <f>IF(J10=6," SEISCIENTOS",IF(J10=7," SETECIENTOS",IF(J10=8," OCHOCIENTOS",IF(J10=9," NOVECIENTOS"))))</f>
        <v>#REF!</v>
      </c>
      <c r="K15" s="15" t="e">
        <f>IF(K10=6," SESENTA Y",IF(K10=7," SETENTA Y",IF(K10=8," OCHENTA Y",IF(K10=9," NOVENTA Y"))))</f>
        <v>#REF!</v>
      </c>
      <c r="L15" s="24" t="e">
        <f>IF(L10=6," SEIS",IF(L10=7," SIETE",IF(L10=8," OCHO",IF(L10=9," NUEVE"))))</f>
        <v>#REF!</v>
      </c>
    </row>
    <row r="16" spans="1:12" ht="15.6" x14ac:dyDescent="0.3">
      <c r="A16" s="131"/>
      <c r="B16" s="131"/>
      <c r="C16" s="23" t="e">
        <f t="shared" ref="C16:L16" si="5">IF(C14=FALSE,C15,C14)</f>
        <v>#REF!</v>
      </c>
      <c r="D16" s="15" t="e">
        <f t="shared" si="5"/>
        <v>#REF!</v>
      </c>
      <c r="E16" s="15" t="e">
        <f t="shared" si="5"/>
        <v>#REF!</v>
      </c>
      <c r="F16" s="15" t="e">
        <f t="shared" si="5"/>
        <v>#REF!</v>
      </c>
      <c r="G16" s="15" t="e">
        <f t="shared" si="5"/>
        <v>#REF!</v>
      </c>
      <c r="H16" s="15" t="e">
        <f t="shared" si="5"/>
        <v>#REF!</v>
      </c>
      <c r="I16" s="15" t="e">
        <f t="shared" si="5"/>
        <v>#REF!</v>
      </c>
      <c r="J16" s="15" t="e">
        <f t="shared" si="5"/>
        <v>#REF!</v>
      </c>
      <c r="K16" s="15" t="e">
        <f t="shared" si="5"/>
        <v>#REF!</v>
      </c>
      <c r="L16" s="24" t="e">
        <f t="shared" si="5"/>
        <v>#REF!</v>
      </c>
    </row>
    <row r="17" spans="1:12" ht="15.6" x14ac:dyDescent="0.3">
      <c r="A17" s="131"/>
      <c r="B17" s="131"/>
      <c r="C17" s="23" t="e">
        <f>CONCATENATE(B10,C10,D10,E10,F10,)</f>
        <v>#REF!</v>
      </c>
      <c r="D17" s="15" t="e">
        <f>CONCATENATE(D10,E10,F10)</f>
        <v>#REF!</v>
      </c>
      <c r="E17" s="15" t="e">
        <f>CONCATENATE(E10,F10)</f>
        <v>#REF!</v>
      </c>
      <c r="F17" s="15" t="e">
        <f>CONCATENATE(E10,F10)</f>
        <v>#REF!</v>
      </c>
      <c r="G17" s="15" t="e">
        <f>CONCATENATE(G10,H10,I10)</f>
        <v>#REF!</v>
      </c>
      <c r="H17" s="15" t="e">
        <f>CONCATENATE(H10,I10)</f>
        <v>#REF!</v>
      </c>
      <c r="I17" s="15" t="e">
        <f>CONCATENATE(H10,I10)</f>
        <v>#REF!</v>
      </c>
      <c r="J17" s="15" t="e">
        <f>CONCATENATE(J10,K10,L10)</f>
        <v>#REF!</v>
      </c>
      <c r="K17" s="15" t="e">
        <f>CONCATENATE(K10,L10)</f>
        <v>#REF!</v>
      </c>
      <c r="L17" s="24" t="e">
        <f>CONCATENATE(K10,L10)</f>
        <v>#REF!</v>
      </c>
    </row>
    <row r="18" spans="1:12" ht="15.6" x14ac:dyDescent="0.3">
      <c r="A18" s="131"/>
      <c r="B18" s="131"/>
      <c r="C18" s="23" t="e">
        <f>IF(C10=0,"",IF(C17="00000","",IF(C17="10000","",IF(C17="11000","",IF(C17="12000","",IF(C17="13000","",IF(C17="14000","",IF(C17="15000",""))))))))</f>
        <v>#REF!</v>
      </c>
      <c r="D18" s="15" t="e">
        <f>IF(D10=0,"",IF(D17="000","",IF(D17="100"," CIEN MILLONES" )))</f>
        <v>#REF!</v>
      </c>
      <c r="E18" s="15" t="e">
        <f>IF(E10=0,"",IF(E17="00","",IF(E17="10"," DIEZ MILLONES",IF(E17="11"," ONCE MILLONES",IF(E17="12"," DOCE MILLONES",IF(E17="13"," TRECE MILLONES",IF(E17="14"," CATORCE MILLONES",IF(E17="15"," QUINCE MILLONES"))))))))</f>
        <v>#REF!</v>
      </c>
      <c r="F18" s="15" t="e">
        <f>IF(F10=0,"",IF(F17="00","",IF(F17="10","",IF(F17="11","",IF(F17="12","",IF(F17="13","",IF(F17="14","",IF(F17="15",""))))))))</f>
        <v>#REF!</v>
      </c>
      <c r="G18" s="15" t="e">
        <f>IF(G10=0,"",IF(G17="000","",IF(G17="100"," CIEN MIL" )))</f>
        <v>#REF!</v>
      </c>
      <c r="H18" s="15" t="e">
        <f>IF(H10=0,"",IF(H17="00","",IF(H17="10"," DIEZ MIL",IF(H17="11"," ONCE MIL",IF(H17="12"," DOCE MIL",IF(H17="13"," TRECE MIL",IF(H17="14"," CATORCE MIL",IF(H17="15"," QUINCE MIL"))))))))</f>
        <v>#REF!</v>
      </c>
      <c r="I18" s="15" t="e">
        <f>IF(I10=0,"",IF(I17="00","",IF(I17="10","",IF(I17="11","",IF(I17="12","",IF(I17="13","",IF(I17="14","",IF(I17="15",""))))))))</f>
        <v>#REF!</v>
      </c>
      <c r="J18" s="15" t="e">
        <f>IF(J10=0,"",IF(J17="000","",IF(J17="100"," CIEN" )))</f>
        <v>#REF!</v>
      </c>
      <c r="K18" s="15" t="e">
        <f>IF(K10=0,"",IF(K17="00","",IF(K17="10"," DIEZ",IF(K17="11"," ONCE",IF(K17="12"," DOCE",IF(K17="13"," TRECE",IF(K17="14"," CATORCE",IF(K17="15"," QUINCE"))))))))</f>
        <v>#REF!</v>
      </c>
      <c r="L18" s="24" t="e">
        <f>IF(L10=0,"",IF(L17="00","",IF(L17="10","",IF(L17="11","",IF(L17="12","",IF(L17="13","",IF(L17="14","",IF(L17="15",""))))))))</f>
        <v>#REF!</v>
      </c>
    </row>
    <row r="19" spans="1:12" ht="15.6" x14ac:dyDescent="0.3">
      <c r="A19" s="131"/>
      <c r="B19" s="131"/>
      <c r="C19" s="23" t="e">
        <f>IF(C18=FALSE,C16,C18)</f>
        <v>#REF!</v>
      </c>
      <c r="D19" s="15" t="e">
        <f>IF(D17="200"," DOSCIENTOS MILLONES",IF(D17="300"," TRESCIENTOS MILLONES",IF(D17="400"," CUATROCIENTOS MILLONES",IF(D17="500"," QUINIENTOS MILLONES",IF(D17="600"," SEISCIENTOS MILLONES",IF(D17="700"," SETECIENTOS MILLONES",IF(D17="800"," OCHOCIENTOS MILLONES",IF(D17="900"," NOVECIENTOS MILLONES"))))))))</f>
        <v>#REF!</v>
      </c>
      <c r="E19" s="15" t="e">
        <f>IF(E17="20"," VEINTE",IF(E17="30"," TREINTA",IF(E17="40"," CUARENTA",IF(E17="50"," CINCUENTA",IF(E17="60"," SESENTA",IF(E17="80"," OCHENTA",IF(E17="90"," NOVENTA")))))))</f>
        <v>#REF!</v>
      </c>
      <c r="F19" s="15" t="e">
        <f>IF(F18=FALSE,F16,F18)</f>
        <v>#REF!</v>
      </c>
      <c r="G19" s="15" t="e">
        <f>IF(G17="200"," DOSCIENTOS MIL",IF(G17="300"," TRESCIENTOS MIL",IF(G17="400"," CUATROCIENTOS MIL",IF(G17="500"," QUINIENTOS MIL",IF(G17="600"," SEISCIENTOS MIL",IF(G17="700"," SETECIENTOS MIL",IF(G17="800"," OCHOCIENTOS MIL",IF(G17="900"," NOVECIENTOS MIL"))))))))</f>
        <v>#REF!</v>
      </c>
      <c r="H19" s="15" t="e">
        <f>IF(H17="20"," VEINTE MIL",IF(H17="30"," TREINTA MIL",IF(H17="40"," CUARENTA MIL",IF(H17="50"," CINCUENTA MIL",IF(H17="60"," SESENTA MIL",IF(H17="80"," OCHENTA MIL",IF(H17="90"," NOVENTA MIL")))))))</f>
        <v>#REF!</v>
      </c>
      <c r="I19" s="15" t="e">
        <f t="shared" ref="I19:J19" si="6">IF(I18=FALSE,I16,I18)</f>
        <v>#REF!</v>
      </c>
      <c r="J19" s="15" t="e">
        <f t="shared" si="6"/>
        <v>#REF!</v>
      </c>
      <c r="K19" s="15" t="e">
        <f>IF(K17="20"," VEINTE",IF(K17="30"," TREINTA",IF(K17="40"," CUARENTA",IF(K17="50"," CINCUENTA",IF(K17="60"," SESENTA",IF(K17="80"," OCHENTA",IF(K17="90"," NOVENTA")))))))</f>
        <v>#REF!</v>
      </c>
      <c r="L19" s="24" t="e">
        <f>IF(L18=FALSE,L16,L18)</f>
        <v>#REF!</v>
      </c>
    </row>
    <row r="20" spans="1:12" ht="15.6" x14ac:dyDescent="0.3">
      <c r="A20" s="131"/>
      <c r="B20" s="131"/>
      <c r="C20" s="23"/>
      <c r="D20" s="15" t="e">
        <f t="shared" ref="D20:E20" si="7">IF(D18=FALSE,D16,D18)</f>
        <v>#REF!</v>
      </c>
      <c r="E20" s="15" t="e">
        <f t="shared" si="7"/>
        <v>#REF!</v>
      </c>
      <c r="F20" s="15" t="e">
        <f>CONCATENATE(C10,D10,E10,F10)</f>
        <v>#REF!</v>
      </c>
      <c r="G20" s="15" t="e">
        <f t="shared" ref="G20:H20" si="8">IF(G18=FALSE,G16,G18)</f>
        <v>#REF!</v>
      </c>
      <c r="H20" s="15" t="e">
        <f t="shared" si="8"/>
        <v>#REF!</v>
      </c>
      <c r="I20" s="15"/>
      <c r="J20" s="15"/>
      <c r="K20" s="15" t="e">
        <f>IF(K18=FALSE,K16,K18)</f>
        <v>#REF!</v>
      </c>
      <c r="L20" s="24"/>
    </row>
    <row r="21" spans="1:12" ht="15.75" customHeight="1" x14ac:dyDescent="0.3">
      <c r="A21" s="131"/>
      <c r="B21" s="131"/>
      <c r="C21" s="23"/>
      <c r="D21" s="15" t="e">
        <f t="shared" ref="D21:E21" si="9">IF(D19=FALSE,D20,D19)</f>
        <v>#REF!</v>
      </c>
      <c r="E21" s="15" t="e">
        <f t="shared" si="9"/>
        <v>#REF!</v>
      </c>
      <c r="F21" s="15" t="e">
        <f>IF(F20="0001","UN MILLÓN",F19)</f>
        <v>#REF!</v>
      </c>
      <c r="G21" s="15" t="e">
        <f t="shared" ref="G21:H21" si="10">IF(G19=FALSE,G20,G19)</f>
        <v>#REF!</v>
      </c>
      <c r="H21" s="15" t="e">
        <f t="shared" si="10"/>
        <v>#REF!</v>
      </c>
      <c r="I21" s="15"/>
      <c r="J21" s="15"/>
      <c r="K21" s="15" t="e">
        <f>IF(K19=FALSE,K20,K19)</f>
        <v>#REF!</v>
      </c>
      <c r="L21" s="24"/>
    </row>
    <row r="22" spans="1:12" ht="15.75" customHeight="1" x14ac:dyDescent="0.3">
      <c r="A22" s="131"/>
      <c r="B22" s="131"/>
      <c r="C22" s="23"/>
      <c r="D22" s="15"/>
      <c r="E22" s="15"/>
      <c r="F22" s="15"/>
      <c r="G22" s="15"/>
      <c r="H22" s="15"/>
      <c r="I22" s="15"/>
      <c r="J22" s="15"/>
      <c r="K22" s="15"/>
      <c r="L22" s="24"/>
    </row>
    <row r="23" spans="1:12" ht="15.75" customHeight="1" x14ac:dyDescent="0.3">
      <c r="A23" s="131"/>
      <c r="B23" s="131"/>
      <c r="C23" s="28" t="e">
        <f>C19</f>
        <v>#REF!</v>
      </c>
      <c r="D23" s="29" t="e">
        <f t="shared" ref="D23:H23" si="11">D21</f>
        <v>#REF!</v>
      </c>
      <c r="E23" s="29" t="e">
        <f t="shared" si="11"/>
        <v>#REF!</v>
      </c>
      <c r="F23" s="29" t="e">
        <f t="shared" si="11"/>
        <v>#REF!</v>
      </c>
      <c r="G23" s="29" t="e">
        <f t="shared" si="11"/>
        <v>#REF!</v>
      </c>
      <c r="H23" s="29" t="e">
        <f t="shared" si="11"/>
        <v>#REF!</v>
      </c>
      <c r="I23" s="29" t="e">
        <f t="shared" ref="I23:J23" si="12">I19</f>
        <v>#REF!</v>
      </c>
      <c r="J23" s="29" t="e">
        <f t="shared" si="12"/>
        <v>#REF!</v>
      </c>
      <c r="K23" s="29" t="e">
        <f>K21</f>
        <v>#REF!</v>
      </c>
      <c r="L23" s="30" t="e">
        <f>L19</f>
        <v>#REF!</v>
      </c>
    </row>
    <row r="24" spans="1:12" ht="15.75" customHeight="1" x14ac:dyDescent="0.3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</row>
    <row r="25" spans="1:12" ht="15.75" customHeight="1" x14ac:dyDescent="0.3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ht="15.75" customHeight="1" x14ac:dyDescent="0.5">
      <c r="A26" s="31" t="s">
        <v>68</v>
      </c>
      <c r="B26" s="15"/>
      <c r="C26" s="32" t="e">
        <f>CONCATENATE(C23,D23,E23,F23,G23,H23,I23,J23,K23,L23)</f>
        <v>#REF!</v>
      </c>
      <c r="D26" s="32"/>
      <c r="E26" s="32"/>
      <c r="F26" s="32"/>
      <c r="G26" s="32"/>
      <c r="H26" s="15"/>
      <c r="I26" s="15"/>
      <c r="J26" s="15"/>
      <c r="K26" s="15"/>
      <c r="L26" s="15"/>
    </row>
    <row r="27" spans="1:12" ht="15.75" customHeight="1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 ht="15.75" customHeight="1" x14ac:dyDescent="0.3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</row>
    <row r="29" spans="1:12" ht="15.75" customHeight="1" x14ac:dyDescent="0.3">
      <c r="A29" s="15"/>
      <c r="B29" s="15"/>
      <c r="C29" s="15"/>
      <c r="D29" s="15"/>
      <c r="E29" s="15"/>
      <c r="F29" s="15"/>
      <c r="G29" s="15"/>
      <c r="H29" s="15"/>
      <c r="I29" s="15"/>
      <c r="J29" s="33"/>
      <c r="K29" s="15"/>
      <c r="L29" s="15"/>
    </row>
    <row r="30" spans="1:12" ht="15.75" customHeight="1" x14ac:dyDescent="0.3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</row>
    <row r="31" spans="1:12" ht="15.75" customHeight="1" x14ac:dyDescent="0.3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</row>
    <row r="32" spans="1:12" ht="15.75" customHeight="1" x14ac:dyDescent="0.3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</row>
    <row r="33" spans="1:12" ht="15.75" customHeight="1" x14ac:dyDescent="0.3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</row>
    <row r="34" spans="1:12" ht="15.75" customHeight="1" x14ac:dyDescent="0.3">
      <c r="A34" s="15"/>
      <c r="B34" s="15"/>
      <c r="C34" s="15" t="str">
        <f>RIGHT($J$29,(10))</f>
        <v/>
      </c>
      <c r="D34" s="15" t="str">
        <f>RIGHT($J$29,(9))</f>
        <v/>
      </c>
      <c r="E34" s="15" t="str">
        <f>RIGHT($J$29,(8))</f>
        <v/>
      </c>
      <c r="F34" s="15" t="str">
        <f>RIGHT($J$29,(7))</f>
        <v/>
      </c>
      <c r="G34" s="15" t="str">
        <f>RIGHT($J$29,(6))</f>
        <v/>
      </c>
      <c r="H34" s="15" t="str">
        <f>RIGHT($J$29,(5))</f>
        <v/>
      </c>
      <c r="I34" s="15" t="str">
        <f>RIGHT($J$29,(4))</f>
        <v/>
      </c>
      <c r="J34" s="15" t="str">
        <f>RIGHT($J$29,(3))</f>
        <v/>
      </c>
      <c r="K34" s="15" t="str">
        <f>RIGHT($J$29,(2))</f>
        <v/>
      </c>
      <c r="L34" s="15" t="str">
        <f>RIGHT($J$29)</f>
        <v/>
      </c>
    </row>
    <row r="35" spans="1:12" ht="15.75" customHeight="1" x14ac:dyDescent="0.3">
      <c r="A35" s="15"/>
      <c r="B35" s="15"/>
      <c r="C35" s="15">
        <f t="shared" ref="C35:L35" si="13">LEN(C34)</f>
        <v>0</v>
      </c>
      <c r="D35" s="15">
        <f t="shared" si="13"/>
        <v>0</v>
      </c>
      <c r="E35" s="15">
        <f t="shared" si="13"/>
        <v>0</v>
      </c>
      <c r="F35" s="15">
        <f t="shared" si="13"/>
        <v>0</v>
      </c>
      <c r="G35" s="15">
        <f t="shared" si="13"/>
        <v>0</v>
      </c>
      <c r="H35" s="15">
        <f t="shared" si="13"/>
        <v>0</v>
      </c>
      <c r="I35" s="15">
        <f t="shared" si="13"/>
        <v>0</v>
      </c>
      <c r="J35" s="15">
        <f t="shared" si="13"/>
        <v>0</v>
      </c>
      <c r="K35" s="15">
        <f t="shared" si="13"/>
        <v>0</v>
      </c>
      <c r="L35" s="15">
        <f t="shared" si="13"/>
        <v>0</v>
      </c>
    </row>
    <row r="36" spans="1:12" ht="15.75" customHeight="1" x14ac:dyDescent="0.3">
      <c r="A36" s="15"/>
      <c r="B36" s="15"/>
      <c r="C36" s="15" t="b">
        <f>IF(C35=10,TRUE,FALSE)</f>
        <v>0</v>
      </c>
      <c r="D36" s="15" t="b">
        <f>IF(D35=9,TRUE,FALSE)</f>
        <v>0</v>
      </c>
      <c r="E36" s="15" t="b">
        <f>IF(E35=8,TRUE,FALSE)</f>
        <v>0</v>
      </c>
      <c r="F36" s="15" t="b">
        <f>IF(F35=7,TRUE,FALSE)</f>
        <v>0</v>
      </c>
      <c r="G36" s="15" t="b">
        <f>IF(G35=6,TRUE,FALSE)</f>
        <v>0</v>
      </c>
      <c r="H36" s="15" t="b">
        <f>IF(H35=5,TRUE,FALSE)</f>
        <v>0</v>
      </c>
      <c r="I36" s="15" t="b">
        <f>IF(I35=4,TRUE,FALSE)</f>
        <v>0</v>
      </c>
      <c r="J36" s="15" t="b">
        <f>IF(J35=3,TRUE,FALSE)</f>
        <v>0</v>
      </c>
      <c r="K36" s="15" t="b">
        <f>IF(K35=2,TRUE,FALSE)</f>
        <v>0</v>
      </c>
      <c r="L36" s="15" t="b">
        <f>IF(L35=1,TRUE,FALSE)</f>
        <v>0</v>
      </c>
    </row>
    <row r="37" spans="1:12" ht="15.75" customHeight="1" x14ac:dyDescent="0.3">
      <c r="A37" s="15"/>
      <c r="B37" s="15"/>
      <c r="C37" s="15" t="str">
        <f t="shared" ref="C37:L37" si="14">MID(C34,1,1)</f>
        <v/>
      </c>
      <c r="D37" s="15" t="str">
        <f t="shared" si="14"/>
        <v/>
      </c>
      <c r="E37" s="15" t="str">
        <f t="shared" si="14"/>
        <v/>
      </c>
      <c r="F37" s="15" t="str">
        <f t="shared" si="14"/>
        <v/>
      </c>
      <c r="G37" s="15" t="str">
        <f t="shared" si="14"/>
        <v/>
      </c>
      <c r="H37" s="15" t="str">
        <f t="shared" si="14"/>
        <v/>
      </c>
      <c r="I37" s="15" t="str">
        <f t="shared" si="14"/>
        <v/>
      </c>
      <c r="J37" s="15" t="str">
        <f t="shared" si="14"/>
        <v/>
      </c>
      <c r="K37" s="15" t="str">
        <f t="shared" si="14"/>
        <v/>
      </c>
      <c r="L37" s="15" t="str">
        <f t="shared" si="14"/>
        <v/>
      </c>
    </row>
    <row r="38" spans="1:12" ht="15.75" customHeight="1" x14ac:dyDescent="0.3">
      <c r="A38" s="15"/>
      <c r="B38" s="15"/>
      <c r="C38" s="15">
        <f t="shared" ref="C38:H38" si="15">IF(C36=TRUE,(VALUE(C37)),0)</f>
        <v>0</v>
      </c>
      <c r="D38" s="15">
        <f t="shared" si="15"/>
        <v>0</v>
      </c>
      <c r="E38" s="15">
        <f t="shared" si="15"/>
        <v>0</v>
      </c>
      <c r="F38" s="15">
        <f t="shared" si="15"/>
        <v>0</v>
      </c>
      <c r="G38" s="15">
        <f t="shared" si="15"/>
        <v>0</v>
      </c>
      <c r="H38" s="15">
        <f t="shared" si="15"/>
        <v>0</v>
      </c>
      <c r="I38" s="15">
        <f>IF(I36=TRUE,(VALUE(I37)),)</f>
        <v>0</v>
      </c>
      <c r="J38" s="15">
        <f t="shared" ref="J38:L38" si="16">IF(J36=TRUE,(VALUE(J37)),0)</f>
        <v>0</v>
      </c>
      <c r="K38" s="15">
        <f t="shared" si="16"/>
        <v>0</v>
      </c>
      <c r="L38" s="15">
        <f t="shared" si="16"/>
        <v>0</v>
      </c>
    </row>
    <row r="39" spans="1:12" ht="15.75" customHeight="1" x14ac:dyDescent="0.3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</row>
    <row r="40" spans="1:12" ht="15.75" customHeight="1" x14ac:dyDescent="0.3">
      <c r="A40" s="15"/>
      <c r="B40" s="15"/>
      <c r="C40" s="26">
        <f t="shared" ref="C40:L40" si="17">C38</f>
        <v>0</v>
      </c>
      <c r="D40" s="26">
        <f t="shared" si="17"/>
        <v>0</v>
      </c>
      <c r="E40" s="26">
        <f t="shared" si="17"/>
        <v>0</v>
      </c>
      <c r="F40" s="26">
        <f t="shared" si="17"/>
        <v>0</v>
      </c>
      <c r="G40" s="26">
        <f t="shared" si="17"/>
        <v>0</v>
      </c>
      <c r="H40" s="26">
        <f t="shared" si="17"/>
        <v>0</v>
      </c>
      <c r="I40" s="26">
        <f t="shared" si="17"/>
        <v>0</v>
      </c>
      <c r="J40" s="26">
        <f t="shared" si="17"/>
        <v>0</v>
      </c>
      <c r="K40" s="26">
        <f t="shared" si="17"/>
        <v>0</v>
      </c>
      <c r="L40" s="26">
        <f t="shared" si="17"/>
        <v>0</v>
      </c>
    </row>
    <row r="41" spans="1:12" ht="15.75" customHeight="1" x14ac:dyDescent="0.3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</row>
    <row r="42" spans="1:12" ht="15.75" customHeight="1" x14ac:dyDescent="0.3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</row>
    <row r="43" spans="1:12" ht="15.75" customHeight="1" x14ac:dyDescent="0.3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</row>
    <row r="44" spans="1:12" ht="15.75" customHeight="1" x14ac:dyDescent="0.3">
      <c r="A44" s="15"/>
      <c r="B44" s="15"/>
      <c r="C44" s="15" t="b">
        <f>IF(C40=1," MIL",IF(C40=2," DOSMIL",IF(C40=3," TRESMIL",IF(C40=4," CUATROMIL",IF(C40=5," CINCOMIL")))))</f>
        <v>0</v>
      </c>
      <c r="D44" s="15" t="b">
        <f>IF(D40=1," CIENTO",IF(D40=2," DOSCIENTOS ",IF(D40=3," TRESCIENTOS",IF(D40=4," CUATROCIENTOS",IF(D40=5," QUINIENTOS")))))</f>
        <v>0</v>
      </c>
      <c r="E44" s="15" t="b">
        <f>IF(E40=1," DIEZ Y",IF(E40=2,"VENTI ",IF(E40=3," TREINTA Y",IF(E40=4," CUARENTA Y",IF(E40=5," CINCUENTA Y")))))</f>
        <v>0</v>
      </c>
      <c r="F44" s="15" t="b">
        <f>IF(F40=1," MILLONES",IF(F40=2," DOSMILLONES",IF(F40=3," TRESMILLONES",IF(F40=4," CUATROMILLONES",IF(F40=5," CINCOMILLONES")))))</f>
        <v>0</v>
      </c>
      <c r="G44" s="15" t="b">
        <f>IF(G40=1," CIENTO",IF(G40=2," DOSCIENTOS ",IF(G40=3," TRESCIENTOS",IF(G40=4," CUATROCIENTOS",IF(G40=5," QUINIENTOS")))))</f>
        <v>0</v>
      </c>
      <c r="H44" s="15" t="b">
        <f>IF(H40=1," DIEZ Y",IF(H40=2,"VENTI ",IF(H40=3," TREINTA Y",IF(H40=4," CUARENTA Y",IF(H40=5," CINCUENTA Y")))))</f>
        <v>0</v>
      </c>
      <c r="I44" s="15" t="b">
        <f>IF(I40=1," MIL",IF(I40=2," DOSMIL",IF(I40=3," TRESMIL",IF(I40=4," CUATROMIL",IF(I40=5," CINCOMIL")))))</f>
        <v>0</v>
      </c>
      <c r="J44" s="15" t="b">
        <f>IF(J40=1," CIENTO",IF(J40=2," DOSCIENTOS ",IF(J40=3," TRESCIENTOS",IF(J40=4," CUATROCIENTOS",IF(J40=5," QUINIENTOS")))))</f>
        <v>0</v>
      </c>
      <c r="K44" s="15" t="b">
        <f>IF(K40=1," DIEZ Y",IF(K40=2,"VENTI ",IF(K40=3," TREINTA Y",IF(K40=4," CUARENTA Y",IF(K40=5," CINCUENTA Y")))))</f>
        <v>0</v>
      </c>
      <c r="L44" s="15" t="b">
        <f>IF(L40=1," UN",IF(L40=2," DOS",IF(L40=3," TRES",IF(L40=4," CUATRO",IF(L40=5," CINCO")))))</f>
        <v>0</v>
      </c>
    </row>
    <row r="45" spans="1:12" ht="15.75" customHeight="1" x14ac:dyDescent="0.3">
      <c r="A45" s="15"/>
      <c r="B45" s="15"/>
      <c r="C45" s="15" t="b">
        <f>IF(C40=6," SEISMIL",IF(C40=7," SIETEMIL",IF(C40=8," OCHOMIL",IF(C40=9," NUEVEMIL"))))</f>
        <v>0</v>
      </c>
      <c r="D45" s="15" t="b">
        <f>IF(D40=6," SEISCIENTOS",IF(D40=7," SETECIENTOS",IF(D40=8," OCHOCIENTOS",IF(D40=9," NOVECIENTOS"))))</f>
        <v>0</v>
      </c>
      <c r="E45" s="15" t="b">
        <f>IF(E40=6," SESENTA Y",IF(E40=7," SETENTA Y",IF(E40=8," OCHENTA Y",IF(E40=9," NOVENTA Y"))))</f>
        <v>0</v>
      </c>
      <c r="F45" s="15" t="b">
        <f>IF(F40=6," SEISMILLONES",IF(F40=7," SIETEMILLONES",IF(F40=8," OCHOMILLONES",IF(F40=9," NUEVEMILLONES"))))</f>
        <v>0</v>
      </c>
      <c r="G45" s="15" t="b">
        <f>IF(G40=6," SEISCIENTOS",IF(G40=7," SETECIENTOS",IF(G40=8," OCHOCIENTOS",IF(G40=9," NOVECIENTOS"))))</f>
        <v>0</v>
      </c>
      <c r="H45" s="15" t="b">
        <f>IF(H40=6," SESENTA Y",IF(H40=7," SETENTA Y",IF(H40=8," OCHENTA Y",IF(H40=9," NOVENTA Y"))))</f>
        <v>0</v>
      </c>
      <c r="I45" s="15" t="b">
        <f>IF(I40=6," SEISMIL",IF(I40=7," SIETEMIL",IF(I40=8," OCHOMIL",IF(I40=9," NUEVEMIL"))))</f>
        <v>0</v>
      </c>
      <c r="J45" s="15" t="b">
        <f>IF(J40=6," SEISCIENTOS",IF(J40=7," SETECIENTOS",IF(J40=8," OCHOCIENTOS",IF(J40=9," NOVECIENTOS"))))</f>
        <v>0</v>
      </c>
      <c r="K45" s="15" t="b">
        <f>IF(K40=6," SESENTA Y",IF(K40=7," SETENTA Y",IF(K40=8," OCHENTA Y",IF(K40=9," NOVENTA Y"))))</f>
        <v>0</v>
      </c>
      <c r="L45" s="15" t="b">
        <f>IF(L40=6," SEIS",IF(L40=7," SIETE",IF(L40=8," OCHO",IF(L40=9," NUEVE"))))</f>
        <v>0</v>
      </c>
    </row>
    <row r="46" spans="1:12" ht="15.75" customHeight="1" x14ac:dyDescent="0.3">
      <c r="A46" s="15"/>
      <c r="B46" s="15"/>
      <c r="C46" s="15" t="b">
        <f t="shared" ref="C46:L46" si="18">IF(C44=FALSE,C45,C44)</f>
        <v>0</v>
      </c>
      <c r="D46" s="15" t="b">
        <f t="shared" si="18"/>
        <v>0</v>
      </c>
      <c r="E46" s="15" t="b">
        <f t="shared" si="18"/>
        <v>0</v>
      </c>
      <c r="F46" s="15" t="b">
        <f t="shared" si="18"/>
        <v>0</v>
      </c>
      <c r="G46" s="15" t="b">
        <f t="shared" si="18"/>
        <v>0</v>
      </c>
      <c r="H46" s="15" t="b">
        <f t="shared" si="18"/>
        <v>0</v>
      </c>
      <c r="I46" s="15" t="b">
        <f t="shared" si="18"/>
        <v>0</v>
      </c>
      <c r="J46" s="15" t="b">
        <f t="shared" si="18"/>
        <v>0</v>
      </c>
      <c r="K46" s="15" t="b">
        <f t="shared" si="18"/>
        <v>0</v>
      </c>
      <c r="L46" s="15" t="b">
        <f t="shared" si="18"/>
        <v>0</v>
      </c>
    </row>
    <row r="47" spans="1:12" ht="15.75" customHeight="1" x14ac:dyDescent="0.3">
      <c r="A47" s="15"/>
      <c r="B47" s="15"/>
      <c r="C47" s="15" t="str">
        <f>CONCATENATE(B40,C40,D40,E40,F40,)</f>
        <v>0000</v>
      </c>
      <c r="D47" s="15" t="str">
        <f>CONCATENATE(D40,E40,F40)</f>
        <v>000</v>
      </c>
      <c r="E47" s="15" t="str">
        <f>CONCATENATE(E40,F40)</f>
        <v>00</v>
      </c>
      <c r="F47" s="15" t="str">
        <f>CONCATENATE(E40,F40)</f>
        <v>00</v>
      </c>
      <c r="G47" s="15" t="str">
        <f>CONCATENATE(G40,H40,I40)</f>
        <v>000</v>
      </c>
      <c r="H47" s="15" t="str">
        <f>CONCATENATE(H40,I40)</f>
        <v>00</v>
      </c>
      <c r="I47" s="15" t="str">
        <f>CONCATENATE(H40,I40)</f>
        <v>00</v>
      </c>
      <c r="J47" s="15" t="str">
        <f>CONCATENATE(J40,K40,L40)</f>
        <v>000</v>
      </c>
      <c r="K47" s="15" t="str">
        <f>CONCATENATE(K40,L40)</f>
        <v>00</v>
      </c>
      <c r="L47" s="15" t="str">
        <f>CONCATENATE(K40,L40)</f>
        <v>00</v>
      </c>
    </row>
    <row r="48" spans="1:12" ht="15.75" customHeight="1" x14ac:dyDescent="0.3">
      <c r="A48" s="15"/>
      <c r="B48" s="15"/>
      <c r="C48" s="15" t="str">
        <f>IF(C40=0,"",IF(C47="00000","",IF(C47="10000","",IF(C47="11000","",IF(C47="12000","",IF(C47="13000","",IF(C47="14000","",IF(C47="15000",""))))))))</f>
        <v/>
      </c>
      <c r="D48" s="15" t="str">
        <f>IF(D40=0,"",IF(D47="000","",IF(D47="100"," CIEN MILLONES" )))</f>
        <v/>
      </c>
      <c r="E48" s="15" t="str">
        <f>IF(E40=0,"",IF(E47="00","",IF(E47="10"," DIEZ MILLONES",IF(E47="11"," ONCE MILLONES",IF(E47="12"," DOCE MILLONES",IF(E47="13"," TRECE MILLONES",IF(E47="14"," CATORCE MILLONES",IF(E47="15"," QUINCE MILLONES"))))))))</f>
        <v/>
      </c>
      <c r="F48" s="15" t="str">
        <f>IF(F40=0,"",IF(F47="00","",IF(F47="10","",IF(F47="11","",IF(F47="12","",IF(F47="13","",IF(F47="14","",IF(F47="15",""))))))))</f>
        <v/>
      </c>
      <c r="G48" s="15" t="str">
        <f>IF(G40=0,"",IF(G47="000","",IF(G47="100"," CIEN MIL" )))</f>
        <v/>
      </c>
      <c r="H48" s="15" t="str">
        <f>IF(H40=0,"",IF(H47="00","",IF(H47="10"," DIEZ MIL",IF(H47="11"," ONCE MIL",IF(H47="12"," DOCE MIL",IF(H47="13"," TRECE MIL",IF(H47="14"," CATORCE MIL",IF(H47="15"," QUINCE MIL"))))))))</f>
        <v/>
      </c>
      <c r="I48" s="15" t="str">
        <f>IF(I40=0,"",IF(I47="00","",IF(I47="10","",IF(I47="11","",IF(I47="12","",IF(I47="13","",IF(I47="14","",IF(I47="15",""))))))))</f>
        <v/>
      </c>
      <c r="J48" s="15" t="str">
        <f>IF(J40=0,"",IF(J47="000","",IF(J47="100"," CIEN" )))</f>
        <v/>
      </c>
      <c r="K48" s="15" t="str">
        <f>IF(K40=0,"",IF(K47="00","",IF(K47="10"," DIEZ",IF(K47="11"," ONCE",IF(K47="12"," DOCE",IF(K47="13"," TRECE",IF(K47="14"," CATORCE",IF(K47="15"," QUINCE"))))))))</f>
        <v/>
      </c>
      <c r="L48" s="15" t="str">
        <f>IF(L40=0,"",IF(L47="00","",IF(L47="10","",IF(L47="11","",IF(L47="12","",IF(L47="13","",IF(L47="14","",IF(L47="15",""))))))))</f>
        <v/>
      </c>
    </row>
    <row r="49" spans="1:12" ht="15.75" customHeight="1" x14ac:dyDescent="0.3">
      <c r="A49" s="15"/>
      <c r="B49" s="15"/>
      <c r="C49" s="15" t="str">
        <f>IF(C48=FALSE,C46,C48)</f>
        <v/>
      </c>
      <c r="D49" s="15" t="b">
        <f>IF(D47="200"," DOSCIENTOS MILLONES",IF(D47="300"," TRESCIENTOS MILLONES",IF(D47="400"," CUATROCIENTOS MILLONES",IF(D47="500"," QUINIENTOS MILLONES",IF(D47="600"," SEISCIENTOS MILLONES",IF(D47="700"," SETECIENTOS MILLONES",IF(D47="800"," OCHOCIENTOS MILLONES",IF(D47="900"," NOVECIENTOS MILLONES"))))))))</f>
        <v>0</v>
      </c>
      <c r="E49" s="15" t="b">
        <f>IF(E47="20"," VEINTE",IF(E47="30"," TREINTA",IF(E47="40"," CUARENTA",IF(E47="50"," CINCUENTA",IF(E47="60"," SESENTA",IF(E47="80"," OCHENTA",IF(E47="90"," NOVENTA")))))))</f>
        <v>0</v>
      </c>
      <c r="F49" s="15" t="str">
        <f>IF(F48=FALSE,F46,F48)</f>
        <v/>
      </c>
      <c r="G49" s="15" t="b">
        <f>IF(G47="200"," DOSCIENTOS MIL",IF(G47="300"," TRESCIENTOS MIL",IF(G47="400"," CUATROCIENTOS MIL",IF(G47="500"," QUINIENTOS MIL",IF(G47="600"," SEISCIENTOS MIL",IF(G47="700"," SETECIENTOS MIL",IF(G47="800"," OCHOCIENTOS MIL",IF(G47="900"," NOVECIENTOS MIL"))))))))</f>
        <v>0</v>
      </c>
      <c r="H49" s="15" t="b">
        <f>IF(H47="20"," VEINTE MIL",IF(H47="30"," TREINTA MIL",IF(H47="40"," CUARENTA MIL",IF(H47="50"," CINCUENTA MIL",IF(H47="60"," SESENTA MIL",IF(H47="80"," OCHENTA MIL",IF(H47="90"," NOVENTA MIL")))))))</f>
        <v>0</v>
      </c>
      <c r="I49" s="15" t="str">
        <f t="shared" ref="I49:J49" si="19">IF(I48=FALSE,I46,I48)</f>
        <v/>
      </c>
      <c r="J49" s="15" t="str">
        <f t="shared" si="19"/>
        <v/>
      </c>
      <c r="K49" s="15" t="b">
        <f>IF(K47="20"," VEINTE",IF(K47="30"," TREINTA",IF(K47="40"," CUARENTA",IF(K47="50"," CINCUENTA",IF(K47="60"," SESENTA",IF(K47="80"," OCHENTA",IF(K47="90"," NOVENTA")))))))</f>
        <v>0</v>
      </c>
      <c r="L49" s="15" t="str">
        <f>IF(L48=FALSE,L46,L48)</f>
        <v/>
      </c>
    </row>
    <row r="50" spans="1:12" ht="15.75" customHeight="1" x14ac:dyDescent="0.3">
      <c r="A50" s="15"/>
      <c r="B50" s="15"/>
      <c r="C50" s="15"/>
      <c r="D50" s="15" t="str">
        <f t="shared" ref="D50:E50" si="20">IF(D48=FALSE,D46,D48)</f>
        <v/>
      </c>
      <c r="E50" s="15" t="str">
        <f t="shared" si="20"/>
        <v/>
      </c>
      <c r="F50" s="15" t="str">
        <f>CONCATENATE(C40,D40,E40,F40)</f>
        <v>0000</v>
      </c>
      <c r="G50" s="15" t="str">
        <f t="shared" ref="G50:H50" si="21">IF(G48=FALSE,G46,G48)</f>
        <v/>
      </c>
      <c r="H50" s="15" t="str">
        <f t="shared" si="21"/>
        <v/>
      </c>
      <c r="I50" s="15"/>
      <c r="J50" s="15"/>
      <c r="K50" s="15" t="str">
        <f>IF(K48=FALSE,K46,K48)</f>
        <v/>
      </c>
      <c r="L50" s="15"/>
    </row>
    <row r="51" spans="1:12" ht="15.75" customHeight="1" x14ac:dyDescent="0.3">
      <c r="A51" s="15"/>
      <c r="B51" s="15"/>
      <c r="C51" s="15"/>
      <c r="D51" s="15" t="str">
        <f t="shared" ref="D51:E51" si="22">IF(D49=FALSE,D50,D49)</f>
        <v/>
      </c>
      <c r="E51" s="15" t="str">
        <f t="shared" si="22"/>
        <v/>
      </c>
      <c r="F51" s="15" t="str">
        <f>IF(F50="0001","UN MILLÓN",F49)</f>
        <v/>
      </c>
      <c r="G51" s="15" t="str">
        <f t="shared" ref="G51:H51" si="23">IF(G49=FALSE,G50,G49)</f>
        <v/>
      </c>
      <c r="H51" s="15" t="str">
        <f t="shared" si="23"/>
        <v/>
      </c>
      <c r="I51" s="15"/>
      <c r="J51" s="15"/>
      <c r="K51" s="15" t="str">
        <f>IF(K49=FALSE,K50,K49)</f>
        <v/>
      </c>
      <c r="L51" s="15"/>
    </row>
    <row r="52" spans="1:12" ht="15.75" customHeight="1" x14ac:dyDescent="0.3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</row>
    <row r="53" spans="1:12" ht="15.75" customHeight="1" x14ac:dyDescent="0.3">
      <c r="A53" s="15"/>
      <c r="B53" s="15"/>
      <c r="C53" s="15" t="str">
        <f>C49</f>
        <v/>
      </c>
      <c r="D53" s="15" t="str">
        <f t="shared" ref="D53:H53" si="24">D51</f>
        <v/>
      </c>
      <c r="E53" s="15" t="str">
        <f t="shared" si="24"/>
        <v/>
      </c>
      <c r="F53" s="15" t="str">
        <f t="shared" si="24"/>
        <v/>
      </c>
      <c r="G53" s="15" t="str">
        <f t="shared" si="24"/>
        <v/>
      </c>
      <c r="H53" s="15" t="str">
        <f t="shared" si="24"/>
        <v/>
      </c>
      <c r="I53" s="15" t="str">
        <f t="shared" ref="I53:J53" si="25">I49</f>
        <v/>
      </c>
      <c r="J53" s="15" t="str">
        <f t="shared" si="25"/>
        <v/>
      </c>
      <c r="K53" s="15" t="str">
        <f>K51</f>
        <v/>
      </c>
      <c r="L53" s="15" t="str">
        <f>L49</f>
        <v/>
      </c>
    </row>
    <row r="54" spans="1:12" ht="15.75" customHeight="1" x14ac:dyDescent="0.3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</row>
    <row r="55" spans="1:12" ht="15.75" customHeight="1" x14ac:dyDescent="0.3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</row>
    <row r="56" spans="1:12" ht="15.75" customHeight="1" x14ac:dyDescent="0.3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</row>
    <row r="57" spans="1:12" ht="15.75" customHeight="1" x14ac:dyDescent="0.3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</row>
    <row r="58" spans="1:12" ht="15.75" customHeight="1" x14ac:dyDescent="0.3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</row>
    <row r="59" spans="1:12" ht="15.75" customHeight="1" x14ac:dyDescent="0.3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</row>
    <row r="60" spans="1:12" ht="15.75" customHeight="1" x14ac:dyDescent="0.3">
      <c r="A60" s="15"/>
      <c r="B60" s="15"/>
      <c r="C60" s="15" t="str">
        <f>CONCATENATE(C53,D53,E53,F53,G53,H53,I53,J53,K53,L53)</f>
        <v/>
      </c>
      <c r="D60" s="15"/>
      <c r="E60" s="15"/>
      <c r="F60" s="15"/>
      <c r="G60" s="15"/>
      <c r="H60" s="15"/>
      <c r="I60" s="15"/>
      <c r="J60" s="15"/>
      <c r="K60" s="15"/>
      <c r="L60" s="15"/>
    </row>
    <row r="61" spans="1:12" ht="15.75" customHeight="1" x14ac:dyDescent="0.3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</row>
    <row r="62" spans="1:12" ht="15.75" customHeight="1" x14ac:dyDescent="0.3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</row>
    <row r="63" spans="1:12" ht="15.75" customHeight="1" x14ac:dyDescent="0.3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</row>
    <row r="64" spans="1:12" ht="15.75" customHeight="1" x14ac:dyDescent="0.3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</row>
    <row r="65" spans="1:12" ht="15.75" customHeight="1" x14ac:dyDescent="0.3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</row>
    <row r="66" spans="1:12" ht="15.75" customHeight="1" x14ac:dyDescent="0.3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</row>
    <row r="67" spans="1:12" ht="15.75" customHeight="1" x14ac:dyDescent="0.3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</row>
    <row r="68" spans="1:12" ht="15.75" customHeight="1" x14ac:dyDescent="0.3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</row>
    <row r="69" spans="1:12" ht="15.75" customHeight="1" x14ac:dyDescent="0.3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</row>
    <row r="70" spans="1:12" ht="15.75" customHeight="1" x14ac:dyDescent="0.3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</row>
    <row r="71" spans="1:12" ht="15.75" customHeight="1" x14ac:dyDescent="0.3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</row>
    <row r="72" spans="1:12" ht="15.75" customHeight="1" x14ac:dyDescent="0.3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</row>
    <row r="73" spans="1:12" ht="15.75" customHeight="1" x14ac:dyDescent="0.3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</row>
    <row r="74" spans="1:12" ht="15.75" customHeight="1" x14ac:dyDescent="0.3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</row>
    <row r="75" spans="1:12" ht="15.75" customHeight="1" x14ac:dyDescent="0.3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1:12" ht="15.75" customHeight="1" x14ac:dyDescent="0.3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1:12" ht="15.75" customHeight="1" x14ac:dyDescent="0.3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1:12" ht="15.75" customHeight="1" x14ac:dyDescent="0.3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1:12" ht="15.75" customHeight="1" x14ac:dyDescent="0.3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</row>
    <row r="80" spans="1:12" ht="15.75" customHeight="1" x14ac:dyDescent="0.3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</row>
    <row r="81" spans="1:12" ht="15.75" customHeight="1" x14ac:dyDescent="0.3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</row>
    <row r="82" spans="1:12" ht="15.75" customHeight="1" x14ac:dyDescent="0.3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</row>
    <row r="83" spans="1:12" ht="15.75" customHeight="1" x14ac:dyDescent="0.3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</row>
    <row r="84" spans="1:12" ht="15.75" customHeight="1" x14ac:dyDescent="0.3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</row>
    <row r="85" spans="1:12" ht="15.75" customHeight="1" x14ac:dyDescent="0.3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1:12" ht="15.75" customHeight="1" x14ac:dyDescent="0.3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1:12" ht="15.75" customHeight="1" x14ac:dyDescent="0.3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1:12" ht="15.75" customHeight="1" x14ac:dyDescent="0.3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1:12" ht="15.75" customHeight="1" x14ac:dyDescent="0.3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</row>
    <row r="90" spans="1:12" ht="15.75" customHeight="1" x14ac:dyDescent="0.3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</row>
    <row r="91" spans="1:12" ht="15.75" customHeight="1" x14ac:dyDescent="0.3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</row>
    <row r="92" spans="1:12" ht="15.75" customHeight="1" x14ac:dyDescent="0.3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</row>
    <row r="93" spans="1:12" ht="15.75" customHeight="1" x14ac:dyDescent="0.3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</row>
    <row r="94" spans="1:12" ht="15.75" customHeight="1" x14ac:dyDescent="0.3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</row>
    <row r="95" spans="1:12" ht="15.75" customHeight="1" x14ac:dyDescent="0.3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</row>
    <row r="96" spans="1:12" ht="15.75" customHeight="1" x14ac:dyDescent="0.3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</row>
    <row r="97" spans="1:12" ht="15.75" customHeight="1" x14ac:dyDescent="0.3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</row>
    <row r="98" spans="1:12" ht="15.75" customHeight="1" x14ac:dyDescent="0.3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</row>
    <row r="99" spans="1:12" ht="15.75" customHeight="1" x14ac:dyDescent="0.3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</row>
    <row r="100" spans="1:12" ht="15.75" customHeight="1" x14ac:dyDescent="0.3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</sheetData>
  <mergeCells count="1">
    <mergeCell ref="A5:B23"/>
  </mergeCell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CuentaCobroPN</vt:lpstr>
      <vt:lpstr>Listas desplegables</vt:lpstr>
      <vt:lpstr>Números a Letras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Angela Cristina Cifuentes Corredor</cp:lastModifiedBy>
  <cp:revision/>
  <dcterms:created xsi:type="dcterms:W3CDTF">2021-02-11T18:13:15Z</dcterms:created>
  <dcterms:modified xsi:type="dcterms:W3CDTF">2025-07-01T20:27:00Z</dcterms:modified>
  <cp:category/>
  <cp:contentStatus/>
</cp:coreProperties>
</file>