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VANA CALDERON\Documents\DOCUMENTOS W\UAECOB\procedimientos\"/>
    </mc:Choice>
  </mc:AlternateContent>
  <xr:revisionPtr revIDLastSave="0" documentId="8_{74E71451-45AE-44FA-85B1-807E95FCB896}" xr6:coauthVersionLast="47" xr6:coauthVersionMax="47" xr10:uidLastSave="{00000000-0000-0000-0000-000000000000}"/>
  <workbookProtection workbookAlgorithmName="SHA-512" workbookHashValue="y1JV07tf2sduYifaYcBmUoUSbSogm2U7Doknlr+oKNotndX0lnwlHqf0nkhuPUE2meZ0YNJI03RudtyTqVktVw==" workbookSaltValue="7epcwLIGU1d9+fFj9JxO+g==" workbookSpinCount="100000" lockStructure="1"/>
  <bookViews>
    <workbookView xWindow="-108" yWindow="-108" windowWidth="23256" windowHeight="12456" xr2:uid="{00000000-000D-0000-FFFF-FFFF00000000}"/>
  </bookViews>
  <sheets>
    <sheet name="FORMATO_DATOS_EPRA_2023" sheetId="1" r:id="rId1"/>
    <sheet name="Copia de BORRADOR" sheetId="2" state="hidden" r:id="rId2"/>
    <sheet name="VARIABLE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T10" i="1" s="1"/>
  <c r="P11" i="1"/>
  <c r="P12" i="1"/>
  <c r="T12" i="1" s="1"/>
  <c r="V12" i="1" s="1"/>
  <c r="P13" i="1"/>
  <c r="T13" i="1" s="1"/>
  <c r="P14" i="1"/>
  <c r="W14" i="1" s="1"/>
  <c r="P15" i="1"/>
  <c r="T15" i="1" s="1"/>
  <c r="P16" i="1"/>
  <c r="U16" i="1" s="1"/>
  <c r="P17" i="1"/>
  <c r="T17" i="1" s="1"/>
  <c r="P18" i="1"/>
  <c r="U18" i="1" s="1"/>
  <c r="P19" i="1"/>
  <c r="T19" i="1" s="1"/>
  <c r="P20" i="1"/>
  <c r="T20" i="1" s="1"/>
  <c r="V20" i="1" s="1"/>
  <c r="P21" i="1"/>
  <c r="T21" i="1"/>
  <c r="U21" i="1"/>
  <c r="P22" i="1"/>
  <c r="U22" i="1" s="1"/>
  <c r="P23" i="1"/>
  <c r="T23" i="1" s="1"/>
  <c r="P24" i="1"/>
  <c r="U24" i="1" s="1"/>
  <c r="T24" i="1"/>
  <c r="W24" i="1"/>
  <c r="W20" i="1" l="1"/>
  <c r="T18" i="1"/>
  <c r="V18" i="1" s="1"/>
  <c r="U17" i="1"/>
  <c r="T16" i="1"/>
  <c r="V16" i="1" s="1"/>
  <c r="W16" i="1"/>
  <c r="T14" i="1"/>
  <c r="V14" i="1" s="1"/>
  <c r="U13" i="1"/>
  <c r="U20" i="1"/>
  <c r="V17" i="1"/>
  <c r="V13" i="1"/>
  <c r="V24" i="1"/>
  <c r="T22" i="1"/>
  <c r="V22" i="1" s="1"/>
  <c r="V21" i="1"/>
  <c r="W13" i="1"/>
  <c r="W12" i="1"/>
  <c r="W10" i="1"/>
  <c r="U12" i="1"/>
  <c r="W15" i="1"/>
  <c r="V19" i="1"/>
  <c r="W18" i="1"/>
  <c r="U23" i="1"/>
  <c r="W21" i="1"/>
  <c r="U15" i="1"/>
  <c r="U11" i="1"/>
  <c r="V10" i="1"/>
  <c r="W23" i="1"/>
  <c r="W19" i="1"/>
  <c r="V23" i="1"/>
  <c r="W22" i="1"/>
  <c r="V15" i="1"/>
  <c r="U19" i="1"/>
  <c r="W17" i="1"/>
  <c r="U14" i="1"/>
  <c r="T11" i="1"/>
  <c r="V11" i="1" s="1"/>
  <c r="U10" i="1"/>
  <c r="W11" i="1"/>
  <c r="W9" i="1"/>
  <c r="T34" i="2"/>
  <c r="X34" i="2" s="1"/>
  <c r="Y34" i="2"/>
  <c r="R34" i="2"/>
  <c r="Q34" i="2"/>
  <c r="P34" i="2"/>
  <c r="O34" i="2"/>
  <c r="N34" i="2"/>
  <c r="M34" i="2"/>
  <c r="J34" i="2"/>
  <c r="H34" i="2"/>
  <c r="A34" i="2"/>
  <c r="T33" i="2"/>
  <c r="R33" i="2"/>
  <c r="Q33" i="2"/>
  <c r="P33" i="2"/>
  <c r="O33" i="2"/>
  <c r="N33" i="2"/>
  <c r="M33" i="2"/>
  <c r="J33" i="2"/>
  <c r="H33" i="2"/>
  <c r="A33" i="2"/>
  <c r="T32" i="2"/>
  <c r="Y32" i="2" s="1"/>
  <c r="AE32" i="2" s="1"/>
  <c r="R32" i="2"/>
  <c r="Q32" i="2"/>
  <c r="P32" i="2"/>
  <c r="O32" i="2"/>
  <c r="N32" i="2"/>
  <c r="M32" i="2"/>
  <c r="J32" i="2"/>
  <c r="H32" i="2"/>
  <c r="A32" i="2"/>
  <c r="T31" i="2"/>
  <c r="R31" i="2"/>
  <c r="Q31" i="2"/>
  <c r="P31" i="2"/>
  <c r="O31" i="2"/>
  <c r="N31" i="2"/>
  <c r="M31" i="2"/>
  <c r="J31" i="2"/>
  <c r="H31" i="2"/>
  <c r="A31" i="2"/>
  <c r="T30" i="2"/>
  <c r="R30" i="2"/>
  <c r="Q30" i="2"/>
  <c r="P30" i="2"/>
  <c r="O30" i="2"/>
  <c r="N30" i="2"/>
  <c r="M30" i="2"/>
  <c r="J30" i="2"/>
  <c r="H30" i="2"/>
  <c r="A30" i="2"/>
  <c r="T29" i="2"/>
  <c r="R29" i="2"/>
  <c r="Q29" i="2"/>
  <c r="P29" i="2"/>
  <c r="O29" i="2"/>
  <c r="N29" i="2"/>
  <c r="M29" i="2"/>
  <c r="J29" i="2"/>
  <c r="H29" i="2"/>
  <c r="A29" i="2"/>
  <c r="T28" i="2"/>
  <c r="X28" i="2" s="1"/>
  <c r="R28" i="2"/>
  <c r="Q28" i="2"/>
  <c r="P28" i="2"/>
  <c r="O28" i="2"/>
  <c r="N28" i="2"/>
  <c r="M28" i="2"/>
  <c r="J28" i="2"/>
  <c r="H28" i="2"/>
  <c r="A28" i="2"/>
  <c r="T27" i="2"/>
  <c r="Y27" i="2" s="1"/>
  <c r="AG27" i="2" s="1"/>
  <c r="R27" i="2"/>
  <c r="Q27" i="2"/>
  <c r="P27" i="2"/>
  <c r="O27" i="2"/>
  <c r="N27" i="2"/>
  <c r="M27" i="2"/>
  <c r="J27" i="2"/>
  <c r="H27" i="2"/>
  <c r="A27" i="2"/>
  <c r="T26" i="2"/>
  <c r="R26" i="2"/>
  <c r="Q26" i="2"/>
  <c r="P26" i="2"/>
  <c r="O26" i="2"/>
  <c r="N26" i="2"/>
  <c r="M26" i="2"/>
  <c r="J26" i="2"/>
  <c r="H26" i="2"/>
  <c r="A26" i="2"/>
  <c r="T25" i="2"/>
  <c r="R25" i="2"/>
  <c r="Q25" i="2"/>
  <c r="P25" i="2"/>
  <c r="O25" i="2"/>
  <c r="N25" i="2"/>
  <c r="M25" i="2"/>
  <c r="J25" i="2"/>
  <c r="H25" i="2"/>
  <c r="A25" i="2"/>
  <c r="T24" i="2"/>
  <c r="R24" i="2"/>
  <c r="Q24" i="2"/>
  <c r="P24" i="2"/>
  <c r="O24" i="2"/>
  <c r="N24" i="2"/>
  <c r="M24" i="2"/>
  <c r="J24" i="2"/>
  <c r="H24" i="2"/>
  <c r="A24" i="2"/>
  <c r="T23" i="2"/>
  <c r="R23" i="2"/>
  <c r="Q23" i="2"/>
  <c r="P23" i="2"/>
  <c r="O23" i="2"/>
  <c r="N23" i="2"/>
  <c r="M23" i="2"/>
  <c r="J23" i="2"/>
  <c r="H23" i="2"/>
  <c r="A23" i="2"/>
  <c r="T22" i="2"/>
  <c r="X22" i="2" s="1"/>
  <c r="Z22" i="2" s="1"/>
  <c r="R22" i="2"/>
  <c r="Q22" i="2"/>
  <c r="P22" i="2"/>
  <c r="O22" i="2"/>
  <c r="N22" i="2"/>
  <c r="M22" i="2"/>
  <c r="J22" i="2"/>
  <c r="H22" i="2"/>
  <c r="A22" i="2"/>
  <c r="T21" i="2"/>
  <c r="R21" i="2"/>
  <c r="Q21" i="2"/>
  <c r="P21" i="2"/>
  <c r="O21" i="2"/>
  <c r="N21" i="2"/>
  <c r="M21" i="2"/>
  <c r="J21" i="2"/>
  <c r="H21" i="2"/>
  <c r="A21" i="2"/>
  <c r="T20" i="2"/>
  <c r="R20" i="2"/>
  <c r="Q20" i="2"/>
  <c r="P20" i="2"/>
  <c r="O20" i="2"/>
  <c r="N20" i="2"/>
  <c r="M20" i="2"/>
  <c r="J20" i="2"/>
  <c r="H20" i="2"/>
  <c r="A20" i="2"/>
  <c r="T19" i="2"/>
  <c r="R19" i="2"/>
  <c r="Q19" i="2"/>
  <c r="P19" i="2"/>
  <c r="O19" i="2"/>
  <c r="N19" i="2"/>
  <c r="M19" i="2"/>
  <c r="J19" i="2"/>
  <c r="H19" i="2"/>
  <c r="A19" i="2"/>
  <c r="T18" i="2"/>
  <c r="X18" i="2" s="1"/>
  <c r="R18" i="2"/>
  <c r="Q18" i="2"/>
  <c r="P18" i="2"/>
  <c r="O18" i="2"/>
  <c r="N18" i="2"/>
  <c r="M18" i="2"/>
  <c r="J18" i="2"/>
  <c r="H18" i="2"/>
  <c r="A18" i="2"/>
  <c r="T17" i="2"/>
  <c r="R17" i="2"/>
  <c r="Q17" i="2"/>
  <c r="P17" i="2"/>
  <c r="O17" i="2"/>
  <c r="N17" i="2"/>
  <c r="M17" i="2"/>
  <c r="J17" i="2"/>
  <c r="H17" i="2"/>
  <c r="A17" i="2"/>
  <c r="T16" i="2"/>
  <c r="Y16" i="2" s="1"/>
  <c r="R16" i="2"/>
  <c r="Q16" i="2"/>
  <c r="P16" i="2"/>
  <c r="O16" i="2"/>
  <c r="N16" i="2"/>
  <c r="M16" i="2"/>
  <c r="J16" i="2"/>
  <c r="H16" i="2"/>
  <c r="A16" i="2"/>
  <c r="T15" i="2"/>
  <c r="R15" i="2"/>
  <c r="Q15" i="2"/>
  <c r="P15" i="2"/>
  <c r="O15" i="2"/>
  <c r="N15" i="2"/>
  <c r="M15" i="2"/>
  <c r="J15" i="2"/>
  <c r="H15" i="2"/>
  <c r="A15" i="2"/>
  <c r="T14" i="2"/>
  <c r="Y14" i="2" s="1"/>
  <c r="R14" i="2"/>
  <c r="Q14" i="2"/>
  <c r="P14" i="2"/>
  <c r="O14" i="2"/>
  <c r="N14" i="2"/>
  <c r="M14" i="2"/>
  <c r="J14" i="2"/>
  <c r="H14" i="2"/>
  <c r="A14" i="2"/>
  <c r="T13" i="2"/>
  <c r="Q13" i="2"/>
  <c r="P13" i="2"/>
  <c r="R13" i="2" s="1"/>
  <c r="N13" i="2"/>
  <c r="M13" i="2"/>
  <c r="O13" i="2" s="1"/>
  <c r="J13" i="2"/>
  <c r="H13" i="2"/>
  <c r="A13" i="2"/>
  <c r="T12" i="2"/>
  <c r="Q12" i="2"/>
  <c r="P12" i="2"/>
  <c r="R12" i="2"/>
  <c r="N12" i="2"/>
  <c r="M12" i="2"/>
  <c r="O12" i="2" s="1"/>
  <c r="J12" i="2"/>
  <c r="H12" i="2"/>
  <c r="A12" i="2"/>
  <c r="T11" i="2"/>
  <c r="Q11" i="2"/>
  <c r="P11" i="2"/>
  <c r="R11" i="2" s="1"/>
  <c r="N11" i="2"/>
  <c r="M11" i="2"/>
  <c r="O11" i="2" s="1"/>
  <c r="J11" i="2"/>
  <c r="H11" i="2"/>
  <c r="A11" i="2"/>
  <c r="T10" i="2"/>
  <c r="Y10" i="2"/>
  <c r="Q10" i="2"/>
  <c r="P10" i="2"/>
  <c r="R10" i="2" s="1"/>
  <c r="N10" i="2"/>
  <c r="M10" i="2"/>
  <c r="O10" i="2" s="1"/>
  <c r="J10" i="2"/>
  <c r="H10" i="2"/>
  <c r="A10" i="2"/>
  <c r="T9" i="2"/>
  <c r="Q9" i="2"/>
  <c r="P9" i="2"/>
  <c r="R9" i="2" s="1"/>
  <c r="N9" i="2"/>
  <c r="M9" i="2"/>
  <c r="O9" i="2" s="1"/>
  <c r="H9" i="2"/>
  <c r="J9" i="2" s="1"/>
  <c r="A9" i="2"/>
  <c r="T8" i="2"/>
  <c r="Y8" i="2" s="1"/>
  <c r="AE8" i="2" s="1"/>
  <c r="Q8" i="2"/>
  <c r="P8" i="2"/>
  <c r="R8" i="2" s="1"/>
  <c r="N8" i="2"/>
  <c r="M8" i="2"/>
  <c r="O8" i="2" s="1"/>
  <c r="H8" i="2"/>
  <c r="J8" i="2" s="1"/>
  <c r="A8" i="2"/>
  <c r="T7" i="2"/>
  <c r="Q7" i="2"/>
  <c r="P7" i="2"/>
  <c r="R7" i="2" s="1"/>
  <c r="N7" i="2"/>
  <c r="M7" i="2"/>
  <c r="O7" i="2" s="1"/>
  <c r="H7" i="2"/>
  <c r="J7" i="2" s="1"/>
  <c r="T6" i="2"/>
  <c r="X6" i="2" s="1"/>
  <c r="Y6" i="2"/>
  <c r="AG6" i="2" s="1"/>
  <c r="Q6" i="2"/>
  <c r="P6" i="2"/>
  <c r="R6" i="2" s="1"/>
  <c r="N6" i="2"/>
  <c r="M6" i="2"/>
  <c r="O6" i="2"/>
  <c r="H6" i="2"/>
  <c r="J6" i="2" s="1"/>
  <c r="T5" i="2"/>
  <c r="Q5" i="2"/>
  <c r="P5" i="2"/>
  <c r="R5" i="2"/>
  <c r="N5" i="2"/>
  <c r="M5" i="2"/>
  <c r="O5" i="2" s="1"/>
  <c r="J5" i="2"/>
  <c r="H5" i="2"/>
  <c r="A5" i="2"/>
  <c r="A6" i="2" s="1"/>
  <c r="A7" i="2" s="1"/>
  <c r="K24" i="1"/>
  <c r="I24" i="1"/>
  <c r="A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T9" i="1"/>
  <c r="I9" i="1"/>
  <c r="K9" i="1" s="1"/>
  <c r="Z28" i="2"/>
  <c r="AB28" i="2"/>
  <c r="AD28" i="2"/>
  <c r="AF28" i="2"/>
  <c r="X14" i="2"/>
  <c r="AB14" i="2" s="1"/>
  <c r="Z6" i="2"/>
  <c r="AF6" i="2"/>
  <c r="AD6" i="2"/>
  <c r="AB6" i="2"/>
  <c r="Y24" i="2"/>
  <c r="AG24" i="2" s="1"/>
  <c r="X24" i="2"/>
  <c r="Z24" i="2" s="1"/>
  <c r="AF22" i="2"/>
  <c r="AD22" i="2"/>
  <c r="AB22" i="2"/>
  <c r="Y20" i="2"/>
  <c r="AA20" i="2" s="1"/>
  <c r="X20" i="2"/>
  <c r="Z20" i="2" s="1"/>
  <c r="Y30" i="2"/>
  <c r="AE30" i="2" s="1"/>
  <c r="X30" i="2"/>
  <c r="Z30" i="2" s="1"/>
  <c r="AA6" i="2"/>
  <c r="AE6" i="2"/>
  <c r="AC6" i="2"/>
  <c r="Y12" i="2"/>
  <c r="AA12" i="2" s="1"/>
  <c r="X12" i="2"/>
  <c r="AF12" i="2" s="1"/>
  <c r="AC27" i="2"/>
  <c r="AE27" i="2"/>
  <c r="AA27" i="2"/>
  <c r="AG34" i="2"/>
  <c r="AE34" i="2"/>
  <c r="AC34" i="2"/>
  <c r="AA34" i="2"/>
  <c r="AB18" i="2"/>
  <c r="Y26" i="2"/>
  <c r="AG26" i="2" s="1"/>
  <c r="X26" i="2"/>
  <c r="AF26" i="2" s="1"/>
  <c r="AG10" i="2"/>
  <c r="AA10" i="2"/>
  <c r="AG16" i="2"/>
  <c r="AA16" i="2"/>
  <c r="AG32" i="2"/>
  <c r="AA32" i="2"/>
  <c r="AD34" i="2"/>
  <c r="AB34" i="2"/>
  <c r="Z34" i="2"/>
  <c r="AG8" i="2"/>
  <c r="AA8" i="2"/>
  <c r="X10" i="2"/>
  <c r="Z10" i="2" s="1"/>
  <c r="X16" i="2"/>
  <c r="X32" i="2"/>
  <c r="Z32" i="2" s="1"/>
  <c r="AF34" i="2"/>
  <c r="AC26" i="2"/>
  <c r="AE26" i="2"/>
  <c r="AF32" i="2"/>
  <c r="AD32" i="2"/>
  <c r="AA24" i="2"/>
  <c r="AE24" i="2"/>
  <c r="Z16" i="2"/>
  <c r="AF16" i="2"/>
  <c r="AB16" i="2"/>
  <c r="AD16" i="2"/>
  <c r="Z12" i="2"/>
  <c r="AB12" i="2"/>
  <c r="AD12" i="2"/>
  <c r="AD20" i="2"/>
  <c r="AB20" i="2"/>
  <c r="Z14" i="2"/>
  <c r="AF14" i="2"/>
  <c r="AD14" i="2"/>
  <c r="Z26" i="2"/>
  <c r="AD26" i="2"/>
  <c r="AB26" i="2"/>
  <c r="AG20" i="2"/>
  <c r="V9" i="1" l="1"/>
  <c r="AG14" i="2"/>
  <c r="AA14" i="2"/>
  <c r="AC14" i="2"/>
  <c r="AE14" i="2"/>
  <c r="AF10" i="2"/>
  <c r="AD24" i="2"/>
  <c r="AC30" i="2"/>
  <c r="AG12" i="2"/>
  <c r="AG30" i="2"/>
  <c r="AD10" i="2"/>
  <c r="AB24" i="2"/>
  <c r="AD30" i="2"/>
  <c r="AB30" i="2"/>
  <c r="AC12" i="2"/>
  <c r="AE12" i="2"/>
  <c r="AC20" i="2"/>
  <c r="AF20" i="2"/>
  <c r="AA30" i="2"/>
  <c r="AA26" i="2"/>
  <c r="AE20" i="2"/>
  <c r="AB10" i="2"/>
  <c r="AC24" i="2"/>
  <c r="AB32" i="2"/>
  <c r="AF24" i="2"/>
  <c r="AF30" i="2"/>
  <c r="Y18" i="2"/>
  <c r="Y22" i="2"/>
  <c r="Y5" i="2"/>
  <c r="X5" i="2"/>
  <c r="Y7" i="2"/>
  <c r="X7" i="2"/>
  <c r="X9" i="2"/>
  <c r="Y9" i="2"/>
  <c r="AE10" i="2"/>
  <c r="AC10" i="2"/>
  <c r="Y11" i="2"/>
  <c r="X11" i="2"/>
  <c r="AF11" i="2" s="1"/>
  <c r="Y13" i="2"/>
  <c r="AA13" i="2" s="1"/>
  <c r="X13" i="2"/>
  <c r="Y15" i="2"/>
  <c r="X15" i="2"/>
  <c r="Y17" i="2"/>
  <c r="X17" i="2"/>
  <c r="AF18" i="2"/>
  <c r="AD18" i="2"/>
  <c r="Z18" i="2"/>
  <c r="Y19" i="2"/>
  <c r="X19" i="2"/>
  <c r="X21" i="2"/>
  <c r="Y21" i="2"/>
  <c r="X23" i="2"/>
  <c r="Y23" i="2"/>
  <c r="Y25" i="2"/>
  <c r="X25" i="2"/>
  <c r="Y29" i="2"/>
  <c r="X29" i="2"/>
  <c r="X31" i="2"/>
  <c r="Z31" i="2" s="1"/>
  <c r="Y31" i="2"/>
  <c r="X33" i="2"/>
  <c r="AD33" i="2" s="1"/>
  <c r="Y33" i="2"/>
  <c r="U9" i="1"/>
  <c r="AA17" i="2"/>
  <c r="AG17" i="2"/>
  <c r="AC16" i="2"/>
  <c r="AE16" i="2"/>
  <c r="AB33" i="2"/>
  <c r="Z33" i="2"/>
  <c r="AF33" i="2"/>
  <c r="AC8" i="2"/>
  <c r="Z11" i="2"/>
  <c r="X27" i="2"/>
  <c r="AD31" i="2"/>
  <c r="AB31" i="2"/>
  <c r="AC32" i="2"/>
  <c r="AA33" i="2"/>
  <c r="AD11" i="2"/>
  <c r="AA11" i="2"/>
  <c r="AB15" i="2"/>
  <c r="AC18" i="2"/>
  <c r="Y28" i="2"/>
  <c r="AG31" i="2"/>
  <c r="AF31" i="2"/>
  <c r="AB11" i="2"/>
  <c r="X8" i="2"/>
  <c r="AB17" i="2"/>
  <c r="AG22" i="2" l="1"/>
  <c r="AE22" i="2"/>
  <c r="AA22" i="2"/>
  <c r="AC22" i="2"/>
  <c r="AE18" i="2"/>
  <c r="AA18" i="2"/>
  <c r="AG18" i="2"/>
  <c r="AC33" i="2"/>
  <c r="AE33" i="2"/>
  <c r="AG33" i="2"/>
  <c r="AA31" i="2"/>
  <c r="AC31" i="2"/>
  <c r="AE31" i="2"/>
  <c r="AB29" i="2"/>
  <c r="AF29" i="2"/>
  <c r="AD29" i="2"/>
  <c r="Z29" i="2"/>
  <c r="AA29" i="2"/>
  <c r="AG29" i="2"/>
  <c r="AC29" i="2"/>
  <c r="AE29" i="2"/>
  <c r="Z25" i="2"/>
  <c r="AD25" i="2"/>
  <c r="AB25" i="2"/>
  <c r="AF25" i="2"/>
  <c r="AA25" i="2"/>
  <c r="AG25" i="2"/>
  <c r="AC25" i="2"/>
  <c r="AE25" i="2"/>
  <c r="AG23" i="2"/>
  <c r="AC23" i="2"/>
  <c r="AE23" i="2"/>
  <c r="AA23" i="2"/>
  <c r="AD23" i="2"/>
  <c r="AF23" i="2"/>
  <c r="AB23" i="2"/>
  <c r="Z23" i="2"/>
  <c r="AC21" i="2"/>
  <c r="AE21" i="2"/>
  <c r="AG21" i="2"/>
  <c r="AA21" i="2"/>
  <c r="AD21" i="2"/>
  <c r="AF21" i="2"/>
  <c r="Z21" i="2"/>
  <c r="AB21" i="2"/>
  <c r="AF19" i="2"/>
  <c r="AD19" i="2"/>
  <c r="AB19" i="2"/>
  <c r="Z19" i="2"/>
  <c r="AA19" i="2"/>
  <c r="AC19" i="2"/>
  <c r="AE19" i="2"/>
  <c r="AG19" i="2"/>
  <c r="AD17" i="2"/>
  <c r="Z17" i="2"/>
  <c r="AF17" i="2"/>
  <c r="AC17" i="2"/>
  <c r="AE17" i="2"/>
  <c r="AF15" i="2"/>
  <c r="Z15" i="2"/>
  <c r="AD15" i="2"/>
  <c r="AA15" i="2"/>
  <c r="AG15" i="2"/>
  <c r="AC15" i="2"/>
  <c r="AE15" i="2"/>
  <c r="AD13" i="2"/>
  <c r="Z13" i="2"/>
  <c r="AF13" i="2"/>
  <c r="AB13" i="2"/>
  <c r="AG13" i="2"/>
  <c r="AC13" i="2"/>
  <c r="AE13" i="2"/>
  <c r="AG11" i="2"/>
  <c r="AC11" i="2"/>
  <c r="AE11" i="2"/>
  <c r="AA9" i="2"/>
  <c r="AG9" i="2"/>
  <c r="AC9" i="2"/>
  <c r="AE9" i="2"/>
  <c r="AB9" i="2"/>
  <c r="Z9" i="2"/>
  <c r="AD9" i="2"/>
  <c r="AF9" i="2"/>
  <c r="AF7" i="2"/>
  <c r="Z7" i="2"/>
  <c r="AD7" i="2"/>
  <c r="AB7" i="2"/>
  <c r="AA7" i="2"/>
  <c r="AC7" i="2"/>
  <c r="AE7" i="2"/>
  <c r="AG7" i="2"/>
  <c r="AD5" i="2"/>
  <c r="AF5" i="2"/>
  <c r="AB5" i="2"/>
  <c r="Z5" i="2"/>
  <c r="AC5" i="2"/>
  <c r="AE5" i="2"/>
  <c r="AG5" i="2"/>
  <c r="AA5" i="2"/>
  <c r="AF27" i="2"/>
  <c r="AD27" i="2"/>
  <c r="AB27" i="2"/>
  <c r="Z27" i="2"/>
  <c r="AC28" i="2"/>
  <c r="AE28" i="2"/>
  <c r="AG28" i="2"/>
  <c r="AA28" i="2"/>
  <c r="AF8" i="2"/>
  <c r="Z8" i="2"/>
  <c r="AB8" i="2"/>
  <c r="AD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V6" authorId="0" shapeId="0" xr:uid="{00000000-0006-0000-0000-000001000000}">
      <text>
        <r>
          <rPr>
            <sz val="10"/>
            <color rgb="FF000000"/>
            <rFont val="Arial"/>
            <family val="2"/>
          </rPr>
          <t>La duración se expresa de la siguiente manera:
DURACIÓN: VI - VR/CONSUMO LPM
Se toma como Vólumen de reserva el 25%.</t>
        </r>
      </text>
    </comment>
    <comment ref="C8" authorId="0" shapeId="0" xr:uid="{00000000-0006-0000-0000-000002000000}">
      <text>
        <r>
          <rPr>
            <sz val="10"/>
            <color rgb="FF000000"/>
            <rFont val="Arial"/>
            <family val="2"/>
          </rPr>
          <t xml:space="preserve">Digitar solo número (SIN PUNTOS, SIN COMAS, SIN ESPACIOS)
</t>
        </r>
      </text>
    </comment>
    <comment ref="T8" authorId="0" shapeId="0" xr:uid="{00000000-0006-0000-0000-000005000000}">
      <text>
        <r>
          <rPr>
            <sz val="10"/>
            <color rgb="FF000000"/>
            <rFont val="Arial"/>
            <family val="2"/>
          </rPr>
          <t>=((PI-PFM)/4500)*V))/T</t>
        </r>
      </text>
    </comment>
    <comment ref="U8" authorId="0" shapeId="0" xr:uid="{00000000-0006-0000-0000-000006000000}">
      <text>
        <r>
          <rPr>
            <sz val="10"/>
            <color rgb="FF000000"/>
            <rFont val="Arial"/>
            <family val="2"/>
          </rPr>
          <t>=((PFM-PFR)/4500)*V))/T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Z2" authorId="0" shapeId="0" xr:uid="{00000000-0006-0000-0100-000001000000}">
      <text>
        <r>
          <rPr>
            <sz val="10"/>
            <color rgb="FF000000"/>
            <rFont val="Arial"/>
            <family val="2"/>
          </rPr>
          <t>La duración se expresa de la siguiente manera:
DURACIÓN: VI - VR/CONSUMO LPM
Se toma como Vólumen de reserva el 25%.</t>
        </r>
      </text>
    </comment>
    <comment ref="C4" authorId="0" shapeId="0" xr:uid="{00000000-0006-0000-0100-000002000000}">
      <text>
        <r>
          <rPr>
            <sz val="10"/>
            <color rgb="FF000000"/>
            <rFont val="Arial"/>
            <family val="2"/>
          </rPr>
          <t xml:space="preserve">Digitar solo número (SIN PUNTOS, SIN COMAS, SIN ESPACIOS)
</t>
        </r>
      </text>
    </comment>
    <comment ref="V4" authorId="0" shapeId="0" xr:uid="{00000000-0006-0000-0100-000003000000}">
      <text>
        <r>
          <rPr>
            <sz val="10"/>
            <color rgb="FF000000"/>
            <rFont val="Arial"/>
            <family val="2"/>
          </rPr>
          <t xml:space="preserve">10 minutos de ejercicio
</t>
        </r>
      </text>
    </comment>
    <comment ref="W4" authorId="0" shapeId="0" xr:uid="{00000000-0006-0000-0100-000004000000}">
      <text>
        <r>
          <rPr>
            <sz val="10"/>
            <color rgb="FF000000"/>
            <rFont val="Arial"/>
            <family val="2"/>
          </rPr>
          <t>5 minutos de reposo inmediatamente despues de ejercicio</t>
        </r>
      </text>
    </comment>
    <comment ref="X4" authorId="0" shapeId="0" xr:uid="{00000000-0006-0000-0100-000005000000}">
      <text>
        <r>
          <rPr>
            <sz val="10"/>
            <color rgb="FF000000"/>
            <rFont val="Arial"/>
            <family val="2"/>
          </rPr>
          <t>=((PI-PFM)/4500)*V))/T</t>
        </r>
      </text>
    </comment>
    <comment ref="Y4" authorId="0" shapeId="0" xr:uid="{00000000-0006-0000-0100-000006000000}">
      <text>
        <r>
          <rPr>
            <sz val="10"/>
            <color rgb="FF000000"/>
            <rFont val="Arial"/>
            <family val="2"/>
          </rPr>
          <t>=((PFM-PFR)/4500)*V))/T</t>
        </r>
      </text>
    </comment>
  </commentList>
</comments>
</file>

<file path=xl/sharedStrings.xml><?xml version="1.0" encoding="utf-8"?>
<sst xmlns="http://schemas.openxmlformats.org/spreadsheetml/2006/main" count="104" uniqueCount="77">
  <si>
    <t>No.</t>
  </si>
  <si>
    <t>INFORMACIÓN DEL PARTICIPANTE</t>
  </si>
  <si>
    <t xml:space="preserve">FRECUENCIA CARDIACA </t>
  </si>
  <si>
    <t>TENSIÓN ARTERIAL MEDIDA</t>
  </si>
  <si>
    <t>INFORMACIÓN CILINDRO DURANTE  EJERCICIO</t>
  </si>
  <si>
    <t>CONSUMO LPM</t>
  </si>
  <si>
    <t>DURACIÓN (min) DEL AIRE CILINDRO - BASADO EN CONSUMO (l/min)</t>
  </si>
  <si>
    <t>Código TRD:</t>
  </si>
  <si>
    <t>30 min</t>
  </si>
  <si>
    <t>60 min</t>
  </si>
  <si>
    <t>OBSERVACIÓN</t>
  </si>
  <si>
    <t>NOMBRE Y APELLIDO PARTICIPANTE</t>
  </si>
  <si>
    <t>CÉDULA DE CIUDADANÍA</t>
  </si>
  <si>
    <t>GÉNERO</t>
  </si>
  <si>
    <t>EDAD</t>
  </si>
  <si>
    <t>(%) Saturación O2</t>
  </si>
  <si>
    <t>FRECUENCIA CARDIACA (REPOSO)</t>
  </si>
  <si>
    <t>FRECUENCIA CARDIACA (MÁX)
TEÓRICA</t>
  </si>
  <si>
    <t>FRECUENCIA CARDÍACA (MÁX) MEDIDA</t>
  </si>
  <si>
    <t>CONTROL DE FRECUENCIA</t>
  </si>
  <si>
    <t>TENSIÓN ARTERIAL SISTÓLICA (ANTES DEL EJERCICIO)</t>
  </si>
  <si>
    <t>TENSIÓN ARTERIAL DIASTÓLICA (ANTES DEL EJERCICIO)</t>
  </si>
  <si>
    <t>DURACIÓN NOMINAL DEL CILINDRO (min)</t>
  </si>
  <si>
    <t>VOLUMEN CILINDRO (litros de aire)</t>
  </si>
  <si>
    <t>PRESIÓN INICIAL (P.I)
 (psi)</t>
  </si>
  <si>
    <t>PRESIÓN FINAL EN MOVIMIENTO (P.F.M) 
 (psi)</t>
  </si>
  <si>
    <t>PRESIÓN FINAL EN REPOSO (P.F.R)
 (psi)</t>
  </si>
  <si>
    <t>EN MOVIMIENTO
10 min</t>
  </si>
  <si>
    <t>EN REPOSO
5 min</t>
  </si>
  <si>
    <t>Mov.</t>
  </si>
  <si>
    <t>Rep.</t>
  </si>
  <si>
    <t>EJERCICIOS DE EFICIENCIA RESPIRATORIA 2016</t>
  </si>
  <si>
    <t>TENSIÓN ARTERIAL MEDIDA CONTROL</t>
  </si>
  <si>
    <t>45 min</t>
  </si>
  <si>
    <t>75 min</t>
  </si>
  <si>
    <t>T. A. S MINÍMA</t>
  </si>
  <si>
    <t>T. A.S MAXIMA</t>
  </si>
  <si>
    <t>CONTROL TENSIÓN SISTÓLICA</t>
  </si>
  <si>
    <t>T. A. D MINÍMA</t>
  </si>
  <si>
    <t>T. A. D MÁXIMO</t>
  </si>
  <si>
    <t>CONTROL TENSIÓN DIASTÓLICA</t>
  </si>
  <si>
    <t>OMAR BEDOYA</t>
  </si>
  <si>
    <t>MASCULINO</t>
  </si>
  <si>
    <t>CARLOS ARMANDO OVIEDO</t>
  </si>
  <si>
    <t>PI</t>
  </si>
  <si>
    <t>PFM</t>
  </si>
  <si>
    <t>PFR</t>
  </si>
  <si>
    <t>TÉORIA DEL CILINDRO</t>
  </si>
  <si>
    <t>PRESIÓN LLENADO (psi)</t>
  </si>
  <si>
    <t>DURACIÓN (min)</t>
  </si>
  <si>
    <t>VÓLUMEN TOTAL (l)</t>
  </si>
  <si>
    <t>V RESERVA (VR)</t>
  </si>
  <si>
    <t>Nombre del Procedimiento</t>
  </si>
  <si>
    <t>Nombre del Formato</t>
  </si>
  <si>
    <t>Nota: Si usted imprime este documento se considera “Copia No Controlada” por lo tanto debe consultar la versión vigente en el sitio oficial de los documentos.</t>
  </si>
  <si>
    <t>EJERCICIO DE MEDICIÓN DE EFICIENCIA RESPIRATORIA</t>
  </si>
  <si>
    <t>MN-PR23-FT01</t>
  </si>
  <si>
    <t>CUADRO DE TOMA DE PRESIÓN Y TIEMPOS 2023</t>
  </si>
  <si>
    <t>FRECUENCIA CARDIACA (REPOSO)
(ANTES DEL EJERCICIO)</t>
  </si>
  <si>
    <t>(%) Saturación O2
(ANTES DEL EJERCICIO)</t>
  </si>
  <si>
    <t>PRESIÓN INICIAL (P.I)</t>
  </si>
  <si>
    <t xml:space="preserve">
No.</t>
  </si>
  <si>
    <t>FECHA DE EJERCICIO
(DD/MM/AAAA)</t>
  </si>
  <si>
    <t xml:space="preserve">TOMA DE PRESIÓN Y TIEMPOS </t>
  </si>
  <si>
    <t>30 min --&gt; Tipo S6
60 min --&gt; Tipo S8 - S9</t>
  </si>
  <si>
    <t>EN 
MOVIMIENTO
(l/min)</t>
  </si>
  <si>
    <t>EN 
REPOSO
(l/min)</t>
  </si>
  <si>
    <t>(P.F.M) Y (P.F.R)</t>
  </si>
  <si>
    <t>OBSERVACIÓN DE TENSIÓN
(apto ó no apto)</t>
  </si>
  <si>
    <t>FRECUENCIA CARDÍACA (MÁX) MEDIDA 
(A los 10 min)</t>
  </si>
  <si>
    <t>CONTROL DE FRECUENCIA
(A los 10 min)</t>
  </si>
  <si>
    <t>EN MOVIMIENTO
(A los 10 min)</t>
  </si>
  <si>
    <t>EN 
REPOSO
(A los 5 min)</t>
  </si>
  <si>
    <t>TENSIÓN ARTERIAL SISTÓLICA (Antes del ejercicio)</t>
  </si>
  <si>
    <t>TENSIÓN ARTERIAL DIASTÓLICA (Antes del ejercicio)</t>
  </si>
  <si>
    <t>V2</t>
  </si>
  <si>
    <t>09/062024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</si>
</sst>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7">
    <font>
      <sz val="10"/>
      <color rgb="FF000000"/>
      <name val="Arial"/>
    </font>
    <font>
      <sz val="12"/>
      <name val="Arial"/>
      <family val="2"/>
    </font>
    <font>
      <b/>
      <sz val="14"/>
      <color rgb="FFFFFFFF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sz val="36"/>
      <color rgb="FF000000"/>
      <name val="Rubik Mono One"/>
    </font>
    <font>
      <b/>
      <sz val="12"/>
      <color rgb="FFFFFFFF"/>
      <name val="Arial"/>
      <family val="2"/>
    </font>
    <font>
      <sz val="12"/>
      <color rgb="FFFFFFFF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rgb="FF000000"/>
      <name val="Tahoma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Tahoma"/>
      <family val="2"/>
    </font>
    <font>
      <sz val="12"/>
      <color rgb="FF000000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2"/>
      <color theme="0" tint="-0.249977111117893"/>
      <name val="Arial"/>
      <family val="2"/>
    </font>
    <font>
      <sz val="14"/>
      <color rgb="FF00000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48"/>
      <color theme="1"/>
      <name val="Arial"/>
      <family val="2"/>
    </font>
    <font>
      <sz val="12"/>
      <color theme="1"/>
      <name val="Arial"/>
      <family val="2"/>
    </font>
    <font>
      <b/>
      <sz val="18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434343"/>
        <bgColor rgb="FF434343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A61C00"/>
        <bgColor rgb="FFA61C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F8BA"/>
        <bgColor rgb="FFF3F3F3"/>
      </patternFill>
    </fill>
    <fill>
      <patternFill patternType="solid">
        <fgColor rgb="FFF7F8BA"/>
        <bgColor rgb="FFFFF2CC"/>
      </patternFill>
    </fill>
    <fill>
      <patternFill patternType="solid">
        <fgColor theme="0"/>
        <bgColor rgb="FF990000"/>
      </patternFill>
    </fill>
    <fill>
      <patternFill patternType="solid">
        <fgColor theme="0"/>
        <bgColor rgb="FF434343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 wrapText="1"/>
    </xf>
    <xf numFmtId="1" fontId="5" fillId="0" borderId="37" xfId="0" applyNumberFormat="1" applyFont="1" applyBorder="1" applyAlignment="1">
      <alignment horizontal="center" vertical="center" wrapText="1"/>
    </xf>
    <xf numFmtId="1" fontId="5" fillId="0" borderId="27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4" fillId="15" borderId="33" xfId="0" applyFont="1" applyFill="1" applyBorder="1" applyAlignment="1">
      <alignment horizontal="center" vertical="center" wrapText="1"/>
    </xf>
    <xf numFmtId="0" fontId="4" fillId="16" borderId="32" xfId="0" applyFont="1" applyFill="1" applyBorder="1" applyAlignment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4" fillId="16" borderId="31" xfId="0" applyFont="1" applyFill="1" applyBorder="1" applyAlignment="1">
      <alignment horizontal="center" vertical="center" wrapText="1"/>
    </xf>
    <xf numFmtId="0" fontId="4" fillId="16" borderId="33" xfId="0" applyFont="1" applyFill="1" applyBorder="1" applyAlignment="1">
      <alignment horizontal="center" vertical="center" wrapText="1"/>
    </xf>
    <xf numFmtId="0" fontId="4" fillId="15" borderId="32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wrapText="1"/>
      <protection hidden="1"/>
    </xf>
    <xf numFmtId="0" fontId="20" fillId="0" borderId="0" xfId="0" applyFont="1" applyProtection="1">
      <protection hidden="1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3" fontId="20" fillId="0" borderId="13" xfId="0" applyNumberFormat="1" applyFont="1" applyBorder="1" applyAlignment="1" applyProtection="1">
      <alignment horizontal="center" vertical="center" wrapText="1"/>
      <protection locked="0"/>
    </xf>
    <xf numFmtId="164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3" fontId="20" fillId="0" borderId="5" xfId="0" applyNumberFormat="1" applyFont="1" applyBorder="1" applyAlignment="1" applyProtection="1">
      <alignment horizontal="center" vertical="center" wrapText="1"/>
      <protection locked="0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3" fontId="20" fillId="0" borderId="28" xfId="0" applyNumberFormat="1" applyFont="1" applyBorder="1" applyAlignment="1" applyProtection="1">
      <alignment horizontal="center" vertical="center" wrapText="1"/>
      <protection locked="0"/>
    </xf>
    <xf numFmtId="164" fontId="6" fillId="0" borderId="28" xfId="0" applyNumberFormat="1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14" borderId="51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6" fillId="14" borderId="20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6" fillId="14" borderId="22" xfId="0" applyFont="1" applyFill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20" fillId="8" borderId="23" xfId="0" applyFont="1" applyFill="1" applyBorder="1" applyAlignment="1" applyProtection="1">
      <alignment horizontal="center" vertical="center" wrapText="1"/>
      <protection locked="0"/>
    </xf>
    <xf numFmtId="0" fontId="20" fillId="8" borderId="19" xfId="0" applyFont="1" applyFill="1" applyBorder="1" applyAlignment="1" applyProtection="1">
      <alignment horizontal="center" vertical="center" wrapText="1"/>
      <protection locked="0"/>
    </xf>
    <xf numFmtId="0" fontId="20" fillId="8" borderId="21" xfId="0" applyFont="1" applyFill="1" applyBorder="1" applyAlignment="1" applyProtection="1">
      <alignment horizontal="center" vertical="center" wrapText="1"/>
      <protection locked="0"/>
    </xf>
    <xf numFmtId="0" fontId="20" fillId="8" borderId="52" xfId="0" applyFont="1" applyFill="1" applyBorder="1" applyAlignment="1" applyProtection="1">
      <alignment horizontal="center" vertical="center" wrapText="1"/>
      <protection locked="0"/>
    </xf>
    <xf numFmtId="0" fontId="20" fillId="8" borderId="51" xfId="0" applyFont="1" applyFill="1" applyBorder="1" applyAlignment="1" applyProtection="1">
      <alignment horizontal="center" vertical="center" wrapText="1"/>
      <protection locked="0"/>
    </xf>
    <xf numFmtId="0" fontId="20" fillId="8" borderId="47" xfId="0" applyFont="1" applyFill="1" applyBorder="1" applyAlignment="1" applyProtection="1">
      <alignment horizontal="center" vertical="center" wrapText="1"/>
      <protection locked="0"/>
    </xf>
    <xf numFmtId="0" fontId="20" fillId="8" borderId="20" xfId="0" applyFont="1" applyFill="1" applyBorder="1" applyAlignment="1" applyProtection="1">
      <alignment horizontal="center" vertical="center" wrapText="1"/>
      <protection locked="0"/>
    </xf>
    <xf numFmtId="0" fontId="20" fillId="8" borderId="48" xfId="0" applyFont="1" applyFill="1" applyBorder="1" applyAlignment="1" applyProtection="1">
      <alignment horizontal="center" vertical="center" wrapText="1"/>
      <protection locked="0"/>
    </xf>
    <xf numFmtId="0" fontId="20" fillId="8" borderId="22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>
      <alignment horizontal="center" vertical="center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Protection="1">
      <protection locked="0"/>
    </xf>
    <xf numFmtId="0" fontId="5" fillId="0" borderId="41" xfId="0" applyFont="1" applyBorder="1" applyProtection="1"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Protection="1">
      <protection locked="0"/>
    </xf>
    <xf numFmtId="0" fontId="5" fillId="0" borderId="42" xfId="0" applyFont="1" applyBorder="1" applyProtection="1">
      <protection locked="0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Protection="1">
      <protection locked="0"/>
    </xf>
    <xf numFmtId="0" fontId="5" fillId="0" borderId="40" xfId="0" applyFont="1" applyBorder="1" applyProtection="1">
      <protection locked="0"/>
    </xf>
    <xf numFmtId="0" fontId="4" fillId="4" borderId="50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9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9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3" xfId="0" applyFont="1" applyBorder="1"/>
    <xf numFmtId="0" fontId="9" fillId="3" borderId="2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/>
    </xf>
    <xf numFmtId="0" fontId="2" fillId="2" borderId="14" xfId="0" applyFont="1" applyFill="1" applyBorder="1" applyAlignment="1">
      <alignment vertical="center" wrapText="1"/>
    </xf>
    <xf numFmtId="0" fontId="2" fillId="12" borderId="45" xfId="0" applyFont="1" applyFill="1" applyBorder="1" applyAlignment="1">
      <alignment horizontal="center" vertical="center" wrapText="1"/>
    </xf>
    <xf numFmtId="0" fontId="3" fillId="13" borderId="40" xfId="0" applyFont="1" applyFill="1" applyBorder="1"/>
    <xf numFmtId="0" fontId="4" fillId="10" borderId="14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0" fontId="3" fillId="11" borderId="26" xfId="0" applyFont="1" applyFill="1" applyBorder="1"/>
    <xf numFmtId="0" fontId="0" fillId="0" borderId="19" xfId="0" applyBorder="1" applyAlignment="1">
      <alignment horizontal="center"/>
    </xf>
    <xf numFmtId="0" fontId="19" fillId="0" borderId="19" xfId="0" applyFont="1" applyBorder="1" applyAlignment="1">
      <alignment horizontal="left" vertical="top"/>
    </xf>
    <xf numFmtId="0" fontId="0" fillId="0" borderId="56" xfId="0" applyBorder="1" applyAlignment="1">
      <alignment horizontal="center"/>
    </xf>
    <xf numFmtId="0" fontId="18" fillId="11" borderId="60" xfId="0" applyFont="1" applyFill="1" applyBorder="1" applyAlignment="1" applyProtection="1">
      <protection locked="0"/>
    </xf>
    <xf numFmtId="0" fontId="18" fillId="11" borderId="60" xfId="0" applyFont="1" applyFill="1" applyBorder="1" applyAlignment="1" applyProtection="1">
      <alignment horizontal="center" wrapText="1" shrinkToFit="1"/>
      <protection locked="0"/>
    </xf>
    <xf numFmtId="0" fontId="18" fillId="11" borderId="61" xfId="0" applyFont="1" applyFill="1" applyBorder="1" applyAlignment="1" applyProtection="1">
      <protection locked="0"/>
    </xf>
    <xf numFmtId="14" fontId="16" fillId="11" borderId="54" xfId="0" applyNumberFormat="1" applyFont="1" applyFill="1" applyBorder="1" applyAlignment="1">
      <alignment horizontal="center" vertical="center" shrinkToFit="1"/>
    </xf>
    <xf numFmtId="14" fontId="16" fillId="11" borderId="57" xfId="0" applyNumberFormat="1" applyFont="1" applyFill="1" applyBorder="1" applyAlignment="1">
      <alignment horizontal="center" vertical="center" shrinkToFit="1"/>
    </xf>
    <xf numFmtId="14" fontId="16" fillId="11" borderId="17" xfId="0" applyNumberFormat="1" applyFont="1" applyFill="1" applyBorder="1" applyAlignment="1">
      <alignment horizontal="center" vertical="center" shrinkToFit="1"/>
    </xf>
    <xf numFmtId="14" fontId="16" fillId="11" borderId="18" xfId="0" applyNumberFormat="1" applyFont="1" applyFill="1" applyBorder="1" applyAlignment="1">
      <alignment horizontal="center" vertical="center" shrinkToFit="1"/>
    </xf>
    <xf numFmtId="14" fontId="16" fillId="11" borderId="58" xfId="0" applyNumberFormat="1" applyFont="1" applyFill="1" applyBorder="1" applyAlignment="1">
      <alignment horizontal="center" vertical="center" shrinkToFit="1"/>
    </xf>
    <xf numFmtId="0" fontId="19" fillId="0" borderId="59" xfId="0" applyFont="1" applyBorder="1" applyAlignment="1">
      <alignment horizontal="left" vertical="top"/>
    </xf>
    <xf numFmtId="14" fontId="16" fillId="11" borderId="55" xfId="0" applyNumberFormat="1" applyFont="1" applyFill="1" applyBorder="1" applyAlignment="1">
      <alignment horizontal="center" vertical="center" shrinkToFit="1"/>
    </xf>
    <xf numFmtId="0" fontId="23" fillId="10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/>
    <xf numFmtId="0" fontId="22" fillId="11" borderId="16" xfId="0" applyFont="1" applyFill="1" applyBorder="1"/>
    <xf numFmtId="0" fontId="22" fillId="11" borderId="30" xfId="0" applyFont="1" applyFill="1" applyBorder="1"/>
    <xf numFmtId="0" fontId="22" fillId="11" borderId="0" xfId="0" applyFont="1" applyFill="1" applyBorder="1" applyAlignment="1">
      <alignment horizontal="center" vertical="center"/>
    </xf>
    <xf numFmtId="0" fontId="22" fillId="11" borderId="15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30" xfId="0" applyFont="1" applyFill="1" applyBorder="1" applyAlignment="1">
      <alignment horizontal="center" vertical="center"/>
    </xf>
    <xf numFmtId="0" fontId="23" fillId="10" borderId="0" xfId="0" applyFont="1" applyFill="1" applyBorder="1" applyAlignment="1">
      <alignment horizontal="center" vertical="center" wrapText="1"/>
    </xf>
    <xf numFmtId="0" fontId="18" fillId="11" borderId="55" xfId="0" applyFont="1" applyFill="1" applyBorder="1" applyAlignment="1" applyProtection="1">
      <protection locked="0"/>
    </xf>
    <xf numFmtId="0" fontId="23" fillId="10" borderId="55" xfId="0" applyFont="1" applyFill="1" applyBorder="1" applyAlignment="1">
      <alignment horizontal="center" vertical="center" wrapText="1"/>
    </xf>
    <xf numFmtId="0" fontId="24" fillId="17" borderId="59" xfId="0" applyFont="1" applyFill="1" applyBorder="1" applyAlignment="1" applyProtection="1">
      <alignment horizontal="center" vertical="center" wrapText="1"/>
      <protection locked="0"/>
    </xf>
    <xf numFmtId="0" fontId="25" fillId="11" borderId="19" xfId="0" applyFont="1" applyFill="1" applyBorder="1" applyAlignment="1">
      <alignment horizontal="left" vertical="top"/>
    </xf>
    <xf numFmtId="0" fontId="23" fillId="10" borderId="14" xfId="0" applyFont="1" applyFill="1" applyBorder="1" applyAlignment="1">
      <alignment horizontal="center" vertical="center" wrapText="1"/>
    </xf>
    <xf numFmtId="0" fontId="22" fillId="11" borderId="0" xfId="0" applyFont="1" applyFill="1" applyBorder="1"/>
    <xf numFmtId="0" fontId="22" fillId="11" borderId="26" xfId="0" applyFont="1" applyFill="1" applyBorder="1"/>
    <xf numFmtId="0" fontId="22" fillId="11" borderId="15" xfId="0" applyFont="1" applyFill="1" applyBorder="1"/>
    <xf numFmtId="0" fontId="22" fillId="11" borderId="16" xfId="0" applyFont="1" applyFill="1" applyBorder="1"/>
    <xf numFmtId="0" fontId="22" fillId="11" borderId="30" xfId="0" applyFont="1" applyFill="1" applyBorder="1"/>
    <xf numFmtId="0" fontId="23" fillId="18" borderId="14" xfId="0" applyFont="1" applyFill="1" applyBorder="1" applyAlignment="1">
      <alignment horizontal="center" vertical="center" wrapText="1"/>
    </xf>
    <xf numFmtId="0" fontId="23" fillId="18" borderId="0" xfId="0" applyFont="1" applyFill="1" applyBorder="1" applyAlignment="1">
      <alignment horizontal="center" vertical="center" wrapText="1"/>
    </xf>
    <xf numFmtId="0" fontId="23" fillId="18" borderId="26" xfId="0" applyFont="1" applyFill="1" applyBorder="1" applyAlignment="1">
      <alignment horizontal="center" vertical="center" wrapText="1"/>
    </xf>
    <xf numFmtId="0" fontId="23" fillId="18" borderId="15" xfId="0" applyFont="1" applyFill="1" applyBorder="1" applyAlignment="1">
      <alignment horizontal="center" vertical="center" wrapText="1"/>
    </xf>
    <xf numFmtId="0" fontId="23" fillId="18" borderId="16" xfId="0" applyFont="1" applyFill="1" applyBorder="1" applyAlignment="1">
      <alignment horizontal="center" vertical="center" wrapText="1"/>
    </xf>
    <xf numFmtId="0" fontId="23" fillId="18" borderId="30" xfId="0" applyFont="1" applyFill="1" applyBorder="1" applyAlignment="1">
      <alignment horizontal="center" vertical="center" wrapText="1"/>
    </xf>
    <xf numFmtId="0" fontId="22" fillId="11" borderId="14" xfId="0" applyFont="1" applyFill="1" applyBorder="1"/>
    <xf numFmtId="0" fontId="23" fillId="10" borderId="15" xfId="0" applyFont="1" applyFill="1" applyBorder="1" applyAlignment="1">
      <alignment horizontal="center" vertical="center" wrapText="1"/>
    </xf>
    <xf numFmtId="0" fontId="23" fillId="10" borderId="16" xfId="0" applyFont="1" applyFill="1" applyBorder="1" applyAlignment="1">
      <alignment horizontal="center" vertical="center" wrapText="1"/>
    </xf>
    <xf numFmtId="0" fontId="23" fillId="10" borderId="30" xfId="0" applyFont="1" applyFill="1" applyBorder="1" applyAlignment="1">
      <alignment horizontal="center" vertical="center" wrapText="1"/>
    </xf>
    <xf numFmtId="0" fontId="23" fillId="10" borderId="25" xfId="0" applyFont="1" applyFill="1" applyBorder="1" applyAlignment="1">
      <alignment vertical="center" wrapText="1"/>
    </xf>
    <xf numFmtId="0" fontId="23" fillId="10" borderId="55" xfId="0" applyFont="1" applyFill="1" applyBorder="1" applyAlignment="1">
      <alignment vertical="center" wrapText="1"/>
    </xf>
    <xf numFmtId="0" fontId="23" fillId="10" borderId="54" xfId="0" applyFont="1" applyFill="1" applyBorder="1" applyAlignment="1">
      <alignment vertical="center" wrapText="1"/>
    </xf>
    <xf numFmtId="0" fontId="26" fillId="11" borderId="60" xfId="0" applyNumberFormat="1" applyFont="1" applyFill="1" applyBorder="1" applyAlignment="1" applyProtection="1">
      <alignment vertical="center"/>
      <protection locked="0"/>
    </xf>
    <xf numFmtId="0" fontId="22" fillId="11" borderId="26" xfId="0" applyFont="1" applyFill="1" applyBorder="1" applyAlignment="1">
      <alignment horizontal="center"/>
    </xf>
    <xf numFmtId="0" fontId="0" fillId="0" borderId="54" xfId="0" applyBorder="1"/>
  </cellXfs>
  <cellStyles count="1">
    <cellStyle name="Normal" xfId="0" builtinId="0"/>
  </cellStyles>
  <dxfs count="18">
    <dxf>
      <fill>
        <patternFill patternType="solid">
          <fgColor rgb="FF6AA84F"/>
          <bgColor rgb="FF6AA84F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6AA84F"/>
          <bgColor rgb="FF6AA84F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6AA84F"/>
          <bgColor rgb="FF6AA84F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7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4</xdr:col>
      <xdr:colOff>533400</xdr:colOff>
      <xdr:row>21</xdr:row>
      <xdr:rowOff>142875</xdr:rowOff>
    </xdr:to>
    <xdr:sp macro="" textlink="">
      <xdr:nvSpPr>
        <xdr:cNvPr id="1031" name="Rectangle 7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533400</xdr:colOff>
      <xdr:row>24</xdr:row>
      <xdr:rowOff>0</xdr:rowOff>
    </xdr:to>
    <xdr:sp macro="" textlink="">
      <xdr:nvSpPr>
        <xdr:cNvPr id="5" name="Rectangle 7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533400</xdr:colOff>
      <xdr:row>24</xdr:row>
      <xdr:rowOff>0</xdr:rowOff>
    </xdr:to>
    <xdr:sp macro="" textlink="">
      <xdr:nvSpPr>
        <xdr:cNvPr id="6" name="Rectangle 7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85725</xdr:colOff>
      <xdr:row>24</xdr:row>
      <xdr:rowOff>0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0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45845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85725</xdr:colOff>
      <xdr:row>24</xdr:row>
      <xdr:rowOff>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000-00000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458450" cy="9753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85725</xdr:colOff>
      <xdr:row>24</xdr:row>
      <xdr:rowOff>0</xdr:rowOff>
    </xdr:to>
    <xdr:sp macro="" textlink="">
      <xdr:nvSpPr>
        <xdr:cNvPr id="9" name="AutoShape 7">
          <a:extLst>
            <a:ext uri="{FF2B5EF4-FFF2-40B4-BE49-F238E27FC236}">
              <a16:creationId xmlns:a16="http://schemas.microsoft.com/office/drawing/2014/main" id="{00000000-0008-0000-0000-00000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458450" cy="9753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85725</xdr:colOff>
      <xdr:row>24</xdr:row>
      <xdr:rowOff>0</xdr:rowOff>
    </xdr:to>
    <xdr:sp macro="" textlink="">
      <xdr:nvSpPr>
        <xdr:cNvPr id="10" name="AutoShape 7">
          <a:extLst>
            <a:ext uri="{FF2B5EF4-FFF2-40B4-BE49-F238E27FC236}">
              <a16:creationId xmlns:a16="http://schemas.microsoft.com/office/drawing/2014/main" id="{00000000-0008-0000-0000-00000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458450" cy="9753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85725</xdr:colOff>
      <xdr:row>24</xdr:row>
      <xdr:rowOff>0</xdr:rowOff>
    </xdr:to>
    <xdr:sp macro="" textlink="">
      <xdr:nvSpPr>
        <xdr:cNvPr id="11" name="AutoShape 7">
          <a:extLst>
            <a:ext uri="{FF2B5EF4-FFF2-40B4-BE49-F238E27FC236}">
              <a16:creationId xmlns:a16="http://schemas.microsoft.com/office/drawing/2014/main" id="{00000000-0008-0000-0000-00000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458450" cy="9753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85725</xdr:colOff>
      <xdr:row>24</xdr:row>
      <xdr:rowOff>0</xdr:rowOff>
    </xdr:to>
    <xdr:sp macro="" textlink="">
      <xdr:nvSpPr>
        <xdr:cNvPr id="12" name="AutoShape 7">
          <a:extLst>
            <a:ext uri="{FF2B5EF4-FFF2-40B4-BE49-F238E27FC236}">
              <a16:creationId xmlns:a16="http://schemas.microsoft.com/office/drawing/2014/main" id="{00000000-0008-0000-0000-00000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458450" cy="9753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85725</xdr:colOff>
      <xdr:row>34</xdr:row>
      <xdr:rowOff>142875</xdr:rowOff>
    </xdr:to>
    <xdr:sp macro="" textlink="">
      <xdr:nvSpPr>
        <xdr:cNvPr id="13" name="AutoShape 7">
          <a:extLst>
            <a:ext uri="{FF2B5EF4-FFF2-40B4-BE49-F238E27FC236}">
              <a16:creationId xmlns:a16="http://schemas.microsoft.com/office/drawing/2014/main" id="{00000000-0008-0000-0000-00000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458450" cy="9467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85725</xdr:colOff>
      <xdr:row>34</xdr:row>
      <xdr:rowOff>142875</xdr:rowOff>
    </xdr:to>
    <xdr:sp macro="" textlink="">
      <xdr:nvSpPr>
        <xdr:cNvPr id="14" name="AutoShape 7">
          <a:extLst>
            <a:ext uri="{FF2B5EF4-FFF2-40B4-BE49-F238E27FC236}">
              <a16:creationId xmlns:a16="http://schemas.microsoft.com/office/drawing/2014/main" id="{00000000-0008-0000-0000-00000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458450" cy="9467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85725</xdr:colOff>
      <xdr:row>34</xdr:row>
      <xdr:rowOff>142875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000-00000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458450" cy="9467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876300</xdr:colOff>
      <xdr:row>0</xdr:row>
      <xdr:rowOff>152400</xdr:rowOff>
    </xdr:from>
    <xdr:to>
      <xdr:col>1</xdr:col>
      <xdr:colOff>3295650</xdr:colOff>
      <xdr:row>3</xdr:row>
      <xdr:rowOff>361950</xdr:rowOff>
    </xdr:to>
    <xdr:pic>
      <xdr:nvPicPr>
        <xdr:cNvPr id="17" name="image1.jpg">
          <a:extLst>
            <a:ext uri="{FF2B5EF4-FFF2-40B4-BE49-F238E27FC236}">
              <a16:creationId xmlns:a16="http://schemas.microsoft.com/office/drawing/2014/main" id="{00000000-0008-0000-0000-00001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81150" y="152400"/>
          <a:ext cx="2419350" cy="1752600"/>
        </a:xfrm>
        <a:prstGeom prst="rect">
          <a:avLst/>
        </a:prstGeom>
        <a:ln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85725</xdr:colOff>
      <xdr:row>30</xdr:row>
      <xdr:rowOff>142875</xdr:rowOff>
    </xdr:to>
    <xdr:sp macro="" textlink="">
      <xdr:nvSpPr>
        <xdr:cNvPr id="16" name="AutoShape 7">
          <a:extLst>
            <a:ext uri="{FF2B5EF4-FFF2-40B4-BE49-F238E27FC236}">
              <a16:creationId xmlns:a16="http://schemas.microsoft.com/office/drawing/2014/main" id="{00000000-0008-0000-0000-00001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458450" cy="10687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85725</xdr:colOff>
      <xdr:row>30</xdr:row>
      <xdr:rowOff>142875</xdr:rowOff>
    </xdr:to>
    <xdr:sp macro="" textlink="">
      <xdr:nvSpPr>
        <xdr:cNvPr id="18" name="AutoShape 7">
          <a:extLst>
            <a:ext uri="{FF2B5EF4-FFF2-40B4-BE49-F238E27FC236}">
              <a16:creationId xmlns:a16="http://schemas.microsoft.com/office/drawing/2014/main" id="{00000000-0008-0000-0000-00001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458450" cy="10687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85725</xdr:colOff>
      <xdr:row>30</xdr:row>
      <xdr:rowOff>142875</xdr:rowOff>
    </xdr:to>
    <xdr:sp macro="" textlink="">
      <xdr:nvSpPr>
        <xdr:cNvPr id="19" name="AutoShape 7">
          <a:extLst>
            <a:ext uri="{FF2B5EF4-FFF2-40B4-BE49-F238E27FC236}">
              <a16:creationId xmlns:a16="http://schemas.microsoft.com/office/drawing/2014/main" id="{847DAC36-99F5-596B-302E-CF5FAC73A7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458450" cy="10687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85725</xdr:colOff>
      <xdr:row>30</xdr:row>
      <xdr:rowOff>142875</xdr:rowOff>
    </xdr:to>
    <xdr:sp macro="" textlink="">
      <xdr:nvSpPr>
        <xdr:cNvPr id="20" name="AutoShape 7">
          <a:extLst>
            <a:ext uri="{FF2B5EF4-FFF2-40B4-BE49-F238E27FC236}">
              <a16:creationId xmlns:a16="http://schemas.microsoft.com/office/drawing/2014/main" id="{3A347FCA-A225-C1D2-15B0-D5D0F6563D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458450" cy="10687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85725</xdr:colOff>
      <xdr:row>30</xdr:row>
      <xdr:rowOff>142875</xdr:rowOff>
    </xdr:to>
    <xdr:sp macro="" textlink="">
      <xdr:nvSpPr>
        <xdr:cNvPr id="21" name="AutoShape 7">
          <a:extLst>
            <a:ext uri="{FF2B5EF4-FFF2-40B4-BE49-F238E27FC236}">
              <a16:creationId xmlns:a16="http://schemas.microsoft.com/office/drawing/2014/main" id="{DA68C31A-2F30-955C-268E-284B826119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458450" cy="10687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85725</xdr:colOff>
      <xdr:row>30</xdr:row>
      <xdr:rowOff>142875</xdr:rowOff>
    </xdr:to>
    <xdr:sp macro="" textlink="">
      <xdr:nvSpPr>
        <xdr:cNvPr id="22" name="AutoShape 7">
          <a:extLst>
            <a:ext uri="{FF2B5EF4-FFF2-40B4-BE49-F238E27FC236}">
              <a16:creationId xmlns:a16="http://schemas.microsoft.com/office/drawing/2014/main" id="{CA5648FB-B00E-83E1-5AF2-35A4E7B106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858500" cy="14916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1203960</xdr:colOff>
      <xdr:row>30</xdr:row>
      <xdr:rowOff>152400</xdr:rowOff>
    </xdr:to>
    <xdr:sp macro="" textlink="">
      <xdr:nvSpPr>
        <xdr:cNvPr id="23" name="AutoShape 7">
          <a:extLst>
            <a:ext uri="{FF2B5EF4-FFF2-40B4-BE49-F238E27FC236}">
              <a16:creationId xmlns:a16="http://schemas.microsoft.com/office/drawing/2014/main" id="{76381EE6-CB19-986E-DADB-97E0786758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858500" cy="149199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1203960</xdr:colOff>
      <xdr:row>30</xdr:row>
      <xdr:rowOff>152400</xdr:rowOff>
    </xdr:to>
    <xdr:sp macro="" textlink="">
      <xdr:nvSpPr>
        <xdr:cNvPr id="24" name="AutoShape 7">
          <a:extLst>
            <a:ext uri="{FF2B5EF4-FFF2-40B4-BE49-F238E27FC236}">
              <a16:creationId xmlns:a16="http://schemas.microsoft.com/office/drawing/2014/main" id="{5329D6D6-4AD0-2107-E8EA-3EBFD655B4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858500" cy="149199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171450</xdr:rowOff>
    </xdr:from>
    <xdr:to>
      <xdr:col>3</xdr:col>
      <xdr:colOff>1047750</xdr:colOff>
      <xdr:row>0</xdr:row>
      <xdr:rowOff>1657350</xdr:rowOff>
    </xdr:to>
    <xdr:pic>
      <xdr:nvPicPr>
        <xdr:cNvPr id="2" name="image03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76350" cy="1485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18</xdr:row>
      <xdr:rowOff>514350</xdr:rowOff>
    </xdr:to>
    <xdr:sp macro="" textlink="">
      <xdr:nvSpPr>
        <xdr:cNvPr id="2055" name="Rectangle 7" hidden="1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37</xdr:row>
      <xdr:rowOff>85725</xdr:rowOff>
    </xdr:to>
    <xdr:sp macro="" textlink="">
      <xdr:nvSpPr>
        <xdr:cNvPr id="3" name="Rectangle 7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37</xdr:row>
      <xdr:rowOff>85725</xdr:rowOff>
    </xdr:to>
    <xdr:sp macro="" textlink="">
      <xdr:nvSpPr>
        <xdr:cNvPr id="4" name="Rectangle 7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37</xdr:row>
      <xdr:rowOff>85725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37</xdr:row>
      <xdr:rowOff>85725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37</xdr:row>
      <xdr:rowOff>85725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37</xdr:row>
      <xdr:rowOff>85725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37</xdr:row>
      <xdr:rowOff>85725</xdr:rowOff>
    </xdr:to>
    <xdr:sp macro="" textlink="">
      <xdr:nvSpPr>
        <xdr:cNvPr id="9" name="AutoShape 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37</xdr:row>
      <xdr:rowOff>85725</xdr:rowOff>
    </xdr:to>
    <xdr:sp macro="" textlink="">
      <xdr:nvSpPr>
        <xdr:cNvPr id="10" name="AutoShape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37</xdr:row>
      <xdr:rowOff>85725</xdr:rowOff>
    </xdr:to>
    <xdr:sp macro="" textlink="">
      <xdr:nvSpPr>
        <xdr:cNvPr id="11" name="AutoShape 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37</xdr:row>
      <xdr:rowOff>85725</xdr:rowOff>
    </xdr:to>
    <xdr:sp macro="" textlink="">
      <xdr:nvSpPr>
        <xdr:cNvPr id="12" name="AutoShape 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37</xdr:row>
      <xdr:rowOff>85725</xdr:rowOff>
    </xdr:to>
    <xdr:sp macro="" textlink="">
      <xdr:nvSpPr>
        <xdr:cNvPr id="13" name="AutoShape 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36</xdr:row>
      <xdr:rowOff>114300</xdr:rowOff>
    </xdr:to>
    <xdr:sp macro="" textlink="">
      <xdr:nvSpPr>
        <xdr:cNvPr id="14" name="AutoShape 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37</xdr:row>
      <xdr:rowOff>85725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37</xdr:row>
      <xdr:rowOff>85725</xdr:rowOff>
    </xdr:to>
    <xdr:sp macro="" textlink="">
      <xdr:nvSpPr>
        <xdr:cNvPr id="16" name="AutoShape 7">
          <a:extLst>
            <a:ext uri="{FF2B5EF4-FFF2-40B4-BE49-F238E27FC236}">
              <a16:creationId xmlns:a16="http://schemas.microsoft.com/office/drawing/2014/main" id="{6BBCE283-ABFB-B52C-8138-7FD535E35E5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37</xdr:row>
      <xdr:rowOff>85725</xdr:rowOff>
    </xdr:to>
    <xdr:sp macro="" textlink="">
      <xdr:nvSpPr>
        <xdr:cNvPr id="17" name="AutoShape 7">
          <a:extLst>
            <a:ext uri="{FF2B5EF4-FFF2-40B4-BE49-F238E27FC236}">
              <a16:creationId xmlns:a16="http://schemas.microsoft.com/office/drawing/2014/main" id="{7CCCFE58-2EF3-B233-FB56-E9C7599E598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37</xdr:row>
      <xdr:rowOff>85725</xdr:rowOff>
    </xdr:to>
    <xdr:sp macro="" textlink="">
      <xdr:nvSpPr>
        <xdr:cNvPr id="18" name="AutoShape 7">
          <a:extLst>
            <a:ext uri="{FF2B5EF4-FFF2-40B4-BE49-F238E27FC236}">
              <a16:creationId xmlns:a16="http://schemas.microsoft.com/office/drawing/2014/main" id="{C74F2E03-45D3-54BA-2C56-FF937477D39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904875</xdr:colOff>
      <xdr:row>37</xdr:row>
      <xdr:rowOff>85725</xdr:rowOff>
    </xdr:to>
    <xdr:sp macro="" textlink="">
      <xdr:nvSpPr>
        <xdr:cNvPr id="19" name="AutoShape 7">
          <a:extLst>
            <a:ext uri="{FF2B5EF4-FFF2-40B4-BE49-F238E27FC236}">
              <a16:creationId xmlns:a16="http://schemas.microsoft.com/office/drawing/2014/main" id="{B68EF751-593F-FF24-31F4-90A6EE38032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655320</xdr:colOff>
      <xdr:row>37</xdr:row>
      <xdr:rowOff>121920</xdr:rowOff>
    </xdr:to>
    <xdr:sp macro="" textlink="">
      <xdr:nvSpPr>
        <xdr:cNvPr id="20" name="AutoShape 7">
          <a:extLst>
            <a:ext uri="{FF2B5EF4-FFF2-40B4-BE49-F238E27FC236}">
              <a16:creationId xmlns:a16="http://schemas.microsoft.com/office/drawing/2014/main" id="{CAFB1473-217F-5E24-21BD-CC37E1F6E17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655320</xdr:colOff>
      <xdr:row>37</xdr:row>
      <xdr:rowOff>121920</xdr:rowOff>
    </xdr:to>
    <xdr:sp macro="" textlink="">
      <xdr:nvSpPr>
        <xdr:cNvPr id="21" name="AutoShape 7">
          <a:extLst>
            <a:ext uri="{FF2B5EF4-FFF2-40B4-BE49-F238E27FC236}">
              <a16:creationId xmlns:a16="http://schemas.microsoft.com/office/drawing/2014/main" id="{ADE19045-A59B-F400-C160-55CF86DFE7A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L85"/>
  <sheetViews>
    <sheetView tabSelected="1" topLeftCell="K1" zoomScale="40" zoomScaleNormal="40" zoomScaleSheetLayoutView="40" zoomScalePageLayoutView="70" workbookViewId="0">
      <selection activeCell="V6" sqref="V6:W6"/>
    </sheetView>
  </sheetViews>
  <sheetFormatPr baseColWidth="10" defaultColWidth="14.44140625" defaultRowHeight="15.75" customHeight="1"/>
  <cols>
    <col min="1" max="1" width="10.5546875" customWidth="1"/>
    <col min="2" max="2" width="76.88671875" customWidth="1"/>
    <col min="3" max="4" width="26.6640625" customWidth="1"/>
    <col min="5" max="5" width="20.6640625" customWidth="1"/>
    <col min="6" max="6" width="16" customWidth="1"/>
    <col min="7" max="7" width="22.33203125" customWidth="1"/>
    <col min="8" max="8" width="21.5546875" customWidth="1"/>
    <col min="9" max="9" width="22.44140625" customWidth="1"/>
    <col min="10" max="10" width="25.44140625" customWidth="1"/>
    <col min="11" max="11" width="20.109375" customWidth="1"/>
    <col min="12" max="12" width="23.5546875" customWidth="1"/>
    <col min="13" max="13" width="24.6640625" customWidth="1"/>
    <col min="14" max="14" width="52.5546875" customWidth="1"/>
    <col min="15" max="15" width="17.6640625" customWidth="1"/>
    <col min="16" max="16" width="19.6640625" customWidth="1"/>
    <col min="17" max="17" width="17.33203125" customWidth="1"/>
    <col min="18" max="18" width="21" customWidth="1"/>
    <col min="19" max="19" width="18.44140625" customWidth="1"/>
    <col min="20" max="20" width="21.109375" customWidth="1"/>
    <col min="21" max="21" width="21" customWidth="1"/>
    <col min="22" max="22" width="24.6640625" customWidth="1"/>
    <col min="23" max="23" width="22.6640625" customWidth="1"/>
    <col min="27" max="30" width="0" hidden="1"/>
    <col min="37" max="37" width="13.6640625" hidden="1" customWidth="1"/>
    <col min="38" max="38" width="15.33203125" hidden="1" customWidth="1"/>
  </cols>
  <sheetData>
    <row r="1" spans="1:38" ht="39.75" customHeight="1">
      <c r="A1" s="142"/>
      <c r="B1" s="142"/>
      <c r="C1" s="167" t="s">
        <v>52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05" t="s">
        <v>56</v>
      </c>
      <c r="Y1" s="105"/>
      <c r="Z1" s="105"/>
    </row>
    <row r="2" spans="1:38" ht="39.75" customHeight="1">
      <c r="A2" s="142"/>
      <c r="B2" s="142"/>
      <c r="C2" s="105" t="s">
        <v>55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35" t="s">
        <v>75</v>
      </c>
      <c r="Y2" s="105">
        <v>1</v>
      </c>
      <c r="Z2" s="105"/>
    </row>
    <row r="3" spans="1:38" ht="39.75" customHeight="1">
      <c r="A3" s="142"/>
      <c r="B3" s="142"/>
      <c r="C3" s="167" t="s">
        <v>53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53"/>
      <c r="X3" s="148"/>
      <c r="Y3" s="154" t="s">
        <v>76</v>
      </c>
      <c r="Z3" s="149"/>
    </row>
    <row r="4" spans="1:38" ht="39.75" customHeight="1">
      <c r="A4" s="144"/>
      <c r="B4" s="144"/>
      <c r="C4" s="135" t="s">
        <v>63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50"/>
      <c r="Y4" s="151"/>
      <c r="Z4" s="152"/>
    </row>
    <row r="5" spans="1:38" ht="87.6" customHeight="1">
      <c r="A5" s="166"/>
      <c r="B5" s="145"/>
      <c r="C5" s="164"/>
      <c r="D5" s="145"/>
      <c r="E5" s="145"/>
      <c r="F5" s="145"/>
      <c r="G5" s="145"/>
      <c r="H5" s="164"/>
      <c r="I5" s="164"/>
      <c r="J5" s="187" t="s">
        <v>57</v>
      </c>
      <c r="K5" s="187"/>
      <c r="L5" s="187"/>
      <c r="M5" s="187"/>
      <c r="N5" s="187"/>
      <c r="O5" s="187"/>
      <c r="P5" s="187"/>
      <c r="Q5" s="145"/>
      <c r="R5" s="145"/>
      <c r="S5" s="145"/>
      <c r="T5" s="145"/>
      <c r="U5" s="146"/>
      <c r="V5" s="146"/>
      <c r="W5" s="145"/>
      <c r="X5" s="145"/>
      <c r="Y5" s="145"/>
      <c r="Z5" s="147"/>
      <c r="AA5" s="1"/>
      <c r="AB5" s="1"/>
      <c r="AC5" s="1"/>
      <c r="AD5" s="1"/>
    </row>
    <row r="6" spans="1:38" ht="73.5" customHeight="1" thickBot="1">
      <c r="A6" s="136" t="s">
        <v>61</v>
      </c>
      <c r="B6" s="155" t="s">
        <v>1</v>
      </c>
      <c r="C6" s="165"/>
      <c r="D6" s="163"/>
      <c r="E6" s="159"/>
      <c r="F6" s="159"/>
      <c r="G6" s="163"/>
      <c r="H6" s="189"/>
      <c r="I6" s="165" t="s">
        <v>2</v>
      </c>
      <c r="J6" s="163"/>
      <c r="K6" s="188"/>
      <c r="L6" s="174" t="s">
        <v>3</v>
      </c>
      <c r="M6" s="175"/>
      <c r="N6" s="176"/>
      <c r="O6" s="168" t="s">
        <v>4</v>
      </c>
      <c r="P6" s="169"/>
      <c r="Q6" s="169"/>
      <c r="R6" s="169"/>
      <c r="S6" s="170"/>
      <c r="T6" s="168" t="s">
        <v>5</v>
      </c>
      <c r="U6" s="170"/>
      <c r="V6" s="137" t="s">
        <v>6</v>
      </c>
      <c r="W6" s="138"/>
      <c r="X6" s="139" t="s">
        <v>7</v>
      </c>
      <c r="Y6" s="140"/>
      <c r="Z6" s="141"/>
      <c r="AA6" s="2"/>
      <c r="AB6" s="2"/>
      <c r="AC6" s="2"/>
      <c r="AD6" s="2"/>
    </row>
    <row r="7" spans="1:38" ht="48.75" customHeight="1" thickBot="1">
      <c r="A7" s="37" t="s">
        <v>61</v>
      </c>
      <c r="B7" s="160"/>
      <c r="C7" s="161"/>
      <c r="D7" s="161"/>
      <c r="E7" s="161"/>
      <c r="F7" s="161"/>
      <c r="G7" s="162"/>
      <c r="H7" s="156"/>
      <c r="J7" s="157"/>
      <c r="K7" s="158"/>
      <c r="L7" s="177"/>
      <c r="M7" s="178"/>
      <c r="N7" s="179"/>
      <c r="O7" s="171"/>
      <c r="P7" s="172"/>
      <c r="Q7" s="172"/>
      <c r="R7" s="172"/>
      <c r="S7" s="173"/>
      <c r="T7" s="180"/>
      <c r="U7" s="170"/>
      <c r="V7" s="118" t="s">
        <v>64</v>
      </c>
      <c r="W7" s="125"/>
      <c r="X7" s="186"/>
      <c r="Y7" s="185" t="s">
        <v>10</v>
      </c>
      <c r="Z7" s="184"/>
      <c r="AA7" s="2"/>
      <c r="AB7" s="2"/>
      <c r="AC7" s="2"/>
      <c r="AD7" s="2"/>
    </row>
    <row r="8" spans="1:38" ht="87.6" thickBot="1">
      <c r="A8" s="38" t="s">
        <v>0</v>
      </c>
      <c r="B8" s="32" t="s">
        <v>11</v>
      </c>
      <c r="C8" s="33" t="s">
        <v>12</v>
      </c>
      <c r="D8" s="33" t="s">
        <v>62</v>
      </c>
      <c r="E8" s="33" t="s">
        <v>13</v>
      </c>
      <c r="F8" s="33" t="s">
        <v>14</v>
      </c>
      <c r="G8" s="52" t="s">
        <v>59</v>
      </c>
      <c r="H8" s="32" t="s">
        <v>58</v>
      </c>
      <c r="I8" s="53" t="s">
        <v>17</v>
      </c>
      <c r="J8" s="36" t="s">
        <v>69</v>
      </c>
      <c r="K8" s="54" t="s">
        <v>70</v>
      </c>
      <c r="L8" s="32" t="s">
        <v>73</v>
      </c>
      <c r="M8" s="34" t="s">
        <v>74</v>
      </c>
      <c r="N8" s="48" t="s">
        <v>68</v>
      </c>
      <c r="O8" s="32" t="s">
        <v>22</v>
      </c>
      <c r="P8" s="53" t="s">
        <v>23</v>
      </c>
      <c r="Q8" s="57" t="s">
        <v>24</v>
      </c>
      <c r="R8" s="33" t="s">
        <v>25</v>
      </c>
      <c r="S8" s="34" t="s">
        <v>26</v>
      </c>
      <c r="T8" s="55" t="s">
        <v>71</v>
      </c>
      <c r="U8" s="56" t="s">
        <v>72</v>
      </c>
      <c r="V8" s="55" t="s">
        <v>65</v>
      </c>
      <c r="W8" s="56" t="s">
        <v>66</v>
      </c>
      <c r="X8" s="181"/>
      <c r="Y8" s="182"/>
      <c r="Z8" s="183"/>
      <c r="AA8" s="2"/>
      <c r="AB8" s="2"/>
      <c r="AC8" s="2"/>
      <c r="AD8" s="2"/>
      <c r="AK8" s="58" t="s">
        <v>60</v>
      </c>
      <c r="AL8" s="58" t="s">
        <v>67</v>
      </c>
    </row>
    <row r="9" spans="1:38" ht="35.1" customHeight="1">
      <c r="A9" s="75"/>
      <c r="B9" s="76"/>
      <c r="C9" s="77"/>
      <c r="D9" s="78"/>
      <c r="E9" s="63"/>
      <c r="F9" s="79"/>
      <c r="G9" s="90"/>
      <c r="H9" s="91"/>
      <c r="I9" s="49" t="str">
        <f>IF(E9="FEMENINO",226-F9,+IF(E9="MASCULINO",220-F9," "))</f>
        <v xml:space="preserve"> </v>
      </c>
      <c r="J9" s="96"/>
      <c r="K9" s="47" t="str">
        <f t="shared" ref="K9:K24" si="0">IF(J9=0," ",+IF(J9&lt;=I9,"NORMAL",+IF(J9&gt;I9,"RIESGO ALTO"," ")))</f>
        <v xml:space="preserve"> </v>
      </c>
      <c r="L9" s="99"/>
      <c r="M9" s="100"/>
      <c r="N9" s="72"/>
      <c r="O9" s="60"/>
      <c r="P9" s="31" t="str">
        <f>IF(O9=0," ",+IF(O9&lt;&gt;0,+VLOOKUP(O9,VARIABLES!$L$3:$M$6,2,0)))</f>
        <v xml:space="preserve"> </v>
      </c>
      <c r="Q9" s="63"/>
      <c r="R9" s="64"/>
      <c r="S9" s="65"/>
      <c r="T9" s="41" t="e">
        <f t="shared" ref="T9" si="1">+IF(P9=0,0,+(((Q9-R9)/4500)*P9)/10)</f>
        <v>#VALUE!</v>
      </c>
      <c r="U9" s="42" t="e">
        <f t="shared" ref="U9" si="2">+IF(R9=0+OR(S9=0),0,+(((R9-S9)/4500)*P9)/5)</f>
        <v>#VALUE!</v>
      </c>
      <c r="V9" s="41" t="e">
        <f>P9/T9</f>
        <v>#VALUE!</v>
      </c>
      <c r="W9" s="42" t="e">
        <f>((R9-S9)/4500)*P9</f>
        <v>#VALUE!</v>
      </c>
      <c r="X9" s="115"/>
      <c r="Y9" s="116"/>
      <c r="Z9" s="117"/>
      <c r="AA9" s="24"/>
      <c r="AB9" s="24"/>
      <c r="AC9" s="24"/>
      <c r="AD9" s="24"/>
      <c r="AK9" s="59">
        <v>3000</v>
      </c>
      <c r="AL9" s="59">
        <v>200</v>
      </c>
    </row>
    <row r="10" spans="1:38" ht="35.1" customHeight="1">
      <c r="A10" s="80"/>
      <c r="B10" s="81"/>
      <c r="C10" s="82"/>
      <c r="D10" s="83"/>
      <c r="E10" s="66"/>
      <c r="F10" s="84"/>
      <c r="G10" s="92"/>
      <c r="H10" s="93"/>
      <c r="I10" s="50" t="str">
        <f t="shared" ref="I10:I24" si="3">IF(E10="FEMENINO",227-F10,+IF(E10="MASCULINO",220-F10," "))</f>
        <v xml:space="preserve"> </v>
      </c>
      <c r="J10" s="97"/>
      <c r="K10" s="39" t="str">
        <f t="shared" si="0"/>
        <v xml:space="preserve"> </v>
      </c>
      <c r="L10" s="101"/>
      <c r="M10" s="102"/>
      <c r="N10" s="73"/>
      <c r="O10" s="61"/>
      <c r="P10" s="3" t="str">
        <f>IF(O10=0," ",+IF(O10&lt;&gt;0,+VLOOKUP(O10,VARIABLES!$L$3:$M$6,2,0)))</f>
        <v xml:space="preserve"> </v>
      </c>
      <c r="Q10" s="66"/>
      <c r="R10" s="67"/>
      <c r="S10" s="68"/>
      <c r="T10" s="43" t="e">
        <f t="shared" ref="T10:T24" si="4">+IF(P10=0,0,+(((Q10-R10)/4500)*P10)/10)</f>
        <v>#VALUE!</v>
      </c>
      <c r="U10" s="44" t="e">
        <f t="shared" ref="U10:U24" si="5">+IF(R10=0+OR(S10=0),0,+(((R10-S10)/4500)*P10)/5)</f>
        <v>#VALUE!</v>
      </c>
      <c r="V10" s="43" t="e">
        <f t="shared" ref="V10:V24" si="6">P10/T10</f>
        <v>#VALUE!</v>
      </c>
      <c r="W10" s="44" t="e">
        <f t="shared" ref="W10:W24" si="7">((R10-S10)/4500)*P10</f>
        <v>#VALUE!</v>
      </c>
      <c r="X10" s="106"/>
      <c r="Y10" s="107"/>
      <c r="Z10" s="108"/>
      <c r="AA10" s="24"/>
      <c r="AB10" s="24"/>
      <c r="AC10" s="24"/>
      <c r="AD10" s="24"/>
      <c r="AK10" s="59">
        <v>3050</v>
      </c>
      <c r="AL10" s="59">
        <v>250</v>
      </c>
    </row>
    <row r="11" spans="1:38" ht="35.1" customHeight="1">
      <c r="A11" s="80"/>
      <c r="B11" s="81"/>
      <c r="C11" s="82"/>
      <c r="D11" s="83"/>
      <c r="E11" s="66"/>
      <c r="F11" s="84"/>
      <c r="G11" s="92"/>
      <c r="H11" s="93"/>
      <c r="I11" s="50" t="str">
        <f t="shared" si="3"/>
        <v xml:space="preserve"> </v>
      </c>
      <c r="J11" s="97"/>
      <c r="K11" s="39" t="str">
        <f t="shared" si="0"/>
        <v xml:space="preserve"> </v>
      </c>
      <c r="L11" s="101"/>
      <c r="M11" s="102"/>
      <c r="N11" s="73"/>
      <c r="O11" s="61"/>
      <c r="P11" s="3" t="str">
        <f>IF(O11=0," ",+IF(O11&lt;&gt;0,+VLOOKUP(O11,VARIABLES!$L$3:$M$6,2,0)))</f>
        <v xml:space="preserve"> </v>
      </c>
      <c r="Q11" s="66"/>
      <c r="R11" s="67"/>
      <c r="S11" s="68"/>
      <c r="T11" s="43" t="e">
        <f t="shared" si="4"/>
        <v>#VALUE!</v>
      </c>
      <c r="U11" s="44" t="e">
        <f t="shared" si="5"/>
        <v>#VALUE!</v>
      </c>
      <c r="V11" s="43" t="e">
        <f t="shared" si="6"/>
        <v>#VALUE!</v>
      </c>
      <c r="W11" s="44" t="e">
        <f t="shared" si="7"/>
        <v>#VALUE!</v>
      </c>
      <c r="X11" s="106"/>
      <c r="Y11" s="107"/>
      <c r="Z11" s="108"/>
      <c r="AA11" s="24"/>
      <c r="AB11" s="24"/>
      <c r="AC11" s="24"/>
      <c r="AD11" s="24"/>
      <c r="AK11" s="59">
        <v>3100</v>
      </c>
      <c r="AL11" s="59">
        <v>300</v>
      </c>
    </row>
    <row r="12" spans="1:38" ht="35.1" customHeight="1">
      <c r="A12" s="80"/>
      <c r="B12" s="81"/>
      <c r="C12" s="82"/>
      <c r="D12" s="83"/>
      <c r="E12" s="66"/>
      <c r="F12" s="84"/>
      <c r="G12" s="92"/>
      <c r="H12" s="93"/>
      <c r="I12" s="50" t="str">
        <f t="shared" si="3"/>
        <v xml:space="preserve"> </v>
      </c>
      <c r="J12" s="97"/>
      <c r="K12" s="39" t="str">
        <f t="shared" si="0"/>
        <v xml:space="preserve"> </v>
      </c>
      <c r="L12" s="101"/>
      <c r="M12" s="102"/>
      <c r="N12" s="73"/>
      <c r="O12" s="61"/>
      <c r="P12" s="3" t="str">
        <f>IF(O12=0," ",+IF(O12&lt;&gt;0,+VLOOKUP(O12,VARIABLES!$L$3:$M$6,2,0)))</f>
        <v xml:space="preserve"> </v>
      </c>
      <c r="Q12" s="66"/>
      <c r="R12" s="67"/>
      <c r="S12" s="68"/>
      <c r="T12" s="43" t="e">
        <f t="shared" si="4"/>
        <v>#VALUE!</v>
      </c>
      <c r="U12" s="44" t="e">
        <f t="shared" si="5"/>
        <v>#VALUE!</v>
      </c>
      <c r="V12" s="43" t="e">
        <f t="shared" si="6"/>
        <v>#VALUE!</v>
      </c>
      <c r="W12" s="44" t="e">
        <f t="shared" si="7"/>
        <v>#VALUE!</v>
      </c>
      <c r="X12" s="106"/>
      <c r="Y12" s="107"/>
      <c r="Z12" s="108"/>
      <c r="AA12" s="24"/>
      <c r="AB12" s="24"/>
      <c r="AC12" s="24"/>
      <c r="AD12" s="24"/>
      <c r="AK12" s="59">
        <v>3150</v>
      </c>
      <c r="AL12" s="59">
        <v>350</v>
      </c>
    </row>
    <row r="13" spans="1:38" ht="35.1" customHeight="1">
      <c r="A13" s="80"/>
      <c r="B13" s="81"/>
      <c r="C13" s="82"/>
      <c r="D13" s="83"/>
      <c r="E13" s="66"/>
      <c r="F13" s="84"/>
      <c r="G13" s="92"/>
      <c r="H13" s="93"/>
      <c r="I13" s="50" t="str">
        <f t="shared" si="3"/>
        <v xml:space="preserve"> </v>
      </c>
      <c r="J13" s="97"/>
      <c r="K13" s="39" t="str">
        <f t="shared" si="0"/>
        <v xml:space="preserve"> </v>
      </c>
      <c r="L13" s="101"/>
      <c r="M13" s="102"/>
      <c r="N13" s="73"/>
      <c r="O13" s="61"/>
      <c r="P13" s="3" t="str">
        <f>IF(O13=0," ",+IF(O13&lt;&gt;0,+VLOOKUP(O13,VARIABLES!$L$3:$M$6,2,0)))</f>
        <v xml:space="preserve"> </v>
      </c>
      <c r="Q13" s="66"/>
      <c r="R13" s="67"/>
      <c r="S13" s="68"/>
      <c r="T13" s="43" t="e">
        <f t="shared" si="4"/>
        <v>#VALUE!</v>
      </c>
      <c r="U13" s="44" t="e">
        <f t="shared" si="5"/>
        <v>#VALUE!</v>
      </c>
      <c r="V13" s="43" t="e">
        <f t="shared" si="6"/>
        <v>#VALUE!</v>
      </c>
      <c r="W13" s="44" t="e">
        <f t="shared" si="7"/>
        <v>#VALUE!</v>
      </c>
      <c r="X13" s="106"/>
      <c r="Y13" s="107"/>
      <c r="Z13" s="108"/>
      <c r="AA13" s="24"/>
      <c r="AB13" s="24"/>
      <c r="AC13" s="24"/>
      <c r="AD13" s="24"/>
      <c r="AK13" s="59">
        <v>3200</v>
      </c>
      <c r="AL13" s="59">
        <v>400</v>
      </c>
    </row>
    <row r="14" spans="1:38" ht="35.1" customHeight="1">
      <c r="A14" s="80"/>
      <c r="B14" s="81"/>
      <c r="C14" s="82"/>
      <c r="D14" s="83"/>
      <c r="E14" s="66"/>
      <c r="F14" s="84"/>
      <c r="G14" s="92"/>
      <c r="H14" s="93"/>
      <c r="I14" s="50" t="str">
        <f t="shared" si="3"/>
        <v xml:space="preserve"> </v>
      </c>
      <c r="J14" s="97"/>
      <c r="K14" s="39" t="str">
        <f t="shared" si="0"/>
        <v xml:space="preserve"> </v>
      </c>
      <c r="L14" s="101"/>
      <c r="M14" s="102"/>
      <c r="N14" s="73"/>
      <c r="O14" s="61"/>
      <c r="P14" s="3" t="str">
        <f>IF(O14=0," ",+IF(O14&lt;&gt;0,+VLOOKUP(O14,VARIABLES!$L$3:$M$6,2,0)))</f>
        <v xml:space="preserve"> </v>
      </c>
      <c r="Q14" s="66"/>
      <c r="R14" s="67"/>
      <c r="S14" s="68"/>
      <c r="T14" s="43" t="e">
        <f t="shared" si="4"/>
        <v>#VALUE!</v>
      </c>
      <c r="U14" s="44" t="e">
        <f t="shared" si="5"/>
        <v>#VALUE!</v>
      </c>
      <c r="V14" s="43" t="e">
        <f t="shared" si="6"/>
        <v>#VALUE!</v>
      </c>
      <c r="W14" s="44" t="e">
        <f t="shared" si="7"/>
        <v>#VALUE!</v>
      </c>
      <c r="X14" s="106"/>
      <c r="Y14" s="107"/>
      <c r="Z14" s="108"/>
      <c r="AA14" s="24"/>
      <c r="AB14" s="24"/>
      <c r="AC14" s="24"/>
      <c r="AD14" s="24"/>
      <c r="AK14" s="59">
        <v>3250</v>
      </c>
      <c r="AL14" s="59">
        <v>450</v>
      </c>
    </row>
    <row r="15" spans="1:38" ht="35.1" customHeight="1">
      <c r="A15" s="80"/>
      <c r="B15" s="81"/>
      <c r="C15" s="82"/>
      <c r="D15" s="83"/>
      <c r="E15" s="66"/>
      <c r="F15" s="84"/>
      <c r="G15" s="92"/>
      <c r="H15" s="93"/>
      <c r="I15" s="50" t="str">
        <f t="shared" si="3"/>
        <v xml:space="preserve"> </v>
      </c>
      <c r="J15" s="97"/>
      <c r="K15" s="39" t="str">
        <f t="shared" si="0"/>
        <v xml:space="preserve"> </v>
      </c>
      <c r="L15" s="101"/>
      <c r="M15" s="102"/>
      <c r="N15" s="73"/>
      <c r="O15" s="61"/>
      <c r="P15" s="3" t="str">
        <f>IF(O15=0," ",+IF(O15&lt;&gt;0,+VLOOKUP(O15,VARIABLES!$L$3:$M$6,2,0)))</f>
        <v xml:space="preserve"> </v>
      </c>
      <c r="Q15" s="66"/>
      <c r="R15" s="67"/>
      <c r="S15" s="68"/>
      <c r="T15" s="43" t="e">
        <f t="shared" si="4"/>
        <v>#VALUE!</v>
      </c>
      <c r="U15" s="44" t="e">
        <f t="shared" si="5"/>
        <v>#VALUE!</v>
      </c>
      <c r="V15" s="43" t="e">
        <f t="shared" si="6"/>
        <v>#VALUE!</v>
      </c>
      <c r="W15" s="44" t="e">
        <f t="shared" si="7"/>
        <v>#VALUE!</v>
      </c>
      <c r="X15" s="106"/>
      <c r="Y15" s="107"/>
      <c r="Z15" s="108"/>
      <c r="AA15" s="24"/>
      <c r="AB15" s="24"/>
      <c r="AC15" s="24"/>
      <c r="AD15" s="24"/>
      <c r="AK15" s="59">
        <v>3300</v>
      </c>
      <c r="AL15" s="59">
        <v>500</v>
      </c>
    </row>
    <row r="16" spans="1:38" ht="35.1" customHeight="1">
      <c r="A16" s="80"/>
      <c r="B16" s="81"/>
      <c r="C16" s="82"/>
      <c r="D16" s="83"/>
      <c r="E16" s="66"/>
      <c r="F16" s="84"/>
      <c r="G16" s="92"/>
      <c r="H16" s="93"/>
      <c r="I16" s="50" t="str">
        <f t="shared" si="3"/>
        <v xml:space="preserve"> </v>
      </c>
      <c r="J16" s="97"/>
      <c r="K16" s="39" t="str">
        <f t="shared" si="0"/>
        <v xml:space="preserve"> </v>
      </c>
      <c r="L16" s="101"/>
      <c r="M16" s="102"/>
      <c r="N16" s="73"/>
      <c r="O16" s="61"/>
      <c r="P16" s="3" t="str">
        <f>IF(O16=0," ",+IF(O16&lt;&gt;0,+VLOOKUP(O16,VARIABLES!$L$3:$M$6,2,0)))</f>
        <v xml:space="preserve"> </v>
      </c>
      <c r="Q16" s="66"/>
      <c r="R16" s="67"/>
      <c r="S16" s="68"/>
      <c r="T16" s="43" t="e">
        <f t="shared" si="4"/>
        <v>#VALUE!</v>
      </c>
      <c r="U16" s="44" t="e">
        <f t="shared" si="5"/>
        <v>#VALUE!</v>
      </c>
      <c r="V16" s="43" t="e">
        <f t="shared" si="6"/>
        <v>#VALUE!</v>
      </c>
      <c r="W16" s="44" t="e">
        <f t="shared" si="7"/>
        <v>#VALUE!</v>
      </c>
      <c r="X16" s="106"/>
      <c r="Y16" s="107"/>
      <c r="Z16" s="108"/>
      <c r="AA16" s="24"/>
      <c r="AB16" s="24"/>
      <c r="AC16" s="24"/>
      <c r="AD16" s="24"/>
      <c r="AK16" s="59">
        <v>3350</v>
      </c>
      <c r="AL16" s="59">
        <v>550</v>
      </c>
    </row>
    <row r="17" spans="1:38" ht="35.1" customHeight="1">
      <c r="A17" s="80"/>
      <c r="B17" s="81"/>
      <c r="C17" s="82"/>
      <c r="D17" s="83"/>
      <c r="E17" s="66"/>
      <c r="F17" s="84"/>
      <c r="G17" s="92"/>
      <c r="H17" s="93"/>
      <c r="I17" s="50" t="str">
        <f t="shared" si="3"/>
        <v xml:space="preserve"> </v>
      </c>
      <c r="J17" s="97"/>
      <c r="K17" s="39" t="str">
        <f t="shared" si="0"/>
        <v xml:space="preserve"> </v>
      </c>
      <c r="L17" s="101"/>
      <c r="M17" s="102"/>
      <c r="N17" s="73"/>
      <c r="O17" s="61"/>
      <c r="P17" s="3" t="str">
        <f>IF(O17=0," ",+IF(O17&lt;&gt;0,+VLOOKUP(O17,VARIABLES!$L$3:$M$6,2,0)))</f>
        <v xml:space="preserve"> </v>
      </c>
      <c r="Q17" s="66"/>
      <c r="R17" s="67"/>
      <c r="S17" s="68"/>
      <c r="T17" s="43" t="e">
        <f t="shared" si="4"/>
        <v>#VALUE!</v>
      </c>
      <c r="U17" s="44" t="e">
        <f t="shared" si="5"/>
        <v>#VALUE!</v>
      </c>
      <c r="V17" s="43" t="e">
        <f t="shared" si="6"/>
        <v>#VALUE!</v>
      </c>
      <c r="W17" s="44" t="e">
        <f t="shared" si="7"/>
        <v>#VALUE!</v>
      </c>
      <c r="X17" s="106"/>
      <c r="Y17" s="107"/>
      <c r="Z17" s="108"/>
      <c r="AA17" s="24"/>
      <c r="AB17" s="24"/>
      <c r="AC17" s="24"/>
      <c r="AD17" s="24"/>
      <c r="AK17" s="59">
        <v>3400</v>
      </c>
      <c r="AL17" s="59">
        <v>600</v>
      </c>
    </row>
    <row r="18" spans="1:38" ht="35.1" customHeight="1">
      <c r="A18" s="80"/>
      <c r="B18" s="81"/>
      <c r="C18" s="82"/>
      <c r="D18" s="83"/>
      <c r="E18" s="66"/>
      <c r="F18" s="84"/>
      <c r="G18" s="92"/>
      <c r="H18" s="93"/>
      <c r="I18" s="50" t="str">
        <f t="shared" si="3"/>
        <v xml:space="preserve"> </v>
      </c>
      <c r="J18" s="97"/>
      <c r="K18" s="39" t="str">
        <f t="shared" si="0"/>
        <v xml:space="preserve"> </v>
      </c>
      <c r="L18" s="101"/>
      <c r="M18" s="102"/>
      <c r="N18" s="73"/>
      <c r="O18" s="61"/>
      <c r="P18" s="3" t="str">
        <f>IF(O18=0," ",+IF(O18&lt;&gt;0,+VLOOKUP(O18,VARIABLES!$L$3:$M$6,2,0)))</f>
        <v xml:space="preserve"> </v>
      </c>
      <c r="Q18" s="66"/>
      <c r="R18" s="67"/>
      <c r="S18" s="68"/>
      <c r="T18" s="43" t="e">
        <f t="shared" si="4"/>
        <v>#VALUE!</v>
      </c>
      <c r="U18" s="44" t="e">
        <f t="shared" si="5"/>
        <v>#VALUE!</v>
      </c>
      <c r="V18" s="43" t="e">
        <f t="shared" si="6"/>
        <v>#VALUE!</v>
      </c>
      <c r="W18" s="44" t="e">
        <f t="shared" si="7"/>
        <v>#VALUE!</v>
      </c>
      <c r="X18" s="106"/>
      <c r="Y18" s="107"/>
      <c r="Z18" s="108"/>
      <c r="AA18" s="24"/>
      <c r="AB18" s="24"/>
      <c r="AC18" s="24"/>
      <c r="AD18" s="24"/>
      <c r="AK18" s="59">
        <v>3450</v>
      </c>
      <c r="AL18" s="59">
        <v>650</v>
      </c>
    </row>
    <row r="19" spans="1:38" ht="35.1" customHeight="1">
      <c r="A19" s="80"/>
      <c r="B19" s="81"/>
      <c r="C19" s="82"/>
      <c r="D19" s="83"/>
      <c r="E19" s="66"/>
      <c r="F19" s="84"/>
      <c r="G19" s="92"/>
      <c r="H19" s="93"/>
      <c r="I19" s="50" t="str">
        <f t="shared" si="3"/>
        <v xml:space="preserve"> </v>
      </c>
      <c r="J19" s="97"/>
      <c r="K19" s="39" t="str">
        <f t="shared" si="0"/>
        <v xml:space="preserve"> </v>
      </c>
      <c r="L19" s="101"/>
      <c r="M19" s="102"/>
      <c r="N19" s="73"/>
      <c r="O19" s="61"/>
      <c r="P19" s="3" t="str">
        <f>IF(O19=0," ",+IF(O19&lt;&gt;0,+VLOOKUP(O19,VARIABLES!$L$3:$M$6,2,0)))</f>
        <v xml:space="preserve"> </v>
      </c>
      <c r="Q19" s="66"/>
      <c r="R19" s="67"/>
      <c r="S19" s="68"/>
      <c r="T19" s="43" t="e">
        <f t="shared" si="4"/>
        <v>#VALUE!</v>
      </c>
      <c r="U19" s="44" t="e">
        <f t="shared" si="5"/>
        <v>#VALUE!</v>
      </c>
      <c r="V19" s="43" t="e">
        <f t="shared" si="6"/>
        <v>#VALUE!</v>
      </c>
      <c r="W19" s="44" t="e">
        <f t="shared" si="7"/>
        <v>#VALUE!</v>
      </c>
      <c r="X19" s="106"/>
      <c r="Y19" s="107"/>
      <c r="Z19" s="108"/>
      <c r="AA19" s="24"/>
      <c r="AB19" s="24"/>
      <c r="AC19" s="24"/>
      <c r="AD19" s="24"/>
      <c r="AK19" s="59">
        <v>3500</v>
      </c>
      <c r="AL19" s="59">
        <v>700</v>
      </c>
    </row>
    <row r="20" spans="1:38" ht="35.1" customHeight="1">
      <c r="A20" s="80"/>
      <c r="B20" s="81"/>
      <c r="C20" s="82"/>
      <c r="D20" s="83"/>
      <c r="E20" s="66"/>
      <c r="F20" s="84"/>
      <c r="G20" s="92"/>
      <c r="H20" s="93"/>
      <c r="I20" s="50" t="str">
        <f t="shared" si="3"/>
        <v xml:space="preserve"> </v>
      </c>
      <c r="J20" s="97"/>
      <c r="K20" s="39" t="str">
        <f t="shared" si="0"/>
        <v xml:space="preserve"> </v>
      </c>
      <c r="L20" s="101"/>
      <c r="M20" s="102"/>
      <c r="N20" s="73"/>
      <c r="O20" s="61"/>
      <c r="P20" s="3" t="str">
        <f>IF(O20=0," ",+IF(O20&lt;&gt;0,+VLOOKUP(O20,VARIABLES!$L$3:$M$6,2,0)))</f>
        <v xml:space="preserve"> </v>
      </c>
      <c r="Q20" s="66"/>
      <c r="R20" s="67"/>
      <c r="S20" s="68"/>
      <c r="T20" s="43" t="e">
        <f t="shared" si="4"/>
        <v>#VALUE!</v>
      </c>
      <c r="U20" s="44" t="e">
        <f t="shared" si="5"/>
        <v>#VALUE!</v>
      </c>
      <c r="V20" s="43" t="e">
        <f t="shared" si="6"/>
        <v>#VALUE!</v>
      </c>
      <c r="W20" s="44" t="e">
        <f t="shared" si="7"/>
        <v>#VALUE!</v>
      </c>
      <c r="X20" s="106"/>
      <c r="Y20" s="107"/>
      <c r="Z20" s="108"/>
      <c r="AA20" s="24"/>
      <c r="AB20" s="24"/>
      <c r="AC20" s="24"/>
      <c r="AD20" s="24"/>
      <c r="AK20" s="59">
        <v>3550</v>
      </c>
      <c r="AL20" s="59">
        <v>750</v>
      </c>
    </row>
    <row r="21" spans="1:38" ht="35.1" customHeight="1">
      <c r="A21" s="80"/>
      <c r="B21" s="81"/>
      <c r="C21" s="82"/>
      <c r="D21" s="83"/>
      <c r="E21" s="66"/>
      <c r="F21" s="84"/>
      <c r="G21" s="92"/>
      <c r="H21" s="93"/>
      <c r="I21" s="50" t="str">
        <f t="shared" si="3"/>
        <v xml:space="preserve"> </v>
      </c>
      <c r="J21" s="97"/>
      <c r="K21" s="39" t="str">
        <f t="shared" si="0"/>
        <v xml:space="preserve"> </v>
      </c>
      <c r="L21" s="101"/>
      <c r="M21" s="102"/>
      <c r="N21" s="73"/>
      <c r="O21" s="61"/>
      <c r="P21" s="3" t="str">
        <f>IF(O21=0," ",+IF(O21&lt;&gt;0,+VLOOKUP(O21,VARIABLES!$L$3:$M$6,2,0)))</f>
        <v xml:space="preserve"> </v>
      </c>
      <c r="Q21" s="66"/>
      <c r="R21" s="67"/>
      <c r="S21" s="68"/>
      <c r="T21" s="43" t="e">
        <f t="shared" si="4"/>
        <v>#VALUE!</v>
      </c>
      <c r="U21" s="44" t="e">
        <f t="shared" si="5"/>
        <v>#VALUE!</v>
      </c>
      <c r="V21" s="43" t="e">
        <f t="shared" si="6"/>
        <v>#VALUE!</v>
      </c>
      <c r="W21" s="44" t="e">
        <f t="shared" si="7"/>
        <v>#VALUE!</v>
      </c>
      <c r="X21" s="106"/>
      <c r="Y21" s="107"/>
      <c r="Z21" s="108"/>
      <c r="AA21" s="24"/>
      <c r="AB21" s="24"/>
      <c r="AC21" s="24"/>
      <c r="AD21" s="24"/>
      <c r="AK21" s="59">
        <v>3600</v>
      </c>
      <c r="AL21" s="59">
        <v>800</v>
      </c>
    </row>
    <row r="22" spans="1:38" ht="35.1" customHeight="1">
      <c r="A22" s="80"/>
      <c r="B22" s="81"/>
      <c r="C22" s="82"/>
      <c r="D22" s="83"/>
      <c r="E22" s="66"/>
      <c r="F22" s="84"/>
      <c r="G22" s="92"/>
      <c r="H22" s="93"/>
      <c r="I22" s="50" t="str">
        <f t="shared" si="3"/>
        <v xml:space="preserve"> </v>
      </c>
      <c r="J22" s="97"/>
      <c r="K22" s="39" t="str">
        <f t="shared" si="0"/>
        <v xml:space="preserve"> </v>
      </c>
      <c r="L22" s="101"/>
      <c r="M22" s="102"/>
      <c r="N22" s="73"/>
      <c r="O22" s="61"/>
      <c r="P22" s="3" t="str">
        <f>IF(O22=0," ",+IF(O22&lt;&gt;0,+VLOOKUP(O22,VARIABLES!$L$3:$M$6,2,0)))</f>
        <v xml:space="preserve"> </v>
      </c>
      <c r="Q22" s="66"/>
      <c r="R22" s="67"/>
      <c r="S22" s="68"/>
      <c r="T22" s="43" t="e">
        <f t="shared" si="4"/>
        <v>#VALUE!</v>
      </c>
      <c r="U22" s="44" t="e">
        <f t="shared" si="5"/>
        <v>#VALUE!</v>
      </c>
      <c r="V22" s="43" t="e">
        <f t="shared" si="6"/>
        <v>#VALUE!</v>
      </c>
      <c r="W22" s="44" t="e">
        <f t="shared" si="7"/>
        <v>#VALUE!</v>
      </c>
      <c r="X22" s="106"/>
      <c r="Y22" s="107"/>
      <c r="Z22" s="108"/>
      <c r="AA22" s="24"/>
      <c r="AB22" s="24"/>
      <c r="AC22" s="24"/>
      <c r="AD22" s="24"/>
      <c r="AK22" s="59">
        <v>3650</v>
      </c>
      <c r="AL22" s="59">
        <v>850</v>
      </c>
    </row>
    <row r="23" spans="1:38" ht="35.1" customHeight="1">
      <c r="A23" s="80"/>
      <c r="B23" s="81"/>
      <c r="C23" s="82"/>
      <c r="D23" s="83"/>
      <c r="E23" s="66"/>
      <c r="F23" s="84"/>
      <c r="G23" s="92"/>
      <c r="H23" s="93"/>
      <c r="I23" s="50" t="str">
        <f t="shared" si="3"/>
        <v xml:space="preserve"> </v>
      </c>
      <c r="J23" s="97"/>
      <c r="K23" s="39" t="str">
        <f t="shared" si="0"/>
        <v xml:space="preserve"> </v>
      </c>
      <c r="L23" s="101"/>
      <c r="M23" s="102"/>
      <c r="N23" s="73"/>
      <c r="O23" s="61"/>
      <c r="P23" s="3" t="str">
        <f>IF(O23=0," ",+IF(O23&lt;&gt;0,+VLOOKUP(O23,VARIABLES!$L$3:$M$6,2,0)))</f>
        <v xml:space="preserve"> </v>
      </c>
      <c r="Q23" s="66"/>
      <c r="R23" s="67"/>
      <c r="S23" s="68"/>
      <c r="T23" s="43" t="e">
        <f t="shared" si="4"/>
        <v>#VALUE!</v>
      </c>
      <c r="U23" s="44" t="e">
        <f t="shared" si="5"/>
        <v>#VALUE!</v>
      </c>
      <c r="V23" s="43" t="e">
        <f t="shared" si="6"/>
        <v>#VALUE!</v>
      </c>
      <c r="W23" s="44" t="e">
        <f t="shared" si="7"/>
        <v>#VALUE!</v>
      </c>
      <c r="X23" s="106"/>
      <c r="Y23" s="107"/>
      <c r="Z23" s="108"/>
      <c r="AA23" s="24"/>
      <c r="AB23" s="24"/>
      <c r="AC23" s="24"/>
      <c r="AD23" s="24"/>
      <c r="AK23" s="59">
        <v>3700</v>
      </c>
      <c r="AL23" s="59">
        <v>900</v>
      </c>
    </row>
    <row r="24" spans="1:38" ht="35.1" customHeight="1" thickBot="1">
      <c r="A24" s="85" t="str">
        <f t="shared" ref="A24" si="8">IF(B24&lt;&gt;0,A23+1," ")</f>
        <v xml:space="preserve"> </v>
      </c>
      <c r="B24" s="86"/>
      <c r="C24" s="87"/>
      <c r="D24" s="88"/>
      <c r="E24" s="69"/>
      <c r="F24" s="89"/>
      <c r="G24" s="94"/>
      <c r="H24" s="95"/>
      <c r="I24" s="51" t="str">
        <f t="shared" si="3"/>
        <v xml:space="preserve"> </v>
      </c>
      <c r="J24" s="98"/>
      <c r="K24" s="40" t="str">
        <f t="shared" si="0"/>
        <v xml:space="preserve"> </v>
      </c>
      <c r="L24" s="103"/>
      <c r="M24" s="104"/>
      <c r="N24" s="74"/>
      <c r="O24" s="62"/>
      <c r="P24" s="35" t="str">
        <f>IF(O24=0," ",+IF(O24&lt;&gt;0,+VLOOKUP(O24,VARIABLES!$L$3:$M$6,2,0)))</f>
        <v xml:space="preserve"> </v>
      </c>
      <c r="Q24" s="69"/>
      <c r="R24" s="70"/>
      <c r="S24" s="71"/>
      <c r="T24" s="45" t="e">
        <f t="shared" si="4"/>
        <v>#VALUE!</v>
      </c>
      <c r="U24" s="46" t="e">
        <f t="shared" si="5"/>
        <v>#VALUE!</v>
      </c>
      <c r="V24" s="45" t="e">
        <f t="shared" si="6"/>
        <v>#VALUE!</v>
      </c>
      <c r="W24" s="46" t="e">
        <f t="shared" si="7"/>
        <v>#VALUE!</v>
      </c>
      <c r="X24" s="109"/>
      <c r="Y24" s="110"/>
      <c r="Z24" s="111"/>
      <c r="AA24" s="24"/>
      <c r="AB24" s="24"/>
      <c r="AC24" s="24"/>
      <c r="AD24" s="24"/>
      <c r="AK24" s="59">
        <v>3750</v>
      </c>
      <c r="AL24" s="59">
        <v>950</v>
      </c>
    </row>
    <row r="25" spans="1:38" ht="15.75" customHeight="1">
      <c r="AK25" s="59">
        <v>3800</v>
      </c>
      <c r="AL25" s="59">
        <v>1000</v>
      </c>
    </row>
    <row r="26" spans="1:38" ht="15.75" customHeight="1">
      <c r="AK26" s="59">
        <v>3850</v>
      </c>
      <c r="AL26" s="59">
        <v>1050</v>
      </c>
    </row>
    <row r="27" spans="1:38" ht="15.75" customHeight="1">
      <c r="A27" s="112" t="s">
        <v>54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K27" s="59">
        <v>3900</v>
      </c>
      <c r="AL27" s="59">
        <v>1100</v>
      </c>
    </row>
    <row r="28" spans="1:38" ht="15.75" customHeight="1">
      <c r="AK28" s="59">
        <v>3950</v>
      </c>
      <c r="AL28" s="59">
        <v>1150</v>
      </c>
    </row>
    <row r="29" spans="1:38" ht="15.75" customHeight="1">
      <c r="AK29" s="59">
        <v>4000</v>
      </c>
      <c r="AL29" s="59">
        <v>1200</v>
      </c>
    </row>
    <row r="30" spans="1:38" ht="15.75" customHeight="1">
      <c r="AK30" s="59">
        <v>4050</v>
      </c>
      <c r="AL30" s="59">
        <v>1250</v>
      </c>
    </row>
    <row r="31" spans="1:38" ht="15.75" customHeight="1">
      <c r="E31" s="23"/>
      <c r="F31" s="23"/>
      <c r="G31" s="23"/>
      <c r="H31" s="23"/>
      <c r="I31" s="23"/>
      <c r="J31" s="23"/>
      <c r="K31" s="23"/>
      <c r="L31" s="23"/>
      <c r="M31" s="23"/>
      <c r="N31" s="23"/>
      <c r="AK31" s="59">
        <v>4100</v>
      </c>
      <c r="AL31" s="59">
        <v>1300</v>
      </c>
    </row>
    <row r="32" spans="1:38" ht="15.75" customHeight="1">
      <c r="E32" s="23"/>
      <c r="F32" s="23"/>
      <c r="G32" s="23"/>
      <c r="H32" s="23"/>
      <c r="I32" s="23"/>
      <c r="J32" s="23"/>
      <c r="K32" s="23"/>
      <c r="L32" s="23"/>
      <c r="M32" s="23"/>
      <c r="N32" s="23"/>
      <c r="AK32" s="59">
        <v>4150</v>
      </c>
      <c r="AL32" s="59">
        <v>1350</v>
      </c>
    </row>
    <row r="33" spans="5:38" ht="15.75" customHeight="1">
      <c r="E33" s="23"/>
      <c r="F33" s="23"/>
      <c r="G33" s="23"/>
      <c r="H33" s="23"/>
      <c r="I33" s="23"/>
      <c r="J33" s="23"/>
      <c r="K33" s="23"/>
      <c r="L33" s="23"/>
      <c r="M33" s="23"/>
      <c r="N33" s="23"/>
      <c r="AK33" s="59">
        <v>4200</v>
      </c>
      <c r="AL33" s="59">
        <v>1400</v>
      </c>
    </row>
    <row r="34" spans="5:38" ht="15.75" customHeight="1">
      <c r="E34" s="23"/>
      <c r="F34" s="23"/>
      <c r="G34" s="23"/>
      <c r="H34" s="23"/>
      <c r="I34" s="23"/>
      <c r="J34" s="23"/>
      <c r="K34" s="23"/>
      <c r="L34" s="23"/>
      <c r="M34" s="23"/>
      <c r="N34" s="23"/>
      <c r="AK34" s="59">
        <v>4250</v>
      </c>
      <c r="AL34" s="59">
        <v>1450</v>
      </c>
    </row>
    <row r="35" spans="5:38" ht="15.75" customHeight="1">
      <c r="E35" s="23"/>
      <c r="F35" s="23"/>
      <c r="G35" s="23"/>
      <c r="H35" s="23"/>
      <c r="I35" s="23"/>
      <c r="J35" s="23"/>
      <c r="K35" s="23"/>
      <c r="L35" s="23"/>
      <c r="M35" s="23"/>
      <c r="N35" s="23"/>
      <c r="AK35" s="59">
        <v>4300</v>
      </c>
      <c r="AL35" s="59">
        <v>1500</v>
      </c>
    </row>
    <row r="36" spans="5:38" ht="15.75" customHeight="1">
      <c r="E36" s="23"/>
      <c r="F36" s="23"/>
      <c r="G36" s="23"/>
      <c r="H36" s="23"/>
      <c r="I36" s="23"/>
      <c r="J36" s="23"/>
      <c r="K36" s="23"/>
      <c r="L36" s="23"/>
      <c r="M36" s="23"/>
      <c r="N36" s="23"/>
      <c r="AK36" s="59">
        <v>4350</v>
      </c>
      <c r="AL36" s="59">
        <v>1550</v>
      </c>
    </row>
    <row r="37" spans="5:38" ht="15.75" customHeight="1">
      <c r="E37" s="23"/>
      <c r="F37" s="23"/>
      <c r="G37" s="23"/>
      <c r="H37" s="23"/>
      <c r="I37" s="23"/>
      <c r="J37" s="23"/>
      <c r="K37" s="23"/>
      <c r="L37" s="23"/>
      <c r="M37" s="23"/>
      <c r="N37" s="23"/>
      <c r="AK37" s="59">
        <v>4400</v>
      </c>
      <c r="AL37" s="59">
        <v>1600</v>
      </c>
    </row>
    <row r="38" spans="5:38" ht="15.75" customHeight="1">
      <c r="E38" s="23"/>
      <c r="F38" s="23"/>
      <c r="G38" s="23"/>
      <c r="H38" s="23"/>
      <c r="I38" s="23"/>
      <c r="J38" s="23"/>
      <c r="K38" s="23"/>
      <c r="L38" s="23"/>
      <c r="M38" s="23"/>
      <c r="N38" s="23"/>
      <c r="AK38" s="59">
        <v>4450</v>
      </c>
      <c r="AL38" s="59">
        <v>1650</v>
      </c>
    </row>
    <row r="39" spans="5:38" ht="15.75" customHeight="1">
      <c r="E39" s="23"/>
      <c r="F39" s="23"/>
      <c r="G39" s="23"/>
      <c r="H39" s="23"/>
      <c r="I39" s="23"/>
      <c r="J39" s="23"/>
      <c r="K39" s="23"/>
      <c r="L39" s="23"/>
      <c r="M39" s="23"/>
      <c r="N39" s="23"/>
      <c r="AK39" s="59">
        <v>4500</v>
      </c>
      <c r="AL39" s="59">
        <v>1700</v>
      </c>
    </row>
    <row r="40" spans="5:38" ht="15.75" customHeight="1">
      <c r="E40" s="23"/>
      <c r="F40" s="23"/>
      <c r="G40" s="23"/>
      <c r="H40" s="23"/>
      <c r="I40" s="23"/>
      <c r="J40" s="23"/>
      <c r="K40" s="23"/>
      <c r="L40" s="23"/>
      <c r="M40" s="23"/>
      <c r="N40" s="23"/>
      <c r="AK40" s="59">
        <v>4550</v>
      </c>
      <c r="AL40" s="59">
        <v>1750</v>
      </c>
    </row>
    <row r="41" spans="5:38" ht="15.75" customHeight="1">
      <c r="E41" s="23"/>
      <c r="F41" s="23"/>
      <c r="G41" s="23"/>
      <c r="H41" s="23"/>
      <c r="I41" s="23"/>
      <c r="J41" s="23"/>
      <c r="K41" s="23"/>
      <c r="L41" s="23"/>
      <c r="M41" s="23"/>
      <c r="N41" s="23"/>
      <c r="AK41" s="59">
        <v>4600</v>
      </c>
      <c r="AL41" s="59">
        <v>1800</v>
      </c>
    </row>
    <row r="42" spans="5:38" ht="15.75" customHeight="1">
      <c r="E42" s="23"/>
      <c r="F42" s="23"/>
      <c r="G42" s="23"/>
      <c r="H42" s="23"/>
      <c r="I42" s="23"/>
      <c r="J42" s="23"/>
      <c r="K42" s="23"/>
      <c r="L42" s="23"/>
      <c r="M42" s="23"/>
      <c r="N42" s="23"/>
      <c r="AK42" s="59">
        <v>4650</v>
      </c>
      <c r="AL42" s="59">
        <v>1850</v>
      </c>
    </row>
    <row r="43" spans="5:38" ht="15.75" customHeight="1">
      <c r="E43" s="23"/>
      <c r="F43" s="23"/>
      <c r="G43" s="23"/>
      <c r="H43" s="23"/>
      <c r="I43" s="23"/>
      <c r="J43" s="23"/>
      <c r="K43" s="23"/>
      <c r="L43" s="23"/>
      <c r="M43" s="23"/>
      <c r="N43" s="23"/>
      <c r="AK43" s="59">
        <v>4700</v>
      </c>
      <c r="AL43" s="59">
        <v>1900</v>
      </c>
    </row>
    <row r="44" spans="5:38" ht="15.75" customHeight="1">
      <c r="E44" s="23"/>
      <c r="F44" s="23"/>
      <c r="G44" s="23"/>
      <c r="H44" s="23"/>
      <c r="I44" s="23"/>
      <c r="J44" s="23"/>
      <c r="K44" s="23"/>
      <c r="L44" s="23"/>
      <c r="M44" s="23"/>
      <c r="N44" s="23"/>
      <c r="AK44" s="59">
        <v>4750</v>
      </c>
      <c r="AL44" s="59">
        <v>1950</v>
      </c>
    </row>
    <row r="45" spans="5:38" ht="15.75" customHeight="1">
      <c r="E45" s="23"/>
      <c r="F45" s="23"/>
      <c r="G45" s="23"/>
      <c r="H45" s="23"/>
      <c r="I45" s="23"/>
      <c r="J45" s="23"/>
      <c r="K45" s="23"/>
      <c r="L45" s="23"/>
      <c r="M45" s="23"/>
      <c r="N45" s="23"/>
      <c r="AK45" s="59">
        <v>4800</v>
      </c>
      <c r="AL45" s="59">
        <v>2000</v>
      </c>
    </row>
    <row r="46" spans="5:38" ht="15.75" customHeight="1">
      <c r="E46" s="23"/>
      <c r="F46" s="23"/>
      <c r="G46" s="23"/>
      <c r="H46" s="23"/>
      <c r="I46" s="23"/>
      <c r="J46" s="23"/>
      <c r="K46" s="23"/>
      <c r="L46" s="23"/>
      <c r="M46" s="23"/>
      <c r="N46" s="23"/>
      <c r="AK46" s="59">
        <v>4850</v>
      </c>
      <c r="AL46" s="59">
        <v>2050</v>
      </c>
    </row>
    <row r="47" spans="5:38" ht="15.75" customHeight="1">
      <c r="E47" s="23"/>
      <c r="F47" s="23"/>
      <c r="G47" s="23"/>
      <c r="H47" s="23"/>
      <c r="I47" s="23"/>
      <c r="J47" s="23"/>
      <c r="K47" s="23"/>
      <c r="L47" s="23"/>
      <c r="M47" s="23"/>
      <c r="N47" s="23"/>
      <c r="AK47" s="59">
        <v>4900</v>
      </c>
      <c r="AL47" s="59">
        <v>2100</v>
      </c>
    </row>
    <row r="48" spans="5:38" ht="15.75" customHeight="1">
      <c r="E48" s="23"/>
      <c r="F48" s="23"/>
      <c r="G48" s="23"/>
      <c r="H48" s="23"/>
      <c r="I48" s="23"/>
      <c r="J48" s="23"/>
      <c r="K48" s="23"/>
      <c r="L48" s="23"/>
      <c r="M48" s="23"/>
      <c r="N48" s="23"/>
      <c r="AK48" s="59">
        <v>4950</v>
      </c>
      <c r="AL48" s="59">
        <v>2150</v>
      </c>
    </row>
    <row r="49" spans="5:38" ht="15.75" customHeight="1">
      <c r="E49" s="23"/>
      <c r="F49" s="23"/>
      <c r="G49" s="23"/>
      <c r="H49" s="23"/>
      <c r="I49" s="23"/>
      <c r="J49" s="23"/>
      <c r="K49" s="23"/>
      <c r="L49" s="23"/>
      <c r="M49" s="23"/>
      <c r="N49" s="23"/>
      <c r="AK49" s="59">
        <v>5000</v>
      </c>
      <c r="AL49" s="59">
        <v>2200</v>
      </c>
    </row>
    <row r="50" spans="5:38" ht="15.75" customHeight="1">
      <c r="AK50" s="59">
        <v>5050</v>
      </c>
      <c r="AL50" s="59">
        <v>2250</v>
      </c>
    </row>
    <row r="51" spans="5:38" ht="15.75" customHeight="1">
      <c r="AK51" s="59">
        <v>5100</v>
      </c>
      <c r="AL51" s="59">
        <v>2300</v>
      </c>
    </row>
    <row r="52" spans="5:38" ht="15.75" customHeight="1">
      <c r="AK52" s="59">
        <v>5150</v>
      </c>
      <c r="AL52" s="59">
        <v>2350</v>
      </c>
    </row>
    <row r="53" spans="5:38" ht="15.75" customHeight="1">
      <c r="AK53" s="59">
        <v>5200</v>
      </c>
      <c r="AL53" s="59">
        <v>2400</v>
      </c>
    </row>
    <row r="54" spans="5:38" ht="15.75" customHeight="1">
      <c r="AK54" s="59">
        <v>5250</v>
      </c>
      <c r="AL54" s="59">
        <v>2450</v>
      </c>
    </row>
    <row r="55" spans="5:38" ht="15.75" customHeight="1">
      <c r="AK55" s="59">
        <v>5300</v>
      </c>
      <c r="AL55" s="59">
        <v>2500</v>
      </c>
    </row>
    <row r="56" spans="5:38" ht="15.75" customHeight="1">
      <c r="AK56" s="59">
        <v>5350</v>
      </c>
      <c r="AL56" s="59">
        <v>2550</v>
      </c>
    </row>
    <row r="57" spans="5:38" ht="15.75" customHeight="1">
      <c r="AK57" s="59">
        <v>5400</v>
      </c>
      <c r="AL57" s="59">
        <v>2600</v>
      </c>
    </row>
    <row r="58" spans="5:38" ht="15.75" customHeight="1">
      <c r="AK58" s="59">
        <v>5450</v>
      </c>
      <c r="AL58" s="59">
        <v>2650</v>
      </c>
    </row>
    <row r="59" spans="5:38" ht="15.75" customHeight="1">
      <c r="AK59" s="59">
        <v>5500</v>
      </c>
      <c r="AL59" s="59">
        <v>2700</v>
      </c>
    </row>
    <row r="60" spans="5:38" ht="15.75" customHeight="1">
      <c r="AK60" s="59"/>
      <c r="AL60" s="59">
        <v>2750</v>
      </c>
    </row>
    <row r="61" spans="5:38" ht="15.75" customHeight="1">
      <c r="AK61" s="59"/>
      <c r="AL61" s="59">
        <v>2800</v>
      </c>
    </row>
    <row r="62" spans="5:38" ht="15.75" customHeight="1">
      <c r="AK62" s="59"/>
      <c r="AL62" s="59">
        <v>2850</v>
      </c>
    </row>
    <row r="63" spans="5:38" ht="15.75" customHeight="1">
      <c r="AK63" s="59"/>
      <c r="AL63" s="59">
        <v>2900</v>
      </c>
    </row>
    <row r="64" spans="5:38" ht="15.75" customHeight="1">
      <c r="AK64" s="59"/>
      <c r="AL64" s="59">
        <v>2950</v>
      </c>
    </row>
    <row r="65" spans="37:38" ht="15.75" customHeight="1">
      <c r="AK65" s="59"/>
      <c r="AL65" s="59">
        <v>3000</v>
      </c>
    </row>
    <row r="66" spans="37:38" ht="15.75" customHeight="1">
      <c r="AK66" s="59"/>
      <c r="AL66" s="59">
        <v>3050</v>
      </c>
    </row>
    <row r="67" spans="37:38" ht="15.75" customHeight="1">
      <c r="AK67" s="59"/>
      <c r="AL67" s="59">
        <v>3100</v>
      </c>
    </row>
    <row r="68" spans="37:38" ht="15.75" customHeight="1">
      <c r="AK68" s="59"/>
      <c r="AL68" s="59">
        <v>3150</v>
      </c>
    </row>
    <row r="69" spans="37:38" ht="15.75" customHeight="1">
      <c r="AK69" s="59"/>
      <c r="AL69" s="59">
        <v>3200</v>
      </c>
    </row>
    <row r="70" spans="37:38" ht="15.75" customHeight="1">
      <c r="AK70" s="59"/>
      <c r="AL70" s="59">
        <v>3250</v>
      </c>
    </row>
    <row r="71" spans="37:38" ht="15.75" customHeight="1">
      <c r="AK71" s="59"/>
      <c r="AL71" s="59">
        <v>3300</v>
      </c>
    </row>
    <row r="72" spans="37:38" ht="15.75" customHeight="1">
      <c r="AK72" s="59"/>
      <c r="AL72" s="59">
        <v>3350</v>
      </c>
    </row>
    <row r="73" spans="37:38" ht="15.75" customHeight="1">
      <c r="AK73" s="59"/>
      <c r="AL73" s="59">
        <v>3400</v>
      </c>
    </row>
    <row r="74" spans="37:38" ht="15.75" customHeight="1">
      <c r="AK74" s="59"/>
      <c r="AL74" s="59">
        <v>3450</v>
      </c>
    </row>
    <row r="75" spans="37:38" ht="15.75" customHeight="1">
      <c r="AK75" s="59"/>
      <c r="AL75" s="59">
        <v>3500</v>
      </c>
    </row>
    <row r="76" spans="37:38" ht="15.75" customHeight="1">
      <c r="AK76" s="59"/>
      <c r="AL76" s="59">
        <v>3550</v>
      </c>
    </row>
    <row r="77" spans="37:38" ht="15.75" customHeight="1">
      <c r="AK77" s="59"/>
      <c r="AL77" s="59">
        <v>3600</v>
      </c>
    </row>
    <row r="78" spans="37:38" ht="15.75" customHeight="1">
      <c r="AK78" s="59"/>
      <c r="AL78" s="59">
        <v>3650</v>
      </c>
    </row>
    <row r="79" spans="37:38" ht="15.75" customHeight="1">
      <c r="AK79" s="59"/>
      <c r="AL79" s="59">
        <v>3700</v>
      </c>
    </row>
    <row r="80" spans="37:38" ht="15.75" customHeight="1">
      <c r="AK80" s="59"/>
      <c r="AL80" s="59">
        <v>3750</v>
      </c>
    </row>
    <row r="81" spans="37:38" ht="15.75" customHeight="1">
      <c r="AK81" s="59"/>
      <c r="AL81" s="59">
        <v>3800</v>
      </c>
    </row>
    <row r="82" spans="37:38" ht="15.75" customHeight="1">
      <c r="AK82" s="59"/>
      <c r="AL82" s="59">
        <v>3850</v>
      </c>
    </row>
    <row r="83" spans="37:38" ht="15.75" customHeight="1">
      <c r="AK83" s="59"/>
      <c r="AL83" s="59">
        <v>3900</v>
      </c>
    </row>
    <row r="84" spans="37:38" ht="15.75" customHeight="1">
      <c r="AK84" s="59"/>
      <c r="AL84" s="59">
        <v>3950</v>
      </c>
    </row>
    <row r="85" spans="37:38" ht="15.75" customHeight="1">
      <c r="AK85" s="59"/>
      <c r="AL85" s="59">
        <v>4000</v>
      </c>
    </row>
  </sheetData>
  <sheetProtection selectLockedCells="1"/>
  <mergeCells count="30">
    <mergeCell ref="A27:Z27"/>
    <mergeCell ref="A1:B4"/>
    <mergeCell ref="C1:W1"/>
    <mergeCell ref="C2:W2"/>
    <mergeCell ref="C3:W3"/>
    <mergeCell ref="C4:W4"/>
    <mergeCell ref="O6:S7"/>
    <mergeCell ref="L6:N7"/>
    <mergeCell ref="X9:Z9"/>
    <mergeCell ref="V7:W7"/>
    <mergeCell ref="T6:U7"/>
    <mergeCell ref="V6:W6"/>
    <mergeCell ref="X22:Z22"/>
    <mergeCell ref="X23:Z23"/>
    <mergeCell ref="X24:Z24"/>
    <mergeCell ref="X13:Z13"/>
    <mergeCell ref="X14:Z14"/>
    <mergeCell ref="X15:Z15"/>
    <mergeCell ref="X16:Z16"/>
    <mergeCell ref="X17:Z17"/>
    <mergeCell ref="X18:Z18"/>
    <mergeCell ref="X19:Z19"/>
    <mergeCell ref="X20:Z20"/>
    <mergeCell ref="X1:Z1"/>
    <mergeCell ref="X2:Z2"/>
    <mergeCell ref="X12:Z12"/>
    <mergeCell ref="X21:Z21"/>
    <mergeCell ref="X10:Z10"/>
    <mergeCell ref="X11:Z11"/>
    <mergeCell ref="X6:Y6"/>
  </mergeCells>
  <phoneticPr fontId="21" type="noConversion"/>
  <conditionalFormatting sqref="G9:G24">
    <cfRule type="cellIs" dxfId="17" priority="3" operator="between">
      <formula>1</formula>
      <formula>89</formula>
    </cfRule>
    <cfRule type="cellIs" dxfId="16" priority="4" operator="between">
      <formula>90</formula>
      <formula>100</formula>
    </cfRule>
  </conditionalFormatting>
  <conditionalFormatting sqref="H9:H24">
    <cfRule type="cellIs" dxfId="15" priority="1" operator="between">
      <formula>40</formula>
      <formula>88</formula>
    </cfRule>
    <cfRule type="cellIs" dxfId="14" priority="2" operator="between">
      <formula>89</formula>
      <formula>120</formula>
    </cfRule>
  </conditionalFormatting>
  <conditionalFormatting sqref="K9:K24">
    <cfRule type="cellIs" dxfId="13" priority="5" operator="equal">
      <formula>"RIESGO ALTO"</formula>
    </cfRule>
    <cfRule type="cellIs" dxfId="12" priority="6" operator="equal">
      <formula>"NORMAL"</formula>
    </cfRule>
  </conditionalFormatting>
  <conditionalFormatting sqref="L9:L24">
    <cfRule type="cellIs" dxfId="11" priority="7" operator="between">
      <formula>90</formula>
      <formula>139</formula>
    </cfRule>
    <cfRule type="cellIs" dxfId="10" priority="8" operator="notBetween">
      <formula>90</formula>
      <formula>139</formula>
    </cfRule>
  </conditionalFormatting>
  <conditionalFormatting sqref="M9:M24">
    <cfRule type="cellIs" dxfId="9" priority="9" operator="between">
      <formula>60</formula>
      <formula>90</formula>
    </cfRule>
    <cfRule type="cellIs" dxfId="8" priority="10" operator="notBetween">
      <formula>60</formula>
      <formula>90</formula>
    </cfRule>
  </conditionalFormatting>
  <dataValidations count="11">
    <dataValidation type="list" allowBlank="1" showErrorMessage="1" sqref="N9" xr:uid="{00000000-0002-0000-0000-000000000000}">
      <formula1>"APTO PARA PRESENTAR LA PRUEBA,NO APTO PARA PRESENTAR LA PRUEBA"</formula1>
    </dataValidation>
    <dataValidation type="decimal" allowBlank="1" showInputMessage="1" showErrorMessage="1" prompt="Introduce un número. entre 99999 y 99999999999" sqref="C9:C24" xr:uid="{00000000-0002-0000-0000-000002000000}">
      <formula1>99999</formula1>
      <formula2>99999999999</formula2>
    </dataValidation>
    <dataValidation type="list" allowBlank="1" showInputMessage="1" showErrorMessage="1" prompt="Haz clic e introduce un valor de la lista de elementos" sqref="E9:E24" xr:uid="{00000000-0002-0000-0000-000003000000}">
      <formula1>"FEMENINO,MASCULINO"</formula1>
    </dataValidation>
    <dataValidation type="decimal" allowBlank="1" showErrorMessage="1" sqref="L9:M24" xr:uid="{00000000-0002-0000-0000-000004000000}">
      <formula1>0</formula1>
      <formula2>200</formula2>
    </dataValidation>
    <dataValidation type="decimal" allowBlank="1" showErrorMessage="1" sqref="J9:J24" xr:uid="{00000000-0002-0000-0000-000005000000}">
      <formula1>30</formula1>
      <formula2>300</formula2>
    </dataValidation>
    <dataValidation type="decimal" allowBlank="1" showErrorMessage="1" sqref="G9:G24" xr:uid="{00000000-0002-0000-0000-000006000000}">
      <formula1>0</formula1>
      <formula2>100</formula2>
    </dataValidation>
    <dataValidation type="decimal" allowBlank="1" showInputMessage="1" showErrorMessage="1" prompt="Introduce un número. entre 18 y 65" sqref="F9:F24" xr:uid="{00000000-0002-0000-0000-000007000000}">
      <formula1>18</formula1>
      <formula2>65</formula2>
    </dataValidation>
    <dataValidation type="decimal" allowBlank="1" showErrorMessage="1" sqref="H9:H24" xr:uid="{00000000-0002-0000-0000-000008000000}">
      <formula1>30</formula1>
      <formula2>150</formula2>
    </dataValidation>
    <dataValidation type="list" allowBlank="1" showInputMessage="1" showErrorMessage="1" prompt="Haz clic e introduce un valor de la lista de elementos" sqref="O9:O24" xr:uid="{BD0B77D7-422C-4251-A59E-B5B65073D24B}">
      <formula1>"30,60"</formula1>
    </dataValidation>
    <dataValidation type="list" allowBlank="1" showErrorMessage="1" sqref="Q9:Q24" xr:uid="{17882E4C-B57E-4C23-B81D-D23C7944EE79}">
      <formula1>$AK$9:$AK$59</formula1>
    </dataValidation>
    <dataValidation type="list" allowBlank="1" showErrorMessage="1" sqref="R9:R24" xr:uid="{3AD9EB6E-C136-4927-AF8A-0BA2646EC1B5}">
      <formula1>$AL$9:$AL$85</formula1>
    </dataValidation>
  </dataValidations>
  <pageMargins left="0.23622047244094491" right="0.19685039370078741" top="0.74803149606299213" bottom="0.74803149606299213" header="0.31496062992125984" footer="0.31496062992125984"/>
  <pageSetup scale="40" orientation="landscape" r:id="rId1"/>
  <headerFooter>
    <oddFooter>&amp;RFOR-TRAN-06-01
 V2 26/04/2016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9000000}">
          <x14:formula1>
            <xm:f>VARIABLES!$I$2:$I$40</xm:f>
          </x14:formula1>
          <xm:sqref>S9:S24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01"/>
  <sheetViews>
    <sheetView workbookViewId="0"/>
  </sheetViews>
  <sheetFormatPr baseColWidth="10" defaultColWidth="14.44140625" defaultRowHeight="15.75" customHeight="1"/>
  <cols>
    <col min="1" max="1" width="4.88671875" customWidth="1"/>
    <col min="2" max="2" width="48.6640625" customWidth="1"/>
    <col min="3" max="3" width="28" customWidth="1"/>
    <col min="4" max="4" width="18.33203125" customWidth="1"/>
    <col min="5" max="5" width="16" customWidth="1"/>
    <col min="6" max="6" width="13.44140625" customWidth="1"/>
    <col min="7" max="7" width="13.88671875" customWidth="1"/>
    <col min="8" max="8" width="17" customWidth="1"/>
    <col min="9" max="9" width="14.33203125" customWidth="1"/>
    <col min="10" max="10" width="16.33203125" customWidth="1"/>
    <col min="11" max="11" width="22.109375" customWidth="1"/>
    <col min="12" max="12" width="24.6640625" customWidth="1"/>
    <col min="13" max="13" width="15.6640625" hidden="1" customWidth="1"/>
    <col min="14" max="14" width="14.44140625" hidden="1" customWidth="1"/>
    <col min="15" max="15" width="20.44140625" customWidth="1"/>
    <col min="16" max="17" width="25.88671875" hidden="1" customWidth="1"/>
    <col min="18" max="18" width="25.88671875" customWidth="1"/>
    <col min="19" max="19" width="17.6640625" customWidth="1"/>
    <col min="20" max="20" width="14.88671875" customWidth="1"/>
    <col min="21" max="21" width="13.6640625" customWidth="1"/>
    <col min="22" max="22" width="18.109375" customWidth="1"/>
    <col min="23" max="23" width="15.33203125" customWidth="1"/>
    <col min="24" max="24" width="17.33203125" customWidth="1"/>
    <col min="25" max="25" width="13.5546875" customWidth="1"/>
    <col min="26" max="33" width="5.88671875" customWidth="1"/>
  </cols>
  <sheetData>
    <row r="1" spans="1:40" ht="144.75" customHeight="1">
      <c r="A1" s="1"/>
      <c r="B1" s="119" t="s">
        <v>31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"/>
      <c r="AI1" s="1"/>
      <c r="AJ1" s="1"/>
      <c r="AK1" s="1"/>
      <c r="AL1" s="1"/>
      <c r="AM1" s="1"/>
      <c r="AN1" s="1"/>
    </row>
    <row r="2" spans="1:40" ht="15">
      <c r="A2" s="130" t="s">
        <v>0</v>
      </c>
      <c r="B2" s="124" t="s">
        <v>1</v>
      </c>
      <c r="C2" s="125"/>
      <c r="D2" s="125"/>
      <c r="E2" s="125"/>
      <c r="F2" s="126"/>
      <c r="G2" s="124" t="s">
        <v>2</v>
      </c>
      <c r="H2" s="125"/>
      <c r="I2" s="125"/>
      <c r="J2" s="126"/>
      <c r="K2" s="133" t="s">
        <v>3</v>
      </c>
      <c r="L2" s="126"/>
      <c r="M2" s="124" t="s">
        <v>32</v>
      </c>
      <c r="N2" s="125"/>
      <c r="O2" s="125"/>
      <c r="P2" s="125"/>
      <c r="Q2" s="125"/>
      <c r="R2" s="126"/>
      <c r="S2" s="124" t="s">
        <v>4</v>
      </c>
      <c r="T2" s="125"/>
      <c r="U2" s="125"/>
      <c r="V2" s="125"/>
      <c r="W2" s="126"/>
      <c r="X2" s="124" t="s">
        <v>5</v>
      </c>
      <c r="Y2" s="126"/>
      <c r="Z2" s="122" t="s">
        <v>6</v>
      </c>
      <c r="AA2" s="123"/>
      <c r="AB2" s="123"/>
      <c r="AC2" s="123"/>
      <c r="AD2" s="123"/>
      <c r="AE2" s="123"/>
      <c r="AF2" s="123"/>
      <c r="AG2" s="121"/>
      <c r="AH2" s="1"/>
      <c r="AI2" s="1"/>
      <c r="AJ2" s="1"/>
      <c r="AK2" s="1"/>
      <c r="AL2" s="1"/>
      <c r="AM2" s="1"/>
      <c r="AN2" s="1"/>
    </row>
    <row r="3" spans="1:40" ht="15">
      <c r="A3" s="131"/>
      <c r="B3" s="127"/>
      <c r="C3" s="128"/>
      <c r="D3" s="128"/>
      <c r="E3" s="128"/>
      <c r="F3" s="129"/>
      <c r="G3" s="127"/>
      <c r="H3" s="128"/>
      <c r="I3" s="128"/>
      <c r="J3" s="129"/>
      <c r="K3" s="127"/>
      <c r="L3" s="129"/>
      <c r="M3" s="127"/>
      <c r="N3" s="128"/>
      <c r="O3" s="128"/>
      <c r="P3" s="128"/>
      <c r="Q3" s="128"/>
      <c r="R3" s="129"/>
      <c r="S3" s="127"/>
      <c r="T3" s="128"/>
      <c r="U3" s="128"/>
      <c r="V3" s="128"/>
      <c r="W3" s="129"/>
      <c r="X3" s="127"/>
      <c r="Y3" s="129"/>
      <c r="Z3" s="120" t="s">
        <v>8</v>
      </c>
      <c r="AA3" s="121"/>
      <c r="AB3" s="120" t="s">
        <v>33</v>
      </c>
      <c r="AC3" s="121"/>
      <c r="AD3" s="120" t="s">
        <v>9</v>
      </c>
      <c r="AE3" s="121"/>
      <c r="AF3" s="120" t="s">
        <v>34</v>
      </c>
      <c r="AG3" s="121"/>
      <c r="AH3" s="1"/>
      <c r="AI3" s="1"/>
      <c r="AJ3" s="1"/>
      <c r="AK3" s="1"/>
      <c r="AL3" s="1"/>
      <c r="AM3" s="1"/>
      <c r="AN3" s="1"/>
    </row>
    <row r="4" spans="1:40" ht="52.8">
      <c r="A4" s="132"/>
      <c r="B4" s="25" t="s">
        <v>11</v>
      </c>
      <c r="C4" s="25" t="s">
        <v>12</v>
      </c>
      <c r="D4" s="25" t="s">
        <v>13</v>
      </c>
      <c r="E4" s="25" t="s">
        <v>14</v>
      </c>
      <c r="F4" s="25" t="s">
        <v>15</v>
      </c>
      <c r="G4" s="4" t="s">
        <v>16</v>
      </c>
      <c r="H4" s="5" t="s">
        <v>17</v>
      </c>
      <c r="I4" s="4" t="s">
        <v>18</v>
      </c>
      <c r="J4" s="5" t="s">
        <v>19</v>
      </c>
      <c r="K4" s="4" t="s">
        <v>20</v>
      </c>
      <c r="L4" s="4" t="s">
        <v>21</v>
      </c>
      <c r="M4" s="6" t="s">
        <v>35</v>
      </c>
      <c r="N4" s="6" t="s">
        <v>36</v>
      </c>
      <c r="O4" s="6" t="s">
        <v>37</v>
      </c>
      <c r="P4" s="6" t="s">
        <v>38</v>
      </c>
      <c r="Q4" s="6" t="s">
        <v>39</v>
      </c>
      <c r="R4" s="6" t="s">
        <v>40</v>
      </c>
      <c r="S4" s="4" t="s">
        <v>22</v>
      </c>
      <c r="T4" s="5" t="s">
        <v>23</v>
      </c>
      <c r="U4" s="4" t="s">
        <v>24</v>
      </c>
      <c r="V4" s="4" t="s">
        <v>25</v>
      </c>
      <c r="W4" s="4" t="s">
        <v>26</v>
      </c>
      <c r="X4" s="7" t="s">
        <v>27</v>
      </c>
      <c r="Y4" s="7" t="s">
        <v>28</v>
      </c>
      <c r="Z4" s="7" t="s">
        <v>29</v>
      </c>
      <c r="AA4" s="7" t="s">
        <v>30</v>
      </c>
      <c r="AB4" s="7" t="s">
        <v>29</v>
      </c>
      <c r="AC4" s="7" t="s">
        <v>30</v>
      </c>
      <c r="AD4" s="7" t="s">
        <v>29</v>
      </c>
      <c r="AE4" s="7" t="s">
        <v>30</v>
      </c>
      <c r="AF4" s="7" t="s">
        <v>29</v>
      </c>
      <c r="AG4" s="7" t="s">
        <v>30</v>
      </c>
      <c r="AH4" s="1"/>
      <c r="AI4" s="1"/>
      <c r="AJ4" s="1"/>
      <c r="AK4" s="1"/>
      <c r="AL4" s="1"/>
      <c r="AM4" s="1"/>
      <c r="AN4" s="1"/>
    </row>
    <row r="5" spans="1:40" ht="15.6">
      <c r="A5" s="8">
        <f>IF(B5&lt;&gt;0,1," ")</f>
        <v>1</v>
      </c>
      <c r="B5" s="26" t="s">
        <v>41</v>
      </c>
      <c r="C5" s="9">
        <v>223333</v>
      </c>
      <c r="D5" s="16" t="s">
        <v>42</v>
      </c>
      <c r="E5" s="16">
        <v>37</v>
      </c>
      <c r="F5" s="16">
        <v>90</v>
      </c>
      <c r="G5" s="17">
        <v>88</v>
      </c>
      <c r="H5" s="10">
        <f>IF(D5="FEMENINO",226-E5,+IF(D5="MASCULINO",220-E5," "))</f>
        <v>183</v>
      </c>
      <c r="I5" s="15"/>
      <c r="J5" s="11" t="str">
        <f t="shared" ref="J5:J34" si="0">IF(I5=0," ",+IF(I5&lt;=H5,"NORMAL",+IF(I5&gt;H5,"RIESGO ALTO"," ")))</f>
        <v xml:space="preserve"> </v>
      </c>
      <c r="K5" s="15">
        <v>140</v>
      </c>
      <c r="L5" s="15">
        <v>90</v>
      </c>
      <c r="M5" s="10" t="e">
        <f>IF(E5&lt;&gt;0,+VLOOKUP(E5,VARIABLES!$A$4:$E$51,2,0)," ")</f>
        <v>#N/A</v>
      </c>
      <c r="N5" s="10" t="e">
        <f>IF(E5&lt;&gt;0,+VLOOKUP(E5,VARIABLES!$A$4:$E$51,3,0)," ")</f>
        <v>#N/A</v>
      </c>
      <c r="O5" s="11" t="e">
        <f t="shared" ref="O5:O34" si="1">IF(K5=0," ",+IF(K5&lt;M5,"RIESGO ALTO",+IF(K5&gt;N5,"RIESGO ALTO","NORMAL")))</f>
        <v>#N/A</v>
      </c>
      <c r="P5" s="10" t="e">
        <f>IF(E5&lt;&gt;0,+VLOOKUP(E5,VARIABLES!$A$4:$E$51,4,0)," ")</f>
        <v>#N/A</v>
      </c>
      <c r="Q5" s="10" t="e">
        <f>IF(E5&lt;&gt;0,+VLOOKUP(E5,VARIABLES!$A$4:$E$51,5,0)," ")</f>
        <v>#N/A</v>
      </c>
      <c r="R5" s="11" t="e">
        <f t="shared" ref="R5:R34" si="2">IF(L5=0," ",+IF(L5&lt;P5,"RIESGO ALTO",+IF(L5&gt;Q5,"RIESGO ALTO","NORMAL")))</f>
        <v>#N/A</v>
      </c>
      <c r="S5" s="27">
        <v>30</v>
      </c>
      <c r="T5" s="26">
        <f>IF(S5=0," ",+IF(S5&lt;&gt;0,+VLOOKUP(S5,VARIABLES!$L$3:$M$6,2,0)))</f>
        <v>1274</v>
      </c>
      <c r="U5" s="12">
        <v>4000</v>
      </c>
      <c r="V5" s="13">
        <v>2000</v>
      </c>
      <c r="W5" s="13">
        <v>1800</v>
      </c>
      <c r="X5" s="14">
        <f>+IF(T5=0,0,+(((U5-V5)/4500)*T5)/10)</f>
        <v>56.62222222222222</v>
      </c>
      <c r="Y5" s="14">
        <f t="shared" ref="Y5:Y34" si="3">+IF(V5=0+OR(W5=0),0,+(((V5-W5)/4500)*T5)/5)</f>
        <v>11.324444444444445</v>
      </c>
      <c r="Z5" s="14">
        <f t="shared" ref="Z5:Z34" si="4">(1274-(1274*25%))/X5</f>
        <v>16.875</v>
      </c>
      <c r="AA5" s="14">
        <f t="shared" ref="AA5:AA34" si="5">(1274-(1274*25%))/Y5</f>
        <v>84.374999999999986</v>
      </c>
      <c r="AB5" s="14">
        <f t="shared" ref="AB5:AB34" si="6">(1841-(1841*25%))/X5</f>
        <v>24.385302197802197</v>
      </c>
      <c r="AC5" s="14">
        <f t="shared" ref="AC5:AC34" si="7">(1841-(1841*25%))/Y5</f>
        <v>121.92651098901098</v>
      </c>
      <c r="AD5" s="14">
        <f t="shared" ref="AD5:AD34" si="8">(2464-(2464*25%))/X5</f>
        <v>32.637362637362635</v>
      </c>
      <c r="AE5" s="14">
        <f t="shared" ref="AE5:AE34" si="9">(2464-(2464*25%))/Y5</f>
        <v>163.18681318681317</v>
      </c>
      <c r="AF5" s="14">
        <f t="shared" ref="AF5:AF34" si="10">(3115-(3115*25%))/X5</f>
        <v>41.260302197802197</v>
      </c>
      <c r="AG5" s="14">
        <f t="shared" ref="AG5:AG34" si="11">(1274-(1274*25%))/Y5</f>
        <v>84.374999999999986</v>
      </c>
      <c r="AH5" s="1"/>
      <c r="AI5" s="1"/>
      <c r="AJ5" s="1"/>
      <c r="AK5" s="1"/>
      <c r="AL5" s="1"/>
      <c r="AM5" s="1"/>
      <c r="AN5" s="1"/>
    </row>
    <row r="6" spans="1:40" ht="15.6">
      <c r="A6" s="8">
        <f t="shared" ref="A6:A34" si="12">IF(B6&lt;&gt;0,A5+1," ")</f>
        <v>2</v>
      </c>
      <c r="B6" s="26" t="s">
        <v>43</v>
      </c>
      <c r="C6" s="9"/>
      <c r="D6" s="16" t="s">
        <v>42</v>
      </c>
      <c r="E6" s="16">
        <v>50</v>
      </c>
      <c r="F6" s="16">
        <v>90</v>
      </c>
      <c r="G6" s="17">
        <v>100</v>
      </c>
      <c r="H6" s="10">
        <f t="shared" ref="H6:H34" si="13">IF(D6="FEMENINO",227-E6,+IF(D6="MASCULINO",220-E6," "))</f>
        <v>170</v>
      </c>
      <c r="I6" s="15">
        <v>176</v>
      </c>
      <c r="J6" s="11" t="str">
        <f t="shared" si="0"/>
        <v>RIESGO ALTO</v>
      </c>
      <c r="K6" s="15">
        <v>150</v>
      </c>
      <c r="L6" s="15">
        <v>86</v>
      </c>
      <c r="M6" s="10" t="e">
        <f>IF(E6&lt;&gt;0,+VLOOKUP(E6,VARIABLES!$A$4:$E$51,2,0)," ")</f>
        <v>#N/A</v>
      </c>
      <c r="N6" s="10" t="e">
        <f>IF(E6&lt;&gt;0,+VLOOKUP(E6,VARIABLES!$A$4:$E$51,3,0)," ")</f>
        <v>#N/A</v>
      </c>
      <c r="O6" s="11" t="e">
        <f t="shared" si="1"/>
        <v>#N/A</v>
      </c>
      <c r="P6" s="10" t="e">
        <f>IF(E6&lt;&gt;0,+VLOOKUP(E6,VARIABLES!$A$4:$E$51,4,0)," ")</f>
        <v>#N/A</v>
      </c>
      <c r="Q6" s="10" t="e">
        <f>IF(E6&lt;&gt;0,+VLOOKUP(E6,VARIABLES!$A$4:$E$51,5,0)," ")</f>
        <v>#N/A</v>
      </c>
      <c r="R6" s="11" t="e">
        <f t="shared" si="2"/>
        <v>#N/A</v>
      </c>
      <c r="S6" s="27">
        <v>30</v>
      </c>
      <c r="T6" s="26">
        <f>IF(S6=0," ",+IF(S6&lt;&gt;0,+VLOOKUP(S6,VARIABLES!$L$3:$M$6,2,0)))</f>
        <v>1274</v>
      </c>
      <c r="U6" s="12">
        <v>4000</v>
      </c>
      <c r="V6" s="13">
        <v>2000</v>
      </c>
      <c r="W6" s="13">
        <v>1900</v>
      </c>
      <c r="X6" s="14">
        <f>+IF(T6=0,0,+(((U6-V6)/4500)*T6)/10)</f>
        <v>56.62222222222222</v>
      </c>
      <c r="Y6" s="14">
        <f t="shared" si="3"/>
        <v>5.6622222222222227</v>
      </c>
      <c r="Z6" s="14">
        <f t="shared" si="4"/>
        <v>16.875</v>
      </c>
      <c r="AA6" s="14">
        <f t="shared" si="5"/>
        <v>168.74999999999997</v>
      </c>
      <c r="AB6" s="14">
        <f t="shared" si="6"/>
        <v>24.385302197802197</v>
      </c>
      <c r="AC6" s="14">
        <f t="shared" si="7"/>
        <v>243.85302197802196</v>
      </c>
      <c r="AD6" s="14">
        <f t="shared" si="8"/>
        <v>32.637362637362635</v>
      </c>
      <c r="AE6" s="14">
        <f t="shared" si="9"/>
        <v>326.37362637362634</v>
      </c>
      <c r="AF6" s="14">
        <f t="shared" si="10"/>
        <v>41.260302197802197</v>
      </c>
      <c r="AG6" s="14">
        <f t="shared" si="11"/>
        <v>168.74999999999997</v>
      </c>
      <c r="AH6" s="1"/>
      <c r="AI6" s="1"/>
      <c r="AJ6" s="1"/>
      <c r="AK6" s="1"/>
      <c r="AL6" s="1"/>
      <c r="AM6" s="1"/>
      <c r="AN6" s="1"/>
    </row>
    <row r="7" spans="1:40" ht="15.6">
      <c r="A7" s="8">
        <f t="shared" si="12"/>
        <v>3</v>
      </c>
      <c r="B7" s="26" t="s">
        <v>43</v>
      </c>
      <c r="C7" s="9">
        <v>77777998</v>
      </c>
      <c r="D7" s="16" t="s">
        <v>42</v>
      </c>
      <c r="E7" s="16">
        <v>59</v>
      </c>
      <c r="F7" s="16">
        <v>90</v>
      </c>
      <c r="G7" s="17">
        <v>90</v>
      </c>
      <c r="H7" s="10">
        <f t="shared" si="13"/>
        <v>161</v>
      </c>
      <c r="I7" s="15">
        <v>155</v>
      </c>
      <c r="J7" s="11" t="str">
        <f t="shared" si="0"/>
        <v>NORMAL</v>
      </c>
      <c r="K7" s="15">
        <v>130</v>
      </c>
      <c r="L7" s="15">
        <v>95</v>
      </c>
      <c r="M7" s="10" t="e">
        <f>IF(E7&lt;&gt;0,+VLOOKUP(E7,VARIABLES!$A$4:$E$51,2,0)," ")</f>
        <v>#N/A</v>
      </c>
      <c r="N7" s="10" t="e">
        <f>IF(E7&lt;&gt;0,+VLOOKUP(E7,VARIABLES!$A$4:$E$51,3,0)," ")</f>
        <v>#N/A</v>
      </c>
      <c r="O7" s="11" t="e">
        <f t="shared" si="1"/>
        <v>#N/A</v>
      </c>
      <c r="P7" s="10" t="e">
        <f>IF(E7&lt;&gt;0,+VLOOKUP(E7,VARIABLES!$A$4:$E$51,4,0)," ")</f>
        <v>#N/A</v>
      </c>
      <c r="Q7" s="10" t="e">
        <f>IF(E7&lt;&gt;0,+VLOOKUP(E7,VARIABLES!$A$4:$E$51,5,0)," ")</f>
        <v>#N/A</v>
      </c>
      <c r="R7" s="11" t="e">
        <f t="shared" si="2"/>
        <v>#N/A</v>
      </c>
      <c r="S7" s="27">
        <v>45</v>
      </c>
      <c r="T7" s="26">
        <f>IF(S7=0," ",+IF(S7&lt;&gt;0,+VLOOKUP(S7,VARIABLES!$L$3:$M$6,2,0)))</f>
        <v>1841</v>
      </c>
      <c r="U7" s="12">
        <v>4000</v>
      </c>
      <c r="V7" s="13">
        <v>1600</v>
      </c>
      <c r="W7" s="13">
        <v>2200</v>
      </c>
      <c r="X7" s="14">
        <f>+IF(T7=0,0,+(((U7-V7)/4500)*T7)/10)</f>
        <v>98.186666666666667</v>
      </c>
      <c r="Y7" s="14">
        <f t="shared" si="3"/>
        <v>-49.093333333333334</v>
      </c>
      <c r="Z7" s="14">
        <f t="shared" si="4"/>
        <v>9.7314638783269967</v>
      </c>
      <c r="AA7" s="14">
        <f t="shared" si="5"/>
        <v>-19.462927756653993</v>
      </c>
      <c r="AB7" s="14">
        <f t="shared" si="6"/>
        <v>14.0625</v>
      </c>
      <c r="AC7" s="14">
        <f t="shared" si="7"/>
        <v>-28.125</v>
      </c>
      <c r="AD7" s="14">
        <f t="shared" si="8"/>
        <v>18.821292775665398</v>
      </c>
      <c r="AE7" s="14">
        <f t="shared" si="9"/>
        <v>-37.642585551330797</v>
      </c>
      <c r="AF7" s="14">
        <f t="shared" si="10"/>
        <v>23.793963878326995</v>
      </c>
      <c r="AG7" s="14">
        <f t="shared" si="11"/>
        <v>-19.462927756653993</v>
      </c>
      <c r="AH7" s="1"/>
      <c r="AI7" s="1"/>
      <c r="AJ7" s="1"/>
      <c r="AK7" s="1"/>
      <c r="AL7" s="1"/>
      <c r="AM7" s="1"/>
      <c r="AN7" s="1"/>
    </row>
    <row r="8" spans="1:40" ht="15.6">
      <c r="A8" s="8" t="str">
        <f t="shared" si="12"/>
        <v xml:space="preserve"> </v>
      </c>
      <c r="B8" s="26"/>
      <c r="C8" s="9"/>
      <c r="D8" s="16"/>
      <c r="E8" s="16"/>
      <c r="F8" s="16"/>
      <c r="G8" s="17"/>
      <c r="H8" s="10" t="str">
        <f t="shared" si="13"/>
        <v xml:space="preserve"> </v>
      </c>
      <c r="I8" s="15">
        <v>130</v>
      </c>
      <c r="J8" s="11" t="str">
        <f t="shared" si="0"/>
        <v>NORMAL</v>
      </c>
      <c r="K8" s="15">
        <v>145</v>
      </c>
      <c r="L8" s="15">
        <v>75</v>
      </c>
      <c r="M8" s="10" t="str">
        <f>IF(E8&lt;&gt;0,+VLOOKUP(E8,VARIABLES!$A$4:$E$51,2,0)," ")</f>
        <v xml:space="preserve"> </v>
      </c>
      <c r="N8" s="10" t="str">
        <f>IF(E8&lt;&gt;0,+VLOOKUP(E8,VARIABLES!$A$4:$E$51,3,0)," ")</f>
        <v xml:space="preserve"> </v>
      </c>
      <c r="O8" s="11" t="str">
        <f t="shared" si="1"/>
        <v>RIESGO ALTO</v>
      </c>
      <c r="P8" s="10" t="str">
        <f>IF(E8&lt;&gt;0,+VLOOKUP(E8,VARIABLES!$A$4:$E$51,4,0)," ")</f>
        <v xml:space="preserve"> </v>
      </c>
      <c r="Q8" s="10" t="str">
        <f>IF(E8&lt;&gt;0,+VLOOKUP(E8,VARIABLES!$A$4:$E$51,5,0)," ")</f>
        <v xml:space="preserve"> </v>
      </c>
      <c r="R8" s="11" t="str">
        <f t="shared" si="2"/>
        <v>RIESGO ALTO</v>
      </c>
      <c r="S8" s="27">
        <v>75</v>
      </c>
      <c r="T8" s="26">
        <f>IF(S8=0," ",+IF(S8&lt;&gt;0,+VLOOKUP(S8,VARIABLES!$L$3:$M$6,2,0)))</f>
        <v>3115</v>
      </c>
      <c r="U8" s="12">
        <v>4500</v>
      </c>
      <c r="V8" s="13">
        <v>3900</v>
      </c>
      <c r="W8" s="13">
        <v>3700</v>
      </c>
      <c r="X8" s="14">
        <f>+IF(T8=0,0,+(((U8-V8)/4500)*T8)/10)</f>
        <v>41.533333333333331</v>
      </c>
      <c r="Y8" s="14">
        <f t="shared" si="3"/>
        <v>27.68888888888889</v>
      </c>
      <c r="Z8" s="14">
        <f t="shared" si="4"/>
        <v>23.00561797752809</v>
      </c>
      <c r="AA8" s="14">
        <f t="shared" si="5"/>
        <v>34.508426966292134</v>
      </c>
      <c r="AB8" s="14">
        <f t="shared" si="6"/>
        <v>33.24438202247191</v>
      </c>
      <c r="AC8" s="14">
        <f t="shared" si="7"/>
        <v>49.866573033707866</v>
      </c>
      <c r="AD8" s="14">
        <f t="shared" si="8"/>
        <v>44.49438202247191</v>
      </c>
      <c r="AE8" s="14">
        <f t="shared" si="9"/>
        <v>66.741573033707866</v>
      </c>
      <c r="AF8" s="14">
        <f t="shared" si="10"/>
        <v>56.25</v>
      </c>
      <c r="AG8" s="14">
        <f t="shared" si="11"/>
        <v>34.508426966292134</v>
      </c>
      <c r="AH8" s="1"/>
      <c r="AI8" s="1"/>
      <c r="AJ8" s="1"/>
      <c r="AK8" s="1"/>
      <c r="AL8" s="1"/>
      <c r="AM8" s="1"/>
      <c r="AN8" s="1"/>
    </row>
    <row r="9" spans="1:40" ht="15.6">
      <c r="A9" s="8" t="str">
        <f t="shared" si="12"/>
        <v xml:space="preserve"> </v>
      </c>
      <c r="B9" s="26"/>
      <c r="C9" s="9"/>
      <c r="D9" s="16"/>
      <c r="E9" s="16"/>
      <c r="F9" s="16"/>
      <c r="G9" s="17"/>
      <c r="H9" s="10" t="str">
        <f t="shared" si="13"/>
        <v xml:space="preserve"> </v>
      </c>
      <c r="I9" s="15">
        <v>140</v>
      </c>
      <c r="J9" s="11" t="str">
        <f t="shared" si="0"/>
        <v>NORMAL</v>
      </c>
      <c r="K9" s="15">
        <v>115</v>
      </c>
      <c r="L9" s="15">
        <v>60</v>
      </c>
      <c r="M9" s="10" t="str">
        <f>IF(E9&lt;&gt;0,+VLOOKUP(E9,VARIABLES!$A$4:$E$51,2,0)," ")</f>
        <v xml:space="preserve"> </v>
      </c>
      <c r="N9" s="10" t="str">
        <f>IF(E9&lt;&gt;0,+VLOOKUP(E9,VARIABLES!$A$4:$E$51,3,0)," ")</f>
        <v xml:space="preserve"> </v>
      </c>
      <c r="O9" s="11" t="str">
        <f t="shared" si="1"/>
        <v>RIESGO ALTO</v>
      </c>
      <c r="P9" s="10" t="str">
        <f>IF(E9&lt;&gt;0,+VLOOKUP(E9,VARIABLES!$A$4:$E$51,4,0)," ")</f>
        <v xml:space="preserve"> </v>
      </c>
      <c r="Q9" s="10" t="str">
        <f>IF(E9&lt;&gt;0,+VLOOKUP(E9,VARIABLES!$A$4:$E$51,5,0)," ")</f>
        <v xml:space="preserve"> </v>
      </c>
      <c r="R9" s="11" t="str">
        <f t="shared" si="2"/>
        <v>RIESGO ALTO</v>
      </c>
      <c r="S9" s="27">
        <v>60</v>
      </c>
      <c r="T9" s="26">
        <f>IF(S9=0," ",+IF(S9&lt;&gt;0,+VLOOKUP(S9,VARIABLES!$L$3:$M$6,2,0)))</f>
        <v>2464</v>
      </c>
      <c r="U9" s="12">
        <v>4500</v>
      </c>
      <c r="V9" s="13">
        <v>3100</v>
      </c>
      <c r="W9" s="13">
        <v>3000</v>
      </c>
      <c r="X9" s="14">
        <f>+IF(T9=0,0,+(((U9-V9)/4500)*T9)/10)</f>
        <v>76.657777777777781</v>
      </c>
      <c r="Y9" s="14">
        <f t="shared" si="3"/>
        <v>10.951111111111112</v>
      </c>
      <c r="Z9" s="14">
        <f t="shared" si="4"/>
        <v>12.464488636363637</v>
      </c>
      <c r="AA9" s="14">
        <f t="shared" si="5"/>
        <v>87.251420454545439</v>
      </c>
      <c r="AB9" s="14">
        <f t="shared" si="6"/>
        <v>18.011870941558442</v>
      </c>
      <c r="AC9" s="14">
        <f t="shared" si="7"/>
        <v>126.08309659090908</v>
      </c>
      <c r="AD9" s="14">
        <f t="shared" si="8"/>
        <v>24.107142857142858</v>
      </c>
      <c r="AE9" s="14">
        <f t="shared" si="9"/>
        <v>168.74999999999997</v>
      </c>
      <c r="AF9" s="14">
        <f t="shared" si="10"/>
        <v>30.476359577922075</v>
      </c>
      <c r="AG9" s="14">
        <f t="shared" si="11"/>
        <v>87.251420454545439</v>
      </c>
      <c r="AH9" s="1"/>
      <c r="AI9" s="1"/>
      <c r="AJ9" s="1"/>
      <c r="AK9" s="1"/>
      <c r="AL9" s="1"/>
      <c r="AM9" s="1"/>
      <c r="AN9" s="1"/>
    </row>
    <row r="10" spans="1:40" ht="15.6">
      <c r="A10" s="8" t="str">
        <f t="shared" si="12"/>
        <v xml:space="preserve"> </v>
      </c>
      <c r="B10" s="26"/>
      <c r="C10" s="9"/>
      <c r="D10" s="16"/>
      <c r="E10" s="16"/>
      <c r="F10" s="16"/>
      <c r="G10" s="17"/>
      <c r="H10" s="10" t="str">
        <f t="shared" si="13"/>
        <v xml:space="preserve"> </v>
      </c>
      <c r="I10" s="15"/>
      <c r="J10" s="11" t="str">
        <f t="shared" si="0"/>
        <v xml:space="preserve"> </v>
      </c>
      <c r="K10" s="15">
        <v>110</v>
      </c>
      <c r="L10" s="15">
        <v>80</v>
      </c>
      <c r="M10" s="10" t="str">
        <f>IF(E10&lt;&gt;0,+VLOOKUP(E10,VARIABLES!$A$4:$E$51,2,0)," ")</f>
        <v xml:space="preserve"> </v>
      </c>
      <c r="N10" s="10" t="str">
        <f>IF(E10&lt;&gt;0,+VLOOKUP(E10,VARIABLES!$A$4:$E$51,3,0)," ")</f>
        <v xml:space="preserve"> </v>
      </c>
      <c r="O10" s="11" t="str">
        <f t="shared" si="1"/>
        <v>RIESGO ALTO</v>
      </c>
      <c r="P10" s="10" t="str">
        <f>IF(E10&lt;&gt;0,+VLOOKUP(E10,VARIABLES!$A$4:$E$51,4,0)," ")</f>
        <v xml:space="preserve"> </v>
      </c>
      <c r="Q10" s="10" t="str">
        <f>IF(E10&lt;&gt;0,+VLOOKUP(E10,VARIABLES!$A$4:$E$51,5,0)," ")</f>
        <v xml:space="preserve"> </v>
      </c>
      <c r="R10" s="11" t="str">
        <f t="shared" si="2"/>
        <v>RIESGO ALTO</v>
      </c>
      <c r="S10" s="27"/>
      <c r="T10" s="26" t="str">
        <f>IF(S10=0," ",+IF(S10&lt;&gt;0,+VLOOKUP(S10,VARIABLES!$L$3:$M$6,2,0)))</f>
        <v xml:space="preserve"> </v>
      </c>
      <c r="U10" s="12">
        <v>3500</v>
      </c>
      <c r="V10" s="13">
        <v>1100</v>
      </c>
      <c r="W10" s="13"/>
      <c r="X10" s="14" t="e">
        <f t="shared" ref="X10:X34" si="14">+IF(U10=0+OR(V10=0),0,+(((U10-V10)/4500)*T10)/10)</f>
        <v>#VALUE!</v>
      </c>
      <c r="Y10" s="14" t="e">
        <f t="shared" si="3"/>
        <v>#VALUE!</v>
      </c>
      <c r="Z10" s="14" t="e">
        <f t="shared" si="4"/>
        <v>#VALUE!</v>
      </c>
      <c r="AA10" s="14" t="e">
        <f t="shared" si="5"/>
        <v>#VALUE!</v>
      </c>
      <c r="AB10" s="14" t="e">
        <f t="shared" si="6"/>
        <v>#VALUE!</v>
      </c>
      <c r="AC10" s="14" t="e">
        <f t="shared" si="7"/>
        <v>#VALUE!</v>
      </c>
      <c r="AD10" s="14" t="e">
        <f t="shared" si="8"/>
        <v>#VALUE!</v>
      </c>
      <c r="AE10" s="14" t="e">
        <f t="shared" si="9"/>
        <v>#VALUE!</v>
      </c>
      <c r="AF10" s="14" t="e">
        <f t="shared" si="10"/>
        <v>#VALUE!</v>
      </c>
      <c r="AG10" s="14" t="e">
        <f t="shared" si="11"/>
        <v>#VALUE!</v>
      </c>
      <c r="AH10" s="1"/>
      <c r="AI10" s="1"/>
      <c r="AJ10" s="1"/>
      <c r="AK10" s="1"/>
      <c r="AL10" s="1"/>
      <c r="AM10" s="1"/>
      <c r="AN10" s="1"/>
    </row>
    <row r="11" spans="1:40" ht="15.6">
      <c r="A11" s="8" t="str">
        <f t="shared" si="12"/>
        <v xml:space="preserve"> </v>
      </c>
      <c r="B11" s="26"/>
      <c r="C11" s="9"/>
      <c r="D11" s="16"/>
      <c r="E11" s="16"/>
      <c r="F11" s="16"/>
      <c r="G11" s="17"/>
      <c r="H11" s="10" t="str">
        <f t="shared" si="13"/>
        <v xml:space="preserve"> </v>
      </c>
      <c r="I11" s="15"/>
      <c r="J11" s="11" t="str">
        <f t="shared" si="0"/>
        <v xml:space="preserve"> </v>
      </c>
      <c r="K11" s="15">
        <v>120</v>
      </c>
      <c r="L11" s="15">
        <v>85</v>
      </c>
      <c r="M11" s="10" t="str">
        <f>IF(E11&lt;&gt;0,+VLOOKUP(E11,VARIABLES!$A$4:$E$51,2,0)," ")</f>
        <v xml:space="preserve"> </v>
      </c>
      <c r="N11" s="10" t="str">
        <f>IF(E11&lt;&gt;0,+VLOOKUP(E11,VARIABLES!$A$4:$E$51,3,0)," ")</f>
        <v xml:space="preserve"> </v>
      </c>
      <c r="O11" s="11" t="str">
        <f t="shared" si="1"/>
        <v>RIESGO ALTO</v>
      </c>
      <c r="P11" s="10" t="str">
        <f>IF(E11&lt;&gt;0,+VLOOKUP(E11,VARIABLES!$A$4:$E$51,4,0)," ")</f>
        <v xml:space="preserve"> </v>
      </c>
      <c r="Q11" s="10" t="str">
        <f>IF(E11&lt;&gt;0,+VLOOKUP(E11,VARIABLES!$A$4:$E$51,5,0)," ")</f>
        <v xml:space="preserve"> </v>
      </c>
      <c r="R11" s="11" t="str">
        <f t="shared" si="2"/>
        <v>RIESGO ALTO</v>
      </c>
      <c r="S11" s="27"/>
      <c r="T11" s="26" t="str">
        <f>IF(S11=0," ",+IF(S11&lt;&gt;0,+VLOOKUP(S11,VARIABLES!$L$3:$M$6,2,0)))</f>
        <v xml:space="preserve"> </v>
      </c>
      <c r="U11" s="12">
        <v>4000</v>
      </c>
      <c r="V11" s="13">
        <v>2000</v>
      </c>
      <c r="W11" s="13">
        <v>1900</v>
      </c>
      <c r="X11" s="14" t="e">
        <f t="shared" si="14"/>
        <v>#VALUE!</v>
      </c>
      <c r="Y11" s="14" t="e">
        <f t="shared" si="3"/>
        <v>#VALUE!</v>
      </c>
      <c r="Z11" s="14" t="e">
        <f t="shared" si="4"/>
        <v>#VALUE!</v>
      </c>
      <c r="AA11" s="14" t="e">
        <f t="shared" si="5"/>
        <v>#VALUE!</v>
      </c>
      <c r="AB11" s="14" t="e">
        <f t="shared" si="6"/>
        <v>#VALUE!</v>
      </c>
      <c r="AC11" s="14" t="e">
        <f t="shared" si="7"/>
        <v>#VALUE!</v>
      </c>
      <c r="AD11" s="14" t="e">
        <f t="shared" si="8"/>
        <v>#VALUE!</v>
      </c>
      <c r="AE11" s="14" t="e">
        <f t="shared" si="9"/>
        <v>#VALUE!</v>
      </c>
      <c r="AF11" s="14" t="e">
        <f t="shared" si="10"/>
        <v>#VALUE!</v>
      </c>
      <c r="AG11" s="14" t="e">
        <f t="shared" si="11"/>
        <v>#VALUE!</v>
      </c>
      <c r="AH11" s="1"/>
      <c r="AI11" s="1"/>
      <c r="AJ11" s="1"/>
      <c r="AK11" s="1"/>
      <c r="AL11" s="1"/>
      <c r="AM11" s="1"/>
      <c r="AN11" s="1"/>
    </row>
    <row r="12" spans="1:40" ht="15.6">
      <c r="A12" s="8" t="str">
        <f t="shared" si="12"/>
        <v xml:space="preserve"> </v>
      </c>
      <c r="B12" s="26"/>
      <c r="C12" s="9"/>
      <c r="D12" s="16"/>
      <c r="E12" s="16"/>
      <c r="F12" s="16"/>
      <c r="G12" s="17"/>
      <c r="H12" s="10" t="str">
        <f t="shared" si="13"/>
        <v xml:space="preserve"> </v>
      </c>
      <c r="I12" s="15"/>
      <c r="J12" s="11" t="str">
        <f t="shared" si="0"/>
        <v xml:space="preserve"> </v>
      </c>
      <c r="K12" s="15">
        <v>105</v>
      </c>
      <c r="L12" s="15">
        <v>85</v>
      </c>
      <c r="M12" s="10" t="str">
        <f>IF(E12&lt;&gt;0,+VLOOKUP(E12,VARIABLES!$A$4:$E$51,2,0)," ")</f>
        <v xml:space="preserve"> </v>
      </c>
      <c r="N12" s="10" t="str">
        <f>IF(E12&lt;&gt;0,+VLOOKUP(E12,VARIABLES!$A$4:$E$51,3,0)," ")</f>
        <v xml:space="preserve"> </v>
      </c>
      <c r="O12" s="11" t="str">
        <f t="shared" si="1"/>
        <v>RIESGO ALTO</v>
      </c>
      <c r="P12" s="10" t="str">
        <f>IF(E12&lt;&gt;0,+VLOOKUP(E12,VARIABLES!$A$4:$E$51,4,0)," ")</f>
        <v xml:space="preserve"> </v>
      </c>
      <c r="Q12" s="10" t="str">
        <f>IF(E12&lt;&gt;0,+VLOOKUP(E12,VARIABLES!$A$4:$E$51,5,0)," ")</f>
        <v xml:space="preserve"> </v>
      </c>
      <c r="R12" s="11" t="str">
        <f t="shared" si="2"/>
        <v>RIESGO ALTO</v>
      </c>
      <c r="S12" s="27"/>
      <c r="T12" s="26" t="str">
        <f>IF(S12=0," ",+IF(S12&lt;&gt;0,+VLOOKUP(S12,VARIABLES!$L$3:$M$6,2,0)))</f>
        <v xml:space="preserve"> </v>
      </c>
      <c r="U12" s="12">
        <v>4000</v>
      </c>
      <c r="V12" s="13">
        <v>2000</v>
      </c>
      <c r="W12" s="13">
        <v>1800</v>
      </c>
      <c r="X12" s="14" t="e">
        <f t="shared" si="14"/>
        <v>#VALUE!</v>
      </c>
      <c r="Y12" s="14" t="e">
        <f t="shared" si="3"/>
        <v>#VALUE!</v>
      </c>
      <c r="Z12" s="14" t="e">
        <f t="shared" si="4"/>
        <v>#VALUE!</v>
      </c>
      <c r="AA12" s="14" t="e">
        <f t="shared" si="5"/>
        <v>#VALUE!</v>
      </c>
      <c r="AB12" s="14" t="e">
        <f t="shared" si="6"/>
        <v>#VALUE!</v>
      </c>
      <c r="AC12" s="14" t="e">
        <f t="shared" si="7"/>
        <v>#VALUE!</v>
      </c>
      <c r="AD12" s="14" t="e">
        <f t="shared" si="8"/>
        <v>#VALUE!</v>
      </c>
      <c r="AE12" s="14" t="e">
        <f t="shared" si="9"/>
        <v>#VALUE!</v>
      </c>
      <c r="AF12" s="14" t="e">
        <f t="shared" si="10"/>
        <v>#VALUE!</v>
      </c>
      <c r="AG12" s="14" t="e">
        <f t="shared" si="11"/>
        <v>#VALUE!</v>
      </c>
      <c r="AH12" s="1"/>
      <c r="AI12" s="1"/>
      <c r="AJ12" s="1"/>
      <c r="AK12" s="1"/>
      <c r="AL12" s="1"/>
      <c r="AM12" s="1"/>
      <c r="AN12" s="1"/>
    </row>
    <row r="13" spans="1:40" ht="15.6">
      <c r="A13" s="8" t="str">
        <f t="shared" si="12"/>
        <v xml:space="preserve"> </v>
      </c>
      <c r="B13" s="26"/>
      <c r="C13" s="9"/>
      <c r="D13" s="16"/>
      <c r="E13" s="16"/>
      <c r="F13" s="16"/>
      <c r="G13" s="17"/>
      <c r="H13" s="10" t="str">
        <f t="shared" si="13"/>
        <v xml:space="preserve"> </v>
      </c>
      <c r="I13" s="15"/>
      <c r="J13" s="11" t="str">
        <f t="shared" si="0"/>
        <v xml:space="preserve"> </v>
      </c>
      <c r="K13" s="15">
        <v>125</v>
      </c>
      <c r="L13" s="15">
        <v>85</v>
      </c>
      <c r="M13" s="10" t="str">
        <f>IF(E13&lt;&gt;0,+VLOOKUP(E13,VARIABLES!$A$4:$E$51,2,0)," ")</f>
        <v xml:space="preserve"> </v>
      </c>
      <c r="N13" s="10" t="str">
        <f>IF(E13&lt;&gt;0,+VLOOKUP(E13,VARIABLES!$A$4:$E$51,3,0)," ")</f>
        <v xml:space="preserve"> </v>
      </c>
      <c r="O13" s="11" t="str">
        <f t="shared" si="1"/>
        <v>RIESGO ALTO</v>
      </c>
      <c r="P13" s="10" t="str">
        <f>IF(E13&lt;&gt;0,+VLOOKUP(E13,VARIABLES!$A$4:$E$51,4,0)," ")</f>
        <v xml:space="preserve"> </v>
      </c>
      <c r="Q13" s="10" t="str">
        <f>IF(E13&lt;&gt;0,+VLOOKUP(E13,VARIABLES!$A$4:$E$51,5,0)," ")</f>
        <v xml:space="preserve"> </v>
      </c>
      <c r="R13" s="11" t="str">
        <f t="shared" si="2"/>
        <v>RIESGO ALTO</v>
      </c>
      <c r="S13" s="27"/>
      <c r="T13" s="26" t="str">
        <f>IF(S13=0," ",+IF(S13&lt;&gt;0,+VLOOKUP(S13,VARIABLES!$L$3:$M$6,2,0)))</f>
        <v xml:space="preserve"> </v>
      </c>
      <c r="U13" s="12"/>
      <c r="V13" s="13"/>
      <c r="W13" s="13"/>
      <c r="X13" s="14" t="e">
        <f t="shared" si="14"/>
        <v>#VALUE!</v>
      </c>
      <c r="Y13" s="14" t="e">
        <f t="shared" si="3"/>
        <v>#VALUE!</v>
      </c>
      <c r="Z13" s="14" t="e">
        <f t="shared" si="4"/>
        <v>#VALUE!</v>
      </c>
      <c r="AA13" s="14" t="e">
        <f t="shared" si="5"/>
        <v>#VALUE!</v>
      </c>
      <c r="AB13" s="14" t="e">
        <f t="shared" si="6"/>
        <v>#VALUE!</v>
      </c>
      <c r="AC13" s="14" t="e">
        <f t="shared" si="7"/>
        <v>#VALUE!</v>
      </c>
      <c r="AD13" s="14" t="e">
        <f t="shared" si="8"/>
        <v>#VALUE!</v>
      </c>
      <c r="AE13" s="14" t="e">
        <f t="shared" si="9"/>
        <v>#VALUE!</v>
      </c>
      <c r="AF13" s="14" t="e">
        <f t="shared" si="10"/>
        <v>#VALUE!</v>
      </c>
      <c r="AG13" s="14" t="e">
        <f t="shared" si="11"/>
        <v>#VALUE!</v>
      </c>
      <c r="AH13" s="1"/>
      <c r="AI13" s="1"/>
      <c r="AJ13" s="1"/>
      <c r="AK13" s="1"/>
      <c r="AL13" s="1"/>
      <c r="AM13" s="1"/>
      <c r="AN13" s="1"/>
    </row>
    <row r="14" spans="1:40" ht="15.6">
      <c r="A14" s="8" t="str">
        <f t="shared" si="12"/>
        <v xml:space="preserve"> </v>
      </c>
      <c r="B14" s="26"/>
      <c r="C14" s="9"/>
      <c r="D14" s="16"/>
      <c r="E14" s="16"/>
      <c r="F14" s="16"/>
      <c r="G14" s="17"/>
      <c r="H14" s="10" t="str">
        <f t="shared" si="13"/>
        <v xml:space="preserve"> </v>
      </c>
      <c r="I14" s="15"/>
      <c r="J14" s="11" t="str">
        <f t="shared" si="0"/>
        <v xml:space="preserve"> </v>
      </c>
      <c r="K14" s="15"/>
      <c r="L14" s="15"/>
      <c r="M14" s="10" t="str">
        <f>IF(E14&lt;&gt;0,+VLOOKUP(E14,VARIABLES!$A$4:$E$51,2,0)," ")</f>
        <v xml:space="preserve"> </v>
      </c>
      <c r="N14" s="10" t="str">
        <f>IF(E14&lt;&gt;0,+VLOOKUP(E14,VARIABLES!$A$4:$E$51,3,0)," ")</f>
        <v xml:space="preserve"> </v>
      </c>
      <c r="O14" s="11" t="str">
        <f t="shared" si="1"/>
        <v xml:space="preserve"> </v>
      </c>
      <c r="P14" s="10" t="str">
        <f>IF(E14&lt;&gt;0,+VLOOKUP(E14,VARIABLES!$A$4:$E$51,4,0)," ")</f>
        <v xml:space="preserve"> </v>
      </c>
      <c r="Q14" s="10" t="str">
        <f>IF(E14&lt;&gt;0,+VLOOKUP(E14,VARIABLES!$A$4:$E$51,5,0)," ")</f>
        <v xml:space="preserve"> </v>
      </c>
      <c r="R14" s="11" t="str">
        <f t="shared" si="2"/>
        <v xml:space="preserve"> </v>
      </c>
      <c r="S14" s="27"/>
      <c r="T14" s="26" t="str">
        <f>IF(S14=0," ",+IF(S14&lt;&gt;0,+VLOOKUP(S14,VARIABLES!$L$3:$M$6,2,0)))</f>
        <v xml:space="preserve"> </v>
      </c>
      <c r="U14" s="12"/>
      <c r="V14" s="13"/>
      <c r="W14" s="13"/>
      <c r="X14" s="14" t="e">
        <f t="shared" si="14"/>
        <v>#VALUE!</v>
      </c>
      <c r="Y14" s="14" t="e">
        <f t="shared" si="3"/>
        <v>#VALUE!</v>
      </c>
      <c r="Z14" s="14" t="e">
        <f t="shared" si="4"/>
        <v>#VALUE!</v>
      </c>
      <c r="AA14" s="14" t="e">
        <f t="shared" si="5"/>
        <v>#VALUE!</v>
      </c>
      <c r="AB14" s="14" t="e">
        <f t="shared" si="6"/>
        <v>#VALUE!</v>
      </c>
      <c r="AC14" s="14" t="e">
        <f t="shared" si="7"/>
        <v>#VALUE!</v>
      </c>
      <c r="AD14" s="14" t="e">
        <f t="shared" si="8"/>
        <v>#VALUE!</v>
      </c>
      <c r="AE14" s="14" t="e">
        <f t="shared" si="9"/>
        <v>#VALUE!</v>
      </c>
      <c r="AF14" s="14" t="e">
        <f t="shared" si="10"/>
        <v>#VALUE!</v>
      </c>
      <c r="AG14" s="14" t="e">
        <f t="shared" si="11"/>
        <v>#VALUE!</v>
      </c>
      <c r="AH14" s="1"/>
      <c r="AI14" s="1"/>
      <c r="AJ14" s="1"/>
      <c r="AK14" s="1"/>
      <c r="AL14" s="1"/>
      <c r="AM14" s="1"/>
      <c r="AN14" s="1"/>
    </row>
    <row r="15" spans="1:40" ht="15.6">
      <c r="A15" s="8" t="str">
        <f t="shared" si="12"/>
        <v xml:space="preserve"> </v>
      </c>
      <c r="B15" s="26"/>
      <c r="C15" s="9"/>
      <c r="D15" s="16"/>
      <c r="E15" s="16"/>
      <c r="F15" s="16"/>
      <c r="G15" s="17"/>
      <c r="H15" s="10" t="str">
        <f t="shared" si="13"/>
        <v xml:space="preserve"> </v>
      </c>
      <c r="I15" s="15"/>
      <c r="J15" s="11" t="str">
        <f t="shared" si="0"/>
        <v xml:space="preserve"> </v>
      </c>
      <c r="K15" s="15"/>
      <c r="L15" s="15"/>
      <c r="M15" s="10" t="str">
        <f>IF(E15&lt;&gt;0,+VLOOKUP(E15,VARIABLES!$A$4:$E$51,2,0)," ")</f>
        <v xml:space="preserve"> </v>
      </c>
      <c r="N15" s="10" t="str">
        <f>IF(E15&lt;&gt;0,+VLOOKUP(E15,VARIABLES!$A$4:$E$51,3,0)," ")</f>
        <v xml:space="preserve"> </v>
      </c>
      <c r="O15" s="11" t="str">
        <f t="shared" si="1"/>
        <v xml:space="preserve"> </v>
      </c>
      <c r="P15" s="10" t="str">
        <f>IF(E15&lt;&gt;0,+VLOOKUP(E15,VARIABLES!$A$4:$E$51,4,0)," ")</f>
        <v xml:space="preserve"> </v>
      </c>
      <c r="Q15" s="10" t="str">
        <f>IF(E15&lt;&gt;0,+VLOOKUP(E15,VARIABLES!$A$4:$E$51,5,0)," ")</f>
        <v xml:space="preserve"> </v>
      </c>
      <c r="R15" s="11" t="str">
        <f t="shared" si="2"/>
        <v xml:space="preserve"> </v>
      </c>
      <c r="S15" s="27"/>
      <c r="T15" s="26" t="str">
        <f>IF(S15=0," ",+IF(S15&lt;&gt;0,+VLOOKUP(S15,VARIABLES!$L$3:$M$6,2,0)))</f>
        <v xml:space="preserve"> </v>
      </c>
      <c r="U15" s="12"/>
      <c r="V15" s="13"/>
      <c r="W15" s="13"/>
      <c r="X15" s="14" t="e">
        <f t="shared" si="14"/>
        <v>#VALUE!</v>
      </c>
      <c r="Y15" s="14" t="e">
        <f t="shared" si="3"/>
        <v>#VALUE!</v>
      </c>
      <c r="Z15" s="14" t="e">
        <f t="shared" si="4"/>
        <v>#VALUE!</v>
      </c>
      <c r="AA15" s="14" t="e">
        <f t="shared" si="5"/>
        <v>#VALUE!</v>
      </c>
      <c r="AB15" s="14" t="e">
        <f t="shared" si="6"/>
        <v>#VALUE!</v>
      </c>
      <c r="AC15" s="14" t="e">
        <f t="shared" si="7"/>
        <v>#VALUE!</v>
      </c>
      <c r="AD15" s="14" t="e">
        <f t="shared" si="8"/>
        <v>#VALUE!</v>
      </c>
      <c r="AE15" s="14" t="e">
        <f t="shared" si="9"/>
        <v>#VALUE!</v>
      </c>
      <c r="AF15" s="14" t="e">
        <f t="shared" si="10"/>
        <v>#VALUE!</v>
      </c>
      <c r="AG15" s="14" t="e">
        <f t="shared" si="11"/>
        <v>#VALUE!</v>
      </c>
      <c r="AH15" s="1"/>
      <c r="AI15" s="1"/>
      <c r="AJ15" s="1"/>
      <c r="AK15" s="1"/>
      <c r="AL15" s="1"/>
      <c r="AM15" s="1"/>
      <c r="AN15" s="1"/>
    </row>
    <row r="16" spans="1:40" ht="15.6">
      <c r="A16" s="8" t="str">
        <f t="shared" si="12"/>
        <v xml:space="preserve"> </v>
      </c>
      <c r="B16" s="26"/>
      <c r="C16" s="9"/>
      <c r="D16" s="16"/>
      <c r="E16" s="16"/>
      <c r="F16" s="16"/>
      <c r="G16" s="17"/>
      <c r="H16" s="10" t="str">
        <f t="shared" si="13"/>
        <v xml:space="preserve"> </v>
      </c>
      <c r="I16" s="15"/>
      <c r="J16" s="11" t="str">
        <f t="shared" si="0"/>
        <v xml:space="preserve"> </v>
      </c>
      <c r="K16" s="15"/>
      <c r="L16" s="15"/>
      <c r="M16" s="10" t="str">
        <f>IF(E16&lt;&gt;0,+VLOOKUP(E16,VARIABLES!$A$4:$E$51,2,0)," ")</f>
        <v xml:space="preserve"> </v>
      </c>
      <c r="N16" s="10" t="str">
        <f>IF(E16&lt;&gt;0,+VLOOKUP(E16,VARIABLES!$A$4:$E$51,3,0)," ")</f>
        <v xml:space="preserve"> </v>
      </c>
      <c r="O16" s="11" t="str">
        <f t="shared" si="1"/>
        <v xml:space="preserve"> </v>
      </c>
      <c r="P16" s="10" t="str">
        <f>IF(E16&lt;&gt;0,+VLOOKUP(E16,VARIABLES!$A$4:$E$51,4,0)," ")</f>
        <v xml:space="preserve"> </v>
      </c>
      <c r="Q16" s="10" t="str">
        <f>IF(E16&lt;&gt;0,+VLOOKUP(E16,VARIABLES!$A$4:$E$51,5,0)," ")</f>
        <v xml:space="preserve"> </v>
      </c>
      <c r="R16" s="11" t="str">
        <f t="shared" si="2"/>
        <v xml:space="preserve"> </v>
      </c>
      <c r="S16" s="27"/>
      <c r="T16" s="26" t="str">
        <f>IF(S16=0," ",+IF(S16&lt;&gt;0,+VLOOKUP(S16,VARIABLES!$L$3:$M$6,2,0)))</f>
        <v xml:space="preserve"> </v>
      </c>
      <c r="U16" s="12"/>
      <c r="V16" s="13"/>
      <c r="W16" s="13"/>
      <c r="X16" s="14" t="e">
        <f t="shared" si="14"/>
        <v>#VALUE!</v>
      </c>
      <c r="Y16" s="14" t="e">
        <f t="shared" si="3"/>
        <v>#VALUE!</v>
      </c>
      <c r="Z16" s="14" t="e">
        <f t="shared" si="4"/>
        <v>#VALUE!</v>
      </c>
      <c r="AA16" s="14" t="e">
        <f t="shared" si="5"/>
        <v>#VALUE!</v>
      </c>
      <c r="AB16" s="14" t="e">
        <f t="shared" si="6"/>
        <v>#VALUE!</v>
      </c>
      <c r="AC16" s="14" t="e">
        <f t="shared" si="7"/>
        <v>#VALUE!</v>
      </c>
      <c r="AD16" s="14" t="e">
        <f t="shared" si="8"/>
        <v>#VALUE!</v>
      </c>
      <c r="AE16" s="14" t="e">
        <f t="shared" si="9"/>
        <v>#VALUE!</v>
      </c>
      <c r="AF16" s="14" t="e">
        <f t="shared" si="10"/>
        <v>#VALUE!</v>
      </c>
      <c r="AG16" s="14" t="e">
        <f t="shared" si="11"/>
        <v>#VALUE!</v>
      </c>
      <c r="AH16" s="1"/>
      <c r="AI16" s="1"/>
      <c r="AJ16" s="1"/>
      <c r="AK16" s="1"/>
      <c r="AL16" s="1"/>
      <c r="AM16" s="1"/>
      <c r="AN16" s="1"/>
    </row>
    <row r="17" spans="1:40" ht="15.6">
      <c r="A17" s="8" t="str">
        <f t="shared" si="12"/>
        <v xml:space="preserve"> </v>
      </c>
      <c r="B17" s="26"/>
      <c r="C17" s="9"/>
      <c r="D17" s="16"/>
      <c r="E17" s="16"/>
      <c r="F17" s="16"/>
      <c r="G17" s="17"/>
      <c r="H17" s="10" t="str">
        <f t="shared" si="13"/>
        <v xml:space="preserve"> </v>
      </c>
      <c r="I17" s="15"/>
      <c r="J17" s="11" t="str">
        <f t="shared" si="0"/>
        <v xml:space="preserve"> </v>
      </c>
      <c r="K17" s="15"/>
      <c r="L17" s="15"/>
      <c r="M17" s="10" t="str">
        <f>IF(E17&lt;&gt;0,+VLOOKUP(E17,VARIABLES!$A$4:$E$51,2,0)," ")</f>
        <v xml:space="preserve"> </v>
      </c>
      <c r="N17" s="10" t="str">
        <f>IF(E17&lt;&gt;0,+VLOOKUP(E17,VARIABLES!$A$4:$E$51,3,0)," ")</f>
        <v xml:space="preserve"> </v>
      </c>
      <c r="O17" s="11" t="str">
        <f t="shared" si="1"/>
        <v xml:space="preserve"> </v>
      </c>
      <c r="P17" s="10" t="str">
        <f>IF(E17&lt;&gt;0,+VLOOKUP(E17,VARIABLES!$A$4:$E$51,4,0)," ")</f>
        <v xml:space="preserve"> </v>
      </c>
      <c r="Q17" s="10" t="str">
        <f>IF(E17&lt;&gt;0,+VLOOKUP(E17,VARIABLES!$A$4:$E$51,5,0)," ")</f>
        <v xml:space="preserve"> </v>
      </c>
      <c r="R17" s="11" t="str">
        <f t="shared" si="2"/>
        <v xml:space="preserve"> </v>
      </c>
      <c r="S17" s="27"/>
      <c r="T17" s="26" t="str">
        <f>IF(S17=0," ",+IF(S17&lt;&gt;0,+VLOOKUP(S17,VARIABLES!$L$3:$M$6,2,0)))</f>
        <v xml:space="preserve"> </v>
      </c>
      <c r="U17" s="12"/>
      <c r="V17" s="13"/>
      <c r="W17" s="13"/>
      <c r="X17" s="14" t="e">
        <f t="shared" si="14"/>
        <v>#VALUE!</v>
      </c>
      <c r="Y17" s="14" t="e">
        <f t="shared" si="3"/>
        <v>#VALUE!</v>
      </c>
      <c r="Z17" s="14" t="e">
        <f t="shared" si="4"/>
        <v>#VALUE!</v>
      </c>
      <c r="AA17" s="14" t="e">
        <f t="shared" si="5"/>
        <v>#VALUE!</v>
      </c>
      <c r="AB17" s="14" t="e">
        <f t="shared" si="6"/>
        <v>#VALUE!</v>
      </c>
      <c r="AC17" s="14" t="e">
        <f t="shared" si="7"/>
        <v>#VALUE!</v>
      </c>
      <c r="AD17" s="14" t="e">
        <f t="shared" si="8"/>
        <v>#VALUE!</v>
      </c>
      <c r="AE17" s="14" t="e">
        <f t="shared" si="9"/>
        <v>#VALUE!</v>
      </c>
      <c r="AF17" s="14" t="e">
        <f t="shared" si="10"/>
        <v>#VALUE!</v>
      </c>
      <c r="AG17" s="14" t="e">
        <f t="shared" si="11"/>
        <v>#VALUE!</v>
      </c>
      <c r="AH17" s="1"/>
      <c r="AI17" s="1"/>
      <c r="AJ17" s="1"/>
      <c r="AK17" s="1"/>
      <c r="AL17" s="1"/>
      <c r="AM17" s="1"/>
      <c r="AN17" s="1"/>
    </row>
    <row r="18" spans="1:40" ht="15.6">
      <c r="A18" s="8" t="str">
        <f t="shared" si="12"/>
        <v xml:space="preserve"> </v>
      </c>
      <c r="B18" s="26"/>
      <c r="C18" s="9"/>
      <c r="D18" s="16"/>
      <c r="E18" s="16"/>
      <c r="F18" s="16"/>
      <c r="G18" s="17"/>
      <c r="H18" s="10" t="str">
        <f t="shared" si="13"/>
        <v xml:space="preserve"> </v>
      </c>
      <c r="I18" s="15"/>
      <c r="J18" s="11" t="str">
        <f t="shared" si="0"/>
        <v xml:space="preserve"> </v>
      </c>
      <c r="K18" s="15"/>
      <c r="L18" s="15"/>
      <c r="M18" s="10" t="str">
        <f>IF(E18&lt;&gt;0,+VLOOKUP(E18,VARIABLES!$A$4:$E$51,2,0)," ")</f>
        <v xml:space="preserve"> </v>
      </c>
      <c r="N18" s="10" t="str">
        <f>IF(E18&lt;&gt;0,+VLOOKUP(E18,VARIABLES!$A$4:$E$51,3,0)," ")</f>
        <v xml:space="preserve"> </v>
      </c>
      <c r="O18" s="11" t="str">
        <f t="shared" si="1"/>
        <v xml:space="preserve"> </v>
      </c>
      <c r="P18" s="10" t="str">
        <f>IF(E18&lt;&gt;0,+VLOOKUP(E18,VARIABLES!$A$4:$E$51,4,0)," ")</f>
        <v xml:space="preserve"> </v>
      </c>
      <c r="Q18" s="10" t="str">
        <f>IF(E18&lt;&gt;0,+VLOOKUP(E18,VARIABLES!$A$4:$E$51,5,0)," ")</f>
        <v xml:space="preserve"> </v>
      </c>
      <c r="R18" s="11" t="str">
        <f t="shared" si="2"/>
        <v xml:space="preserve"> </v>
      </c>
      <c r="S18" s="27"/>
      <c r="T18" s="26" t="str">
        <f>IF(S18=0," ",+IF(S18&lt;&gt;0,+VLOOKUP(S18,VARIABLES!$L$3:$M$6,2,0)))</f>
        <v xml:space="preserve"> </v>
      </c>
      <c r="U18" s="12"/>
      <c r="V18" s="13"/>
      <c r="W18" s="13"/>
      <c r="X18" s="14" t="e">
        <f t="shared" si="14"/>
        <v>#VALUE!</v>
      </c>
      <c r="Y18" s="14" t="e">
        <f t="shared" si="3"/>
        <v>#VALUE!</v>
      </c>
      <c r="Z18" s="14" t="e">
        <f t="shared" si="4"/>
        <v>#VALUE!</v>
      </c>
      <c r="AA18" s="14" t="e">
        <f t="shared" si="5"/>
        <v>#VALUE!</v>
      </c>
      <c r="AB18" s="14" t="e">
        <f t="shared" si="6"/>
        <v>#VALUE!</v>
      </c>
      <c r="AC18" s="14" t="e">
        <f t="shared" si="7"/>
        <v>#VALUE!</v>
      </c>
      <c r="AD18" s="14" t="e">
        <f t="shared" si="8"/>
        <v>#VALUE!</v>
      </c>
      <c r="AE18" s="14" t="e">
        <f t="shared" si="9"/>
        <v>#VALUE!</v>
      </c>
      <c r="AF18" s="14" t="e">
        <f t="shared" si="10"/>
        <v>#VALUE!</v>
      </c>
      <c r="AG18" s="14" t="e">
        <f t="shared" si="11"/>
        <v>#VALUE!</v>
      </c>
      <c r="AH18" s="1"/>
      <c r="AI18" s="1"/>
      <c r="AJ18" s="1"/>
      <c r="AK18" s="1"/>
      <c r="AL18" s="1"/>
      <c r="AM18" s="1"/>
      <c r="AN18" s="1"/>
    </row>
    <row r="19" spans="1:40" ht="15.6">
      <c r="A19" s="8" t="str">
        <f t="shared" si="12"/>
        <v xml:space="preserve"> </v>
      </c>
      <c r="B19" s="26"/>
      <c r="C19" s="9"/>
      <c r="D19" s="16"/>
      <c r="E19" s="16"/>
      <c r="F19" s="16"/>
      <c r="G19" s="17"/>
      <c r="H19" s="10" t="str">
        <f t="shared" si="13"/>
        <v xml:space="preserve"> </v>
      </c>
      <c r="I19" s="15"/>
      <c r="J19" s="11" t="str">
        <f t="shared" si="0"/>
        <v xml:space="preserve"> </v>
      </c>
      <c r="K19" s="15"/>
      <c r="L19" s="15"/>
      <c r="M19" s="10" t="str">
        <f>IF(E19&lt;&gt;0,+VLOOKUP(E19,VARIABLES!$A$4:$E$51,2,0)," ")</f>
        <v xml:space="preserve"> </v>
      </c>
      <c r="N19" s="10" t="str">
        <f>IF(E19&lt;&gt;0,+VLOOKUP(E19,VARIABLES!$A$4:$E$51,3,0)," ")</f>
        <v xml:space="preserve"> </v>
      </c>
      <c r="O19" s="11" t="str">
        <f t="shared" si="1"/>
        <v xml:space="preserve"> </v>
      </c>
      <c r="P19" s="10" t="str">
        <f>IF(E19&lt;&gt;0,+VLOOKUP(E19,VARIABLES!$A$4:$E$51,4,0)," ")</f>
        <v xml:space="preserve"> </v>
      </c>
      <c r="Q19" s="10" t="str">
        <f>IF(E19&lt;&gt;0,+VLOOKUP(E19,VARIABLES!$A$4:$E$51,5,0)," ")</f>
        <v xml:space="preserve"> </v>
      </c>
      <c r="R19" s="11" t="str">
        <f t="shared" si="2"/>
        <v xml:space="preserve"> </v>
      </c>
      <c r="S19" s="27"/>
      <c r="T19" s="26" t="str">
        <f>IF(S19=0," ",+IF(S19&lt;&gt;0,+VLOOKUP(S19,VARIABLES!$L$3:$M$6,2,0)))</f>
        <v xml:space="preserve"> </v>
      </c>
      <c r="U19" s="12"/>
      <c r="V19" s="13"/>
      <c r="W19" s="13"/>
      <c r="X19" s="14" t="e">
        <f t="shared" si="14"/>
        <v>#VALUE!</v>
      </c>
      <c r="Y19" s="14" t="e">
        <f t="shared" si="3"/>
        <v>#VALUE!</v>
      </c>
      <c r="Z19" s="14" t="e">
        <f t="shared" si="4"/>
        <v>#VALUE!</v>
      </c>
      <c r="AA19" s="14" t="e">
        <f t="shared" si="5"/>
        <v>#VALUE!</v>
      </c>
      <c r="AB19" s="14" t="e">
        <f t="shared" si="6"/>
        <v>#VALUE!</v>
      </c>
      <c r="AC19" s="14" t="e">
        <f t="shared" si="7"/>
        <v>#VALUE!</v>
      </c>
      <c r="AD19" s="14" t="e">
        <f t="shared" si="8"/>
        <v>#VALUE!</v>
      </c>
      <c r="AE19" s="14" t="e">
        <f t="shared" si="9"/>
        <v>#VALUE!</v>
      </c>
      <c r="AF19" s="14" t="e">
        <f t="shared" si="10"/>
        <v>#VALUE!</v>
      </c>
      <c r="AG19" s="14" t="e">
        <f t="shared" si="11"/>
        <v>#VALUE!</v>
      </c>
      <c r="AH19" s="1"/>
      <c r="AI19" s="1"/>
      <c r="AJ19" s="1"/>
      <c r="AK19" s="1"/>
      <c r="AL19" s="1"/>
      <c r="AM19" s="1"/>
      <c r="AN19" s="1"/>
    </row>
    <row r="20" spans="1:40" ht="15.6">
      <c r="A20" s="8" t="str">
        <f t="shared" si="12"/>
        <v xml:space="preserve"> </v>
      </c>
      <c r="B20" s="26"/>
      <c r="C20" s="9"/>
      <c r="D20" s="16"/>
      <c r="E20" s="16"/>
      <c r="F20" s="16"/>
      <c r="G20" s="17"/>
      <c r="H20" s="10" t="str">
        <f t="shared" si="13"/>
        <v xml:space="preserve"> </v>
      </c>
      <c r="I20" s="15"/>
      <c r="J20" s="11" t="str">
        <f t="shared" si="0"/>
        <v xml:space="preserve"> </v>
      </c>
      <c r="K20" s="15"/>
      <c r="L20" s="15"/>
      <c r="M20" s="10" t="str">
        <f>IF(E20&lt;&gt;0,+VLOOKUP(E20,VARIABLES!$A$4:$E$51,2,0)," ")</f>
        <v xml:space="preserve"> </v>
      </c>
      <c r="N20" s="10" t="str">
        <f>IF(E20&lt;&gt;0,+VLOOKUP(E20,VARIABLES!$A$4:$E$51,3,0)," ")</f>
        <v xml:space="preserve"> </v>
      </c>
      <c r="O20" s="11" t="str">
        <f t="shared" si="1"/>
        <v xml:space="preserve"> </v>
      </c>
      <c r="P20" s="10" t="str">
        <f>IF(E20&lt;&gt;0,+VLOOKUP(E20,VARIABLES!$A$4:$E$51,4,0)," ")</f>
        <v xml:space="preserve"> </v>
      </c>
      <c r="Q20" s="10" t="str">
        <f>IF(E20&lt;&gt;0,+VLOOKUP(E20,VARIABLES!$A$4:$E$51,5,0)," ")</f>
        <v xml:space="preserve"> </v>
      </c>
      <c r="R20" s="11" t="str">
        <f t="shared" si="2"/>
        <v xml:space="preserve"> </v>
      </c>
      <c r="S20" s="27"/>
      <c r="T20" s="26" t="str">
        <f>IF(S20=0," ",+IF(S20&lt;&gt;0,+VLOOKUP(S20,VARIABLES!$L$3:$M$6,2,0)))</f>
        <v xml:space="preserve"> </v>
      </c>
      <c r="U20" s="12"/>
      <c r="V20" s="13"/>
      <c r="W20" s="13"/>
      <c r="X20" s="14" t="e">
        <f t="shared" si="14"/>
        <v>#VALUE!</v>
      </c>
      <c r="Y20" s="14" t="e">
        <f t="shared" si="3"/>
        <v>#VALUE!</v>
      </c>
      <c r="Z20" s="14" t="e">
        <f t="shared" si="4"/>
        <v>#VALUE!</v>
      </c>
      <c r="AA20" s="14" t="e">
        <f t="shared" si="5"/>
        <v>#VALUE!</v>
      </c>
      <c r="AB20" s="14" t="e">
        <f t="shared" si="6"/>
        <v>#VALUE!</v>
      </c>
      <c r="AC20" s="14" t="e">
        <f t="shared" si="7"/>
        <v>#VALUE!</v>
      </c>
      <c r="AD20" s="14" t="e">
        <f t="shared" si="8"/>
        <v>#VALUE!</v>
      </c>
      <c r="AE20" s="14" t="e">
        <f t="shared" si="9"/>
        <v>#VALUE!</v>
      </c>
      <c r="AF20" s="14" t="e">
        <f t="shared" si="10"/>
        <v>#VALUE!</v>
      </c>
      <c r="AG20" s="14" t="e">
        <f t="shared" si="11"/>
        <v>#VALUE!</v>
      </c>
      <c r="AH20" s="1"/>
      <c r="AI20" s="1"/>
      <c r="AJ20" s="1"/>
      <c r="AK20" s="1"/>
      <c r="AL20" s="1"/>
      <c r="AM20" s="1"/>
      <c r="AN20" s="1"/>
    </row>
    <row r="21" spans="1:40" ht="15.6">
      <c r="A21" s="8" t="str">
        <f t="shared" si="12"/>
        <v xml:space="preserve"> </v>
      </c>
      <c r="B21" s="26"/>
      <c r="C21" s="9"/>
      <c r="D21" s="16"/>
      <c r="E21" s="16"/>
      <c r="F21" s="16"/>
      <c r="G21" s="17"/>
      <c r="H21" s="10" t="str">
        <f t="shared" si="13"/>
        <v xml:space="preserve"> </v>
      </c>
      <c r="I21" s="15"/>
      <c r="J21" s="11" t="str">
        <f t="shared" si="0"/>
        <v xml:space="preserve"> </v>
      </c>
      <c r="K21" s="15"/>
      <c r="L21" s="15"/>
      <c r="M21" s="10" t="str">
        <f>IF(E21&lt;&gt;0,+VLOOKUP(E21,VARIABLES!$A$4:$E$51,2,0)," ")</f>
        <v xml:space="preserve"> </v>
      </c>
      <c r="N21" s="10" t="str">
        <f>IF(E21&lt;&gt;0,+VLOOKUP(E21,VARIABLES!$A$4:$E$51,3,0)," ")</f>
        <v xml:space="preserve"> </v>
      </c>
      <c r="O21" s="11" t="str">
        <f t="shared" si="1"/>
        <v xml:space="preserve"> </v>
      </c>
      <c r="P21" s="10" t="str">
        <f>IF(E21&lt;&gt;0,+VLOOKUP(E21,VARIABLES!$A$4:$E$51,4,0)," ")</f>
        <v xml:space="preserve"> </v>
      </c>
      <c r="Q21" s="10" t="str">
        <f>IF(E21&lt;&gt;0,+VLOOKUP(E21,VARIABLES!$A$4:$E$51,5,0)," ")</f>
        <v xml:space="preserve"> </v>
      </c>
      <c r="R21" s="11" t="str">
        <f t="shared" si="2"/>
        <v xml:space="preserve"> </v>
      </c>
      <c r="S21" s="27"/>
      <c r="T21" s="26" t="str">
        <f>IF(S21=0," ",+IF(S21&lt;&gt;0,+VLOOKUP(S21,VARIABLES!$L$3:$M$6,2,0)))</f>
        <v xml:space="preserve"> </v>
      </c>
      <c r="U21" s="12"/>
      <c r="V21" s="13"/>
      <c r="W21" s="13"/>
      <c r="X21" s="14" t="e">
        <f t="shared" si="14"/>
        <v>#VALUE!</v>
      </c>
      <c r="Y21" s="14" t="e">
        <f t="shared" si="3"/>
        <v>#VALUE!</v>
      </c>
      <c r="Z21" s="14" t="e">
        <f t="shared" si="4"/>
        <v>#VALUE!</v>
      </c>
      <c r="AA21" s="14" t="e">
        <f t="shared" si="5"/>
        <v>#VALUE!</v>
      </c>
      <c r="AB21" s="14" t="e">
        <f t="shared" si="6"/>
        <v>#VALUE!</v>
      </c>
      <c r="AC21" s="14" t="e">
        <f t="shared" si="7"/>
        <v>#VALUE!</v>
      </c>
      <c r="AD21" s="14" t="e">
        <f t="shared" si="8"/>
        <v>#VALUE!</v>
      </c>
      <c r="AE21" s="14" t="e">
        <f t="shared" si="9"/>
        <v>#VALUE!</v>
      </c>
      <c r="AF21" s="14" t="e">
        <f t="shared" si="10"/>
        <v>#VALUE!</v>
      </c>
      <c r="AG21" s="14" t="e">
        <f t="shared" si="11"/>
        <v>#VALUE!</v>
      </c>
      <c r="AH21" s="1"/>
      <c r="AI21" s="1"/>
      <c r="AJ21" s="1"/>
      <c r="AK21" s="1"/>
      <c r="AL21" s="1"/>
      <c r="AM21" s="1"/>
      <c r="AN21" s="1"/>
    </row>
    <row r="22" spans="1:40" ht="15.6">
      <c r="A22" s="8" t="str">
        <f t="shared" si="12"/>
        <v xml:space="preserve"> </v>
      </c>
      <c r="B22" s="26"/>
      <c r="C22" s="9"/>
      <c r="D22" s="16"/>
      <c r="E22" s="16"/>
      <c r="F22" s="16"/>
      <c r="G22" s="17"/>
      <c r="H22" s="10" t="str">
        <f t="shared" si="13"/>
        <v xml:space="preserve"> </v>
      </c>
      <c r="I22" s="18"/>
      <c r="J22" s="11" t="str">
        <f t="shared" si="0"/>
        <v xml:space="preserve"> </v>
      </c>
      <c r="K22" s="18"/>
      <c r="L22" s="18"/>
      <c r="M22" s="10" t="str">
        <f>IF(E22&lt;&gt;0,+VLOOKUP(E22,VARIABLES!$A$4:$E$51,2,0)," ")</f>
        <v xml:space="preserve"> </v>
      </c>
      <c r="N22" s="10" t="str">
        <f>IF(E22&lt;&gt;0,+VLOOKUP(E22,VARIABLES!$A$4:$E$51,3,0)," ")</f>
        <v xml:space="preserve"> </v>
      </c>
      <c r="O22" s="11" t="str">
        <f t="shared" si="1"/>
        <v xml:space="preserve"> </v>
      </c>
      <c r="P22" s="10" t="str">
        <f>IF(E22&lt;&gt;0,+VLOOKUP(E22,VARIABLES!$A$4:$E$51,4,0)," ")</f>
        <v xml:space="preserve"> </v>
      </c>
      <c r="Q22" s="10" t="str">
        <f>IF(E22&lt;&gt;0,+VLOOKUP(E22,VARIABLES!$A$4:$E$51,5,0)," ")</f>
        <v xml:space="preserve"> </v>
      </c>
      <c r="R22" s="11" t="str">
        <f t="shared" si="2"/>
        <v xml:space="preserve"> </v>
      </c>
      <c r="S22" s="27"/>
      <c r="T22" s="26" t="str">
        <f>IF(S22=0," ",+IF(S22&lt;&gt;0,+VLOOKUP(S22,VARIABLES!$L$3:$M$6,2,0)))</f>
        <v xml:space="preserve"> </v>
      </c>
      <c r="U22" s="12"/>
      <c r="V22" s="13"/>
      <c r="W22" s="13"/>
      <c r="X22" s="14" t="e">
        <f t="shared" si="14"/>
        <v>#VALUE!</v>
      </c>
      <c r="Y22" s="14" t="e">
        <f t="shared" si="3"/>
        <v>#VALUE!</v>
      </c>
      <c r="Z22" s="14" t="e">
        <f t="shared" si="4"/>
        <v>#VALUE!</v>
      </c>
      <c r="AA22" s="14" t="e">
        <f t="shared" si="5"/>
        <v>#VALUE!</v>
      </c>
      <c r="AB22" s="14" t="e">
        <f t="shared" si="6"/>
        <v>#VALUE!</v>
      </c>
      <c r="AC22" s="14" t="e">
        <f t="shared" si="7"/>
        <v>#VALUE!</v>
      </c>
      <c r="AD22" s="14" t="e">
        <f t="shared" si="8"/>
        <v>#VALUE!</v>
      </c>
      <c r="AE22" s="14" t="e">
        <f t="shared" si="9"/>
        <v>#VALUE!</v>
      </c>
      <c r="AF22" s="14" t="e">
        <f t="shared" si="10"/>
        <v>#VALUE!</v>
      </c>
      <c r="AG22" s="14" t="e">
        <f t="shared" si="11"/>
        <v>#VALUE!</v>
      </c>
      <c r="AH22" s="1"/>
      <c r="AI22" s="1"/>
      <c r="AJ22" s="1"/>
      <c r="AK22" s="1"/>
      <c r="AL22" s="1"/>
      <c r="AM22" s="1"/>
      <c r="AN22" s="1"/>
    </row>
    <row r="23" spans="1:40" ht="15.6">
      <c r="A23" s="8" t="str">
        <f t="shared" si="12"/>
        <v xml:space="preserve"> </v>
      </c>
      <c r="B23" s="26"/>
      <c r="C23" s="9"/>
      <c r="D23" s="16"/>
      <c r="E23" s="16"/>
      <c r="F23" s="16"/>
      <c r="G23" s="17"/>
      <c r="H23" s="10" t="str">
        <f t="shared" si="13"/>
        <v xml:space="preserve"> </v>
      </c>
      <c r="I23" s="18"/>
      <c r="J23" s="11" t="str">
        <f t="shared" si="0"/>
        <v xml:space="preserve"> </v>
      </c>
      <c r="K23" s="18"/>
      <c r="L23" s="18"/>
      <c r="M23" s="10" t="str">
        <f>IF(E23&lt;&gt;0,+VLOOKUP(E23,VARIABLES!$A$4:$E$51,2,0)," ")</f>
        <v xml:space="preserve"> </v>
      </c>
      <c r="N23" s="10" t="str">
        <f>IF(E23&lt;&gt;0,+VLOOKUP(E23,VARIABLES!$A$4:$E$51,3,0)," ")</f>
        <v xml:space="preserve"> </v>
      </c>
      <c r="O23" s="11" t="str">
        <f t="shared" si="1"/>
        <v xml:space="preserve"> </v>
      </c>
      <c r="P23" s="10" t="str">
        <f>IF(E23&lt;&gt;0,+VLOOKUP(E23,VARIABLES!$A$4:$E$51,4,0)," ")</f>
        <v xml:space="preserve"> </v>
      </c>
      <c r="Q23" s="10" t="str">
        <f>IF(E23&lt;&gt;0,+VLOOKUP(E23,VARIABLES!$A$4:$E$51,5,0)," ")</f>
        <v xml:space="preserve"> </v>
      </c>
      <c r="R23" s="11" t="str">
        <f t="shared" si="2"/>
        <v xml:space="preserve"> </v>
      </c>
      <c r="S23" s="27"/>
      <c r="T23" s="26" t="str">
        <f>IF(S23=0," ",+IF(S23&lt;&gt;0,+VLOOKUP(S23,VARIABLES!$L$3:$M$6,2,0)))</f>
        <v xml:space="preserve"> </v>
      </c>
      <c r="U23" s="12"/>
      <c r="V23" s="13"/>
      <c r="W23" s="13"/>
      <c r="X23" s="14" t="e">
        <f t="shared" si="14"/>
        <v>#VALUE!</v>
      </c>
      <c r="Y23" s="14" t="e">
        <f t="shared" si="3"/>
        <v>#VALUE!</v>
      </c>
      <c r="Z23" s="14" t="e">
        <f t="shared" si="4"/>
        <v>#VALUE!</v>
      </c>
      <c r="AA23" s="14" t="e">
        <f t="shared" si="5"/>
        <v>#VALUE!</v>
      </c>
      <c r="AB23" s="14" t="e">
        <f t="shared" si="6"/>
        <v>#VALUE!</v>
      </c>
      <c r="AC23" s="14" t="e">
        <f t="shared" si="7"/>
        <v>#VALUE!</v>
      </c>
      <c r="AD23" s="14" t="e">
        <f t="shared" si="8"/>
        <v>#VALUE!</v>
      </c>
      <c r="AE23" s="14" t="e">
        <f t="shared" si="9"/>
        <v>#VALUE!</v>
      </c>
      <c r="AF23" s="14" t="e">
        <f t="shared" si="10"/>
        <v>#VALUE!</v>
      </c>
      <c r="AG23" s="14" t="e">
        <f t="shared" si="11"/>
        <v>#VALUE!</v>
      </c>
      <c r="AH23" s="1"/>
      <c r="AI23" s="1"/>
      <c r="AJ23" s="1"/>
      <c r="AK23" s="1"/>
      <c r="AL23" s="1"/>
      <c r="AM23" s="1"/>
      <c r="AN23" s="1"/>
    </row>
    <row r="24" spans="1:40" ht="15.6">
      <c r="A24" s="8" t="str">
        <f t="shared" si="12"/>
        <v xml:space="preserve"> </v>
      </c>
      <c r="B24" s="26"/>
      <c r="C24" s="9"/>
      <c r="D24" s="16"/>
      <c r="E24" s="16"/>
      <c r="F24" s="16"/>
      <c r="G24" s="17"/>
      <c r="H24" s="10" t="str">
        <f t="shared" si="13"/>
        <v xml:space="preserve"> </v>
      </c>
      <c r="I24" s="18"/>
      <c r="J24" s="11" t="str">
        <f t="shared" si="0"/>
        <v xml:space="preserve"> </v>
      </c>
      <c r="K24" s="18"/>
      <c r="L24" s="18"/>
      <c r="M24" s="10" t="str">
        <f>IF(E24&lt;&gt;0,+VLOOKUP(E24,VARIABLES!$A$4:$E$51,2,0)," ")</f>
        <v xml:space="preserve"> </v>
      </c>
      <c r="N24" s="10" t="str">
        <f>IF(E24&lt;&gt;0,+VLOOKUP(E24,VARIABLES!$A$4:$E$51,3,0)," ")</f>
        <v xml:space="preserve"> </v>
      </c>
      <c r="O24" s="11" t="str">
        <f t="shared" si="1"/>
        <v xml:space="preserve"> </v>
      </c>
      <c r="P24" s="10" t="str">
        <f>IF(E24&lt;&gt;0,+VLOOKUP(E24,VARIABLES!$A$4:$E$51,4,0)," ")</f>
        <v xml:space="preserve"> </v>
      </c>
      <c r="Q24" s="10" t="str">
        <f>IF(E24&lt;&gt;0,+VLOOKUP(E24,VARIABLES!$A$4:$E$51,5,0)," ")</f>
        <v xml:space="preserve"> </v>
      </c>
      <c r="R24" s="11" t="str">
        <f t="shared" si="2"/>
        <v xml:space="preserve"> </v>
      </c>
      <c r="S24" s="27"/>
      <c r="T24" s="26" t="str">
        <f>IF(S24=0," ",+IF(S24&lt;&gt;0,+VLOOKUP(S24,VARIABLES!$L$3:$M$6,2,0)))</f>
        <v xml:space="preserve"> </v>
      </c>
      <c r="U24" s="12"/>
      <c r="V24" s="13"/>
      <c r="W24" s="13"/>
      <c r="X24" s="14" t="e">
        <f t="shared" si="14"/>
        <v>#VALUE!</v>
      </c>
      <c r="Y24" s="14" t="e">
        <f t="shared" si="3"/>
        <v>#VALUE!</v>
      </c>
      <c r="Z24" s="14" t="e">
        <f t="shared" si="4"/>
        <v>#VALUE!</v>
      </c>
      <c r="AA24" s="14" t="e">
        <f t="shared" si="5"/>
        <v>#VALUE!</v>
      </c>
      <c r="AB24" s="14" t="e">
        <f t="shared" si="6"/>
        <v>#VALUE!</v>
      </c>
      <c r="AC24" s="14" t="e">
        <f t="shared" si="7"/>
        <v>#VALUE!</v>
      </c>
      <c r="AD24" s="14" t="e">
        <f t="shared" si="8"/>
        <v>#VALUE!</v>
      </c>
      <c r="AE24" s="14" t="e">
        <f t="shared" si="9"/>
        <v>#VALUE!</v>
      </c>
      <c r="AF24" s="14" t="e">
        <f t="shared" si="10"/>
        <v>#VALUE!</v>
      </c>
      <c r="AG24" s="14" t="e">
        <f t="shared" si="11"/>
        <v>#VALUE!</v>
      </c>
      <c r="AH24" s="1"/>
      <c r="AI24" s="1"/>
      <c r="AJ24" s="1"/>
      <c r="AK24" s="1"/>
      <c r="AL24" s="1"/>
      <c r="AM24" s="1"/>
      <c r="AN24" s="1"/>
    </row>
    <row r="25" spans="1:40" ht="15.6">
      <c r="A25" s="8" t="str">
        <f t="shared" si="12"/>
        <v xml:space="preserve"> </v>
      </c>
      <c r="B25" s="26"/>
      <c r="C25" s="9"/>
      <c r="D25" s="16"/>
      <c r="E25" s="16"/>
      <c r="F25" s="16"/>
      <c r="G25" s="17"/>
      <c r="H25" s="10" t="str">
        <f t="shared" si="13"/>
        <v xml:space="preserve"> </v>
      </c>
      <c r="I25" s="18"/>
      <c r="J25" s="11" t="str">
        <f t="shared" si="0"/>
        <v xml:space="preserve"> </v>
      </c>
      <c r="K25" s="18"/>
      <c r="L25" s="18"/>
      <c r="M25" s="10" t="str">
        <f>IF(E25&lt;&gt;0,+VLOOKUP(E25,VARIABLES!$A$4:$E$51,2,0)," ")</f>
        <v xml:space="preserve"> </v>
      </c>
      <c r="N25" s="10" t="str">
        <f>IF(E25&lt;&gt;0,+VLOOKUP(E25,VARIABLES!$A$4:$E$51,3,0)," ")</f>
        <v xml:space="preserve"> </v>
      </c>
      <c r="O25" s="11" t="str">
        <f t="shared" si="1"/>
        <v xml:space="preserve"> </v>
      </c>
      <c r="P25" s="10" t="str">
        <f>IF(E25&lt;&gt;0,+VLOOKUP(E25,VARIABLES!$A$4:$E$51,4,0)," ")</f>
        <v xml:space="preserve"> </v>
      </c>
      <c r="Q25" s="10" t="str">
        <f>IF(E25&lt;&gt;0,+VLOOKUP(E25,VARIABLES!$A$4:$E$51,5,0)," ")</f>
        <v xml:space="preserve"> </v>
      </c>
      <c r="R25" s="11" t="str">
        <f t="shared" si="2"/>
        <v xml:space="preserve"> </v>
      </c>
      <c r="S25" s="27"/>
      <c r="T25" s="26" t="str">
        <f>IF(S25=0," ",+IF(S25&lt;&gt;0,+VLOOKUP(S25,VARIABLES!$L$3:$M$6,2,0)))</f>
        <v xml:space="preserve"> </v>
      </c>
      <c r="U25" s="12"/>
      <c r="V25" s="13"/>
      <c r="W25" s="13"/>
      <c r="X25" s="14" t="e">
        <f t="shared" si="14"/>
        <v>#VALUE!</v>
      </c>
      <c r="Y25" s="14" t="e">
        <f t="shared" si="3"/>
        <v>#VALUE!</v>
      </c>
      <c r="Z25" s="14" t="e">
        <f t="shared" si="4"/>
        <v>#VALUE!</v>
      </c>
      <c r="AA25" s="14" t="e">
        <f t="shared" si="5"/>
        <v>#VALUE!</v>
      </c>
      <c r="AB25" s="14" t="e">
        <f t="shared" si="6"/>
        <v>#VALUE!</v>
      </c>
      <c r="AC25" s="14" t="e">
        <f t="shared" si="7"/>
        <v>#VALUE!</v>
      </c>
      <c r="AD25" s="14" t="e">
        <f t="shared" si="8"/>
        <v>#VALUE!</v>
      </c>
      <c r="AE25" s="14" t="e">
        <f t="shared" si="9"/>
        <v>#VALUE!</v>
      </c>
      <c r="AF25" s="14" t="e">
        <f t="shared" si="10"/>
        <v>#VALUE!</v>
      </c>
      <c r="AG25" s="14" t="e">
        <f t="shared" si="11"/>
        <v>#VALUE!</v>
      </c>
      <c r="AH25" s="1"/>
      <c r="AI25" s="1"/>
      <c r="AJ25" s="1"/>
      <c r="AK25" s="1"/>
      <c r="AL25" s="1"/>
      <c r="AM25" s="1"/>
      <c r="AN25" s="1"/>
    </row>
    <row r="26" spans="1:40" ht="15.6">
      <c r="A26" s="8" t="str">
        <f t="shared" si="12"/>
        <v xml:space="preserve"> </v>
      </c>
      <c r="B26" s="26"/>
      <c r="C26" s="9"/>
      <c r="D26" s="16"/>
      <c r="E26" s="16"/>
      <c r="F26" s="16"/>
      <c r="G26" s="17"/>
      <c r="H26" s="10" t="str">
        <f t="shared" si="13"/>
        <v xml:space="preserve"> </v>
      </c>
      <c r="I26" s="18"/>
      <c r="J26" s="11" t="str">
        <f t="shared" si="0"/>
        <v xml:space="preserve"> </v>
      </c>
      <c r="K26" s="18"/>
      <c r="L26" s="18"/>
      <c r="M26" s="10" t="str">
        <f>IF(E26&lt;&gt;0,+VLOOKUP(E26,VARIABLES!$A$4:$E$51,2,0)," ")</f>
        <v xml:space="preserve"> </v>
      </c>
      <c r="N26" s="10" t="str">
        <f>IF(E26&lt;&gt;0,+VLOOKUP(E26,VARIABLES!$A$4:$E$51,3,0)," ")</f>
        <v xml:space="preserve"> </v>
      </c>
      <c r="O26" s="11" t="str">
        <f t="shared" si="1"/>
        <v xml:space="preserve"> </v>
      </c>
      <c r="P26" s="10" t="str">
        <f>IF(E26&lt;&gt;0,+VLOOKUP(E26,VARIABLES!$A$4:$E$51,4,0)," ")</f>
        <v xml:space="preserve"> </v>
      </c>
      <c r="Q26" s="10" t="str">
        <f>IF(E26&lt;&gt;0,+VLOOKUP(E26,VARIABLES!$A$4:$E$51,5,0)," ")</f>
        <v xml:space="preserve"> </v>
      </c>
      <c r="R26" s="11" t="str">
        <f t="shared" si="2"/>
        <v xml:space="preserve"> </v>
      </c>
      <c r="S26" s="27"/>
      <c r="T26" s="26" t="str">
        <f>IF(S26=0," ",+IF(S26&lt;&gt;0,+VLOOKUP(S26,VARIABLES!$L$3:$M$6,2,0)))</f>
        <v xml:space="preserve"> </v>
      </c>
      <c r="U26" s="12"/>
      <c r="V26" s="13"/>
      <c r="W26" s="13"/>
      <c r="X26" s="14" t="e">
        <f t="shared" si="14"/>
        <v>#VALUE!</v>
      </c>
      <c r="Y26" s="14" t="e">
        <f t="shared" si="3"/>
        <v>#VALUE!</v>
      </c>
      <c r="Z26" s="14" t="e">
        <f t="shared" si="4"/>
        <v>#VALUE!</v>
      </c>
      <c r="AA26" s="14" t="e">
        <f t="shared" si="5"/>
        <v>#VALUE!</v>
      </c>
      <c r="AB26" s="14" t="e">
        <f t="shared" si="6"/>
        <v>#VALUE!</v>
      </c>
      <c r="AC26" s="14" t="e">
        <f t="shared" si="7"/>
        <v>#VALUE!</v>
      </c>
      <c r="AD26" s="14" t="e">
        <f t="shared" si="8"/>
        <v>#VALUE!</v>
      </c>
      <c r="AE26" s="14" t="e">
        <f t="shared" si="9"/>
        <v>#VALUE!</v>
      </c>
      <c r="AF26" s="14" t="e">
        <f t="shared" si="10"/>
        <v>#VALUE!</v>
      </c>
      <c r="AG26" s="14" t="e">
        <f t="shared" si="11"/>
        <v>#VALUE!</v>
      </c>
      <c r="AH26" s="1"/>
      <c r="AI26" s="1"/>
      <c r="AJ26" s="1"/>
      <c r="AK26" s="1"/>
      <c r="AL26" s="1"/>
      <c r="AM26" s="1"/>
      <c r="AN26" s="1"/>
    </row>
    <row r="27" spans="1:40" ht="15.6">
      <c r="A27" s="8" t="str">
        <f t="shared" si="12"/>
        <v xml:space="preserve"> </v>
      </c>
      <c r="B27" s="26"/>
      <c r="C27" s="9"/>
      <c r="D27" s="16"/>
      <c r="E27" s="16"/>
      <c r="F27" s="16"/>
      <c r="G27" s="17"/>
      <c r="H27" s="10" t="str">
        <f t="shared" si="13"/>
        <v xml:space="preserve"> </v>
      </c>
      <c r="I27" s="18"/>
      <c r="J27" s="11" t="str">
        <f t="shared" si="0"/>
        <v xml:space="preserve"> </v>
      </c>
      <c r="K27" s="18"/>
      <c r="L27" s="18"/>
      <c r="M27" s="10" t="str">
        <f>IF(E27&lt;&gt;0,+VLOOKUP(E27,VARIABLES!$A$4:$E$51,2,0)," ")</f>
        <v xml:space="preserve"> </v>
      </c>
      <c r="N27" s="10" t="str">
        <f>IF(E27&lt;&gt;0,+VLOOKUP(E27,VARIABLES!$A$4:$E$51,3,0)," ")</f>
        <v xml:space="preserve"> </v>
      </c>
      <c r="O27" s="11" t="str">
        <f t="shared" si="1"/>
        <v xml:space="preserve"> </v>
      </c>
      <c r="P27" s="10" t="str">
        <f>IF(E27&lt;&gt;0,+VLOOKUP(E27,VARIABLES!$A$4:$E$51,4,0)," ")</f>
        <v xml:space="preserve"> </v>
      </c>
      <c r="Q27" s="10" t="str">
        <f>IF(E27&lt;&gt;0,+VLOOKUP(E27,VARIABLES!$A$4:$E$51,5,0)," ")</f>
        <v xml:space="preserve"> </v>
      </c>
      <c r="R27" s="11" t="str">
        <f t="shared" si="2"/>
        <v xml:space="preserve"> </v>
      </c>
      <c r="S27" s="27"/>
      <c r="T27" s="26" t="str">
        <f>IF(S27=0," ",+IF(S27&lt;&gt;0,+VLOOKUP(S27,VARIABLES!$L$3:$M$6,2,0)))</f>
        <v xml:space="preserve"> </v>
      </c>
      <c r="U27" s="12"/>
      <c r="V27" s="13"/>
      <c r="W27" s="13"/>
      <c r="X27" s="14" t="e">
        <f t="shared" si="14"/>
        <v>#VALUE!</v>
      </c>
      <c r="Y27" s="14" t="e">
        <f t="shared" si="3"/>
        <v>#VALUE!</v>
      </c>
      <c r="Z27" s="14" t="e">
        <f t="shared" si="4"/>
        <v>#VALUE!</v>
      </c>
      <c r="AA27" s="14" t="e">
        <f t="shared" si="5"/>
        <v>#VALUE!</v>
      </c>
      <c r="AB27" s="14" t="e">
        <f t="shared" si="6"/>
        <v>#VALUE!</v>
      </c>
      <c r="AC27" s="14" t="e">
        <f t="shared" si="7"/>
        <v>#VALUE!</v>
      </c>
      <c r="AD27" s="14" t="e">
        <f t="shared" si="8"/>
        <v>#VALUE!</v>
      </c>
      <c r="AE27" s="14" t="e">
        <f t="shared" si="9"/>
        <v>#VALUE!</v>
      </c>
      <c r="AF27" s="14" t="e">
        <f t="shared" si="10"/>
        <v>#VALUE!</v>
      </c>
      <c r="AG27" s="14" t="e">
        <f t="shared" si="11"/>
        <v>#VALUE!</v>
      </c>
      <c r="AH27" s="1"/>
      <c r="AI27" s="1"/>
      <c r="AJ27" s="1"/>
      <c r="AK27" s="1"/>
      <c r="AL27" s="1"/>
      <c r="AM27" s="1"/>
      <c r="AN27" s="1"/>
    </row>
    <row r="28" spans="1:40" ht="15.6">
      <c r="A28" s="8" t="str">
        <f t="shared" si="12"/>
        <v xml:space="preserve"> </v>
      </c>
      <c r="B28" s="26"/>
      <c r="C28" s="9"/>
      <c r="D28" s="16"/>
      <c r="E28" s="16"/>
      <c r="F28" s="16"/>
      <c r="G28" s="17"/>
      <c r="H28" s="10" t="str">
        <f t="shared" si="13"/>
        <v xml:space="preserve"> </v>
      </c>
      <c r="I28" s="18"/>
      <c r="J28" s="11" t="str">
        <f t="shared" si="0"/>
        <v xml:space="preserve"> </v>
      </c>
      <c r="K28" s="18"/>
      <c r="L28" s="18"/>
      <c r="M28" s="10" t="str">
        <f>IF(E28&lt;&gt;0,+VLOOKUP(E28,VARIABLES!$A$4:$E$51,2,0)," ")</f>
        <v xml:space="preserve"> </v>
      </c>
      <c r="N28" s="10" t="str">
        <f>IF(E28&lt;&gt;0,+VLOOKUP(E28,VARIABLES!$A$4:$E$51,3,0)," ")</f>
        <v xml:space="preserve"> </v>
      </c>
      <c r="O28" s="11" t="str">
        <f t="shared" si="1"/>
        <v xml:space="preserve"> </v>
      </c>
      <c r="P28" s="10" t="str">
        <f>IF(E28&lt;&gt;0,+VLOOKUP(E28,VARIABLES!$A$4:$E$51,4,0)," ")</f>
        <v xml:space="preserve"> </v>
      </c>
      <c r="Q28" s="10" t="str">
        <f>IF(E28&lt;&gt;0,+VLOOKUP(E28,VARIABLES!$A$4:$E$51,5,0)," ")</f>
        <v xml:space="preserve"> </v>
      </c>
      <c r="R28" s="11" t="str">
        <f t="shared" si="2"/>
        <v xml:space="preserve"> </v>
      </c>
      <c r="S28" s="27"/>
      <c r="T28" s="26" t="str">
        <f>IF(S28=0," ",+IF(S28&lt;&gt;0,+VLOOKUP(S28,VARIABLES!$L$3:$M$6,2,0)))</f>
        <v xml:space="preserve"> </v>
      </c>
      <c r="U28" s="12"/>
      <c r="V28" s="13"/>
      <c r="W28" s="13"/>
      <c r="X28" s="14" t="e">
        <f t="shared" si="14"/>
        <v>#VALUE!</v>
      </c>
      <c r="Y28" s="14" t="e">
        <f t="shared" si="3"/>
        <v>#VALUE!</v>
      </c>
      <c r="Z28" s="14" t="e">
        <f t="shared" si="4"/>
        <v>#VALUE!</v>
      </c>
      <c r="AA28" s="14" t="e">
        <f t="shared" si="5"/>
        <v>#VALUE!</v>
      </c>
      <c r="AB28" s="14" t="e">
        <f t="shared" si="6"/>
        <v>#VALUE!</v>
      </c>
      <c r="AC28" s="14" t="e">
        <f t="shared" si="7"/>
        <v>#VALUE!</v>
      </c>
      <c r="AD28" s="14" t="e">
        <f t="shared" si="8"/>
        <v>#VALUE!</v>
      </c>
      <c r="AE28" s="14" t="e">
        <f t="shared" si="9"/>
        <v>#VALUE!</v>
      </c>
      <c r="AF28" s="14" t="e">
        <f t="shared" si="10"/>
        <v>#VALUE!</v>
      </c>
      <c r="AG28" s="14" t="e">
        <f t="shared" si="11"/>
        <v>#VALUE!</v>
      </c>
      <c r="AH28" s="1"/>
      <c r="AI28" s="1"/>
      <c r="AJ28" s="1"/>
      <c r="AK28" s="1"/>
      <c r="AL28" s="1"/>
      <c r="AM28" s="1"/>
      <c r="AN28" s="1"/>
    </row>
    <row r="29" spans="1:40" ht="15.6">
      <c r="A29" s="8" t="str">
        <f t="shared" si="12"/>
        <v xml:space="preserve"> </v>
      </c>
      <c r="B29" s="26"/>
      <c r="C29" s="9"/>
      <c r="D29" s="16"/>
      <c r="E29" s="16"/>
      <c r="F29" s="16"/>
      <c r="G29" s="17"/>
      <c r="H29" s="10" t="str">
        <f t="shared" si="13"/>
        <v xml:space="preserve"> </v>
      </c>
      <c r="I29" s="18"/>
      <c r="J29" s="11" t="str">
        <f t="shared" si="0"/>
        <v xml:space="preserve"> </v>
      </c>
      <c r="K29" s="18"/>
      <c r="L29" s="18"/>
      <c r="M29" s="10" t="str">
        <f>IF(E29&lt;&gt;0,+VLOOKUP(E29,VARIABLES!$A$4:$E$51,2,0)," ")</f>
        <v xml:space="preserve"> </v>
      </c>
      <c r="N29" s="10" t="str">
        <f>IF(E29&lt;&gt;0,+VLOOKUP(E29,VARIABLES!$A$4:$E$51,3,0)," ")</f>
        <v xml:space="preserve"> </v>
      </c>
      <c r="O29" s="11" t="str">
        <f t="shared" si="1"/>
        <v xml:space="preserve"> </v>
      </c>
      <c r="P29" s="10" t="str">
        <f>IF(E29&lt;&gt;0,+VLOOKUP(E29,VARIABLES!$A$4:$E$51,4,0)," ")</f>
        <v xml:space="preserve"> </v>
      </c>
      <c r="Q29" s="10" t="str">
        <f>IF(E29&lt;&gt;0,+VLOOKUP(E29,VARIABLES!$A$4:$E$51,5,0)," ")</f>
        <v xml:space="preserve"> </v>
      </c>
      <c r="R29" s="11" t="str">
        <f t="shared" si="2"/>
        <v xml:space="preserve"> </v>
      </c>
      <c r="S29" s="27"/>
      <c r="T29" s="26" t="str">
        <f>IF(S29=0," ",+IF(S29&lt;&gt;0,+VLOOKUP(S29,VARIABLES!$L$3:$M$6,2,0)))</f>
        <v xml:space="preserve"> </v>
      </c>
      <c r="U29" s="12"/>
      <c r="V29" s="13"/>
      <c r="W29" s="13"/>
      <c r="X29" s="14" t="e">
        <f t="shared" si="14"/>
        <v>#VALUE!</v>
      </c>
      <c r="Y29" s="14" t="e">
        <f t="shared" si="3"/>
        <v>#VALUE!</v>
      </c>
      <c r="Z29" s="14" t="e">
        <f t="shared" si="4"/>
        <v>#VALUE!</v>
      </c>
      <c r="AA29" s="14" t="e">
        <f t="shared" si="5"/>
        <v>#VALUE!</v>
      </c>
      <c r="AB29" s="14" t="e">
        <f t="shared" si="6"/>
        <v>#VALUE!</v>
      </c>
      <c r="AC29" s="14" t="e">
        <f t="shared" si="7"/>
        <v>#VALUE!</v>
      </c>
      <c r="AD29" s="14" t="e">
        <f t="shared" si="8"/>
        <v>#VALUE!</v>
      </c>
      <c r="AE29" s="14" t="e">
        <f t="shared" si="9"/>
        <v>#VALUE!</v>
      </c>
      <c r="AF29" s="14" t="e">
        <f t="shared" si="10"/>
        <v>#VALUE!</v>
      </c>
      <c r="AG29" s="14" t="e">
        <f t="shared" si="11"/>
        <v>#VALUE!</v>
      </c>
      <c r="AH29" s="1"/>
      <c r="AI29" s="1"/>
      <c r="AJ29" s="1"/>
      <c r="AK29" s="1"/>
      <c r="AL29" s="1"/>
      <c r="AM29" s="1"/>
      <c r="AN29" s="1"/>
    </row>
    <row r="30" spans="1:40" ht="15.6">
      <c r="A30" s="8" t="str">
        <f t="shared" si="12"/>
        <v xml:space="preserve"> </v>
      </c>
      <c r="B30" s="26"/>
      <c r="C30" s="9"/>
      <c r="D30" s="16"/>
      <c r="E30" s="16"/>
      <c r="F30" s="16"/>
      <c r="G30" s="17"/>
      <c r="H30" s="10" t="str">
        <f t="shared" si="13"/>
        <v xml:space="preserve"> </v>
      </c>
      <c r="I30" s="18"/>
      <c r="J30" s="11" t="str">
        <f t="shared" si="0"/>
        <v xml:space="preserve"> </v>
      </c>
      <c r="K30" s="18"/>
      <c r="L30" s="18"/>
      <c r="M30" s="10" t="str">
        <f>IF(E30&lt;&gt;0,+VLOOKUP(E30,VARIABLES!$A$4:$E$51,2,0)," ")</f>
        <v xml:space="preserve"> </v>
      </c>
      <c r="N30" s="10" t="str">
        <f>IF(E30&lt;&gt;0,+VLOOKUP(E30,VARIABLES!$A$4:$E$51,3,0)," ")</f>
        <v xml:space="preserve"> </v>
      </c>
      <c r="O30" s="11" t="str">
        <f t="shared" si="1"/>
        <v xml:space="preserve"> </v>
      </c>
      <c r="P30" s="10" t="str">
        <f>IF(E30&lt;&gt;0,+VLOOKUP(E30,VARIABLES!$A$4:$E$51,4,0)," ")</f>
        <v xml:space="preserve"> </v>
      </c>
      <c r="Q30" s="10" t="str">
        <f>IF(E30&lt;&gt;0,+VLOOKUP(E30,VARIABLES!$A$4:$E$51,5,0)," ")</f>
        <v xml:space="preserve"> </v>
      </c>
      <c r="R30" s="11" t="str">
        <f t="shared" si="2"/>
        <v xml:space="preserve"> </v>
      </c>
      <c r="S30" s="27"/>
      <c r="T30" s="26" t="str">
        <f>IF(S30=0," ",+IF(S30&lt;&gt;0,+VLOOKUP(S30,VARIABLES!$L$3:$M$6,2,0)))</f>
        <v xml:space="preserve"> </v>
      </c>
      <c r="U30" s="12"/>
      <c r="V30" s="13"/>
      <c r="W30" s="13"/>
      <c r="X30" s="14" t="e">
        <f t="shared" si="14"/>
        <v>#VALUE!</v>
      </c>
      <c r="Y30" s="14" t="e">
        <f t="shared" si="3"/>
        <v>#VALUE!</v>
      </c>
      <c r="Z30" s="14" t="e">
        <f t="shared" si="4"/>
        <v>#VALUE!</v>
      </c>
      <c r="AA30" s="14" t="e">
        <f t="shared" si="5"/>
        <v>#VALUE!</v>
      </c>
      <c r="AB30" s="14" t="e">
        <f t="shared" si="6"/>
        <v>#VALUE!</v>
      </c>
      <c r="AC30" s="14" t="e">
        <f t="shared" si="7"/>
        <v>#VALUE!</v>
      </c>
      <c r="AD30" s="14" t="e">
        <f t="shared" si="8"/>
        <v>#VALUE!</v>
      </c>
      <c r="AE30" s="14" t="e">
        <f t="shared" si="9"/>
        <v>#VALUE!</v>
      </c>
      <c r="AF30" s="14" t="e">
        <f t="shared" si="10"/>
        <v>#VALUE!</v>
      </c>
      <c r="AG30" s="14" t="e">
        <f t="shared" si="11"/>
        <v>#VALUE!</v>
      </c>
      <c r="AH30" s="1"/>
      <c r="AI30" s="1"/>
      <c r="AJ30" s="1"/>
      <c r="AK30" s="1"/>
      <c r="AL30" s="1"/>
      <c r="AM30" s="1"/>
      <c r="AN30" s="1"/>
    </row>
    <row r="31" spans="1:40" ht="15.6">
      <c r="A31" s="8" t="str">
        <f t="shared" si="12"/>
        <v xml:space="preserve"> </v>
      </c>
      <c r="B31" s="26"/>
      <c r="C31" s="9"/>
      <c r="D31" s="16"/>
      <c r="E31" s="16"/>
      <c r="F31" s="16"/>
      <c r="G31" s="17"/>
      <c r="H31" s="10" t="str">
        <f t="shared" si="13"/>
        <v xml:space="preserve"> </v>
      </c>
      <c r="I31" s="18"/>
      <c r="J31" s="11" t="str">
        <f t="shared" si="0"/>
        <v xml:space="preserve"> </v>
      </c>
      <c r="K31" s="18"/>
      <c r="L31" s="18"/>
      <c r="M31" s="10" t="str">
        <f>IF(E31&lt;&gt;0,+VLOOKUP(E31,VARIABLES!$A$4:$E$51,2,0)," ")</f>
        <v xml:space="preserve"> </v>
      </c>
      <c r="N31" s="10" t="str">
        <f>IF(E31&lt;&gt;0,+VLOOKUP(E31,VARIABLES!$A$4:$E$51,3,0)," ")</f>
        <v xml:space="preserve"> </v>
      </c>
      <c r="O31" s="11" t="str">
        <f t="shared" si="1"/>
        <v xml:space="preserve"> </v>
      </c>
      <c r="P31" s="10" t="str">
        <f>IF(E31&lt;&gt;0,+VLOOKUP(E31,VARIABLES!$A$4:$E$51,4,0)," ")</f>
        <v xml:space="preserve"> </v>
      </c>
      <c r="Q31" s="10" t="str">
        <f>IF(E31&lt;&gt;0,+VLOOKUP(E31,VARIABLES!$A$4:$E$51,5,0)," ")</f>
        <v xml:space="preserve"> </v>
      </c>
      <c r="R31" s="11" t="str">
        <f t="shared" si="2"/>
        <v xml:space="preserve"> </v>
      </c>
      <c r="S31" s="27"/>
      <c r="T31" s="26" t="str">
        <f>IF(S31=0," ",+IF(S31&lt;&gt;0,+VLOOKUP(S31,VARIABLES!$L$3:$M$6,2,0)))</f>
        <v xml:space="preserve"> </v>
      </c>
      <c r="U31" s="12"/>
      <c r="V31" s="13"/>
      <c r="W31" s="13"/>
      <c r="X31" s="14" t="e">
        <f t="shared" si="14"/>
        <v>#VALUE!</v>
      </c>
      <c r="Y31" s="14" t="e">
        <f t="shared" si="3"/>
        <v>#VALUE!</v>
      </c>
      <c r="Z31" s="14" t="e">
        <f t="shared" si="4"/>
        <v>#VALUE!</v>
      </c>
      <c r="AA31" s="14" t="e">
        <f t="shared" si="5"/>
        <v>#VALUE!</v>
      </c>
      <c r="AB31" s="14" t="e">
        <f t="shared" si="6"/>
        <v>#VALUE!</v>
      </c>
      <c r="AC31" s="14" t="e">
        <f t="shared" si="7"/>
        <v>#VALUE!</v>
      </c>
      <c r="AD31" s="14" t="e">
        <f t="shared" si="8"/>
        <v>#VALUE!</v>
      </c>
      <c r="AE31" s="14" t="e">
        <f t="shared" si="9"/>
        <v>#VALUE!</v>
      </c>
      <c r="AF31" s="14" t="e">
        <f t="shared" si="10"/>
        <v>#VALUE!</v>
      </c>
      <c r="AG31" s="14" t="e">
        <f t="shared" si="11"/>
        <v>#VALUE!</v>
      </c>
      <c r="AH31" s="1"/>
      <c r="AI31" s="1"/>
      <c r="AJ31" s="1"/>
      <c r="AK31" s="1"/>
      <c r="AL31" s="1"/>
      <c r="AM31" s="1"/>
      <c r="AN31" s="1"/>
    </row>
    <row r="32" spans="1:40" ht="15.6">
      <c r="A32" s="8" t="str">
        <f t="shared" si="12"/>
        <v xml:space="preserve"> </v>
      </c>
      <c r="B32" s="26"/>
      <c r="C32" s="9"/>
      <c r="D32" s="16"/>
      <c r="E32" s="16"/>
      <c r="F32" s="16"/>
      <c r="G32" s="17"/>
      <c r="H32" s="10" t="str">
        <f t="shared" si="13"/>
        <v xml:space="preserve"> </v>
      </c>
      <c r="I32" s="18"/>
      <c r="J32" s="11" t="str">
        <f t="shared" si="0"/>
        <v xml:space="preserve"> </v>
      </c>
      <c r="K32" s="18"/>
      <c r="L32" s="18"/>
      <c r="M32" s="10" t="str">
        <f>IF(E32&lt;&gt;0,+VLOOKUP(E32,VARIABLES!$A$4:$E$51,2,0)," ")</f>
        <v xml:space="preserve"> </v>
      </c>
      <c r="N32" s="10" t="str">
        <f>IF(E32&lt;&gt;0,+VLOOKUP(E32,VARIABLES!$A$4:$E$51,3,0)," ")</f>
        <v xml:space="preserve"> </v>
      </c>
      <c r="O32" s="11" t="str">
        <f t="shared" si="1"/>
        <v xml:space="preserve"> </v>
      </c>
      <c r="P32" s="10" t="str">
        <f>IF(E32&lt;&gt;0,+VLOOKUP(E32,VARIABLES!$A$4:$E$51,4,0)," ")</f>
        <v xml:space="preserve"> </v>
      </c>
      <c r="Q32" s="10" t="str">
        <f>IF(E32&lt;&gt;0,+VLOOKUP(E32,VARIABLES!$A$4:$E$51,5,0)," ")</f>
        <v xml:space="preserve"> </v>
      </c>
      <c r="R32" s="11" t="str">
        <f t="shared" si="2"/>
        <v xml:space="preserve"> </v>
      </c>
      <c r="S32" s="27"/>
      <c r="T32" s="26" t="str">
        <f>IF(S32=0," ",+IF(S32&lt;&gt;0,+VLOOKUP(S32,VARIABLES!$L$3:$M$6,2,0)))</f>
        <v xml:space="preserve"> </v>
      </c>
      <c r="U32" s="12"/>
      <c r="V32" s="13"/>
      <c r="W32" s="13"/>
      <c r="X32" s="14" t="e">
        <f t="shared" si="14"/>
        <v>#VALUE!</v>
      </c>
      <c r="Y32" s="14" t="e">
        <f t="shared" si="3"/>
        <v>#VALUE!</v>
      </c>
      <c r="Z32" s="14" t="e">
        <f t="shared" si="4"/>
        <v>#VALUE!</v>
      </c>
      <c r="AA32" s="14" t="e">
        <f t="shared" si="5"/>
        <v>#VALUE!</v>
      </c>
      <c r="AB32" s="14" t="e">
        <f t="shared" si="6"/>
        <v>#VALUE!</v>
      </c>
      <c r="AC32" s="14" t="e">
        <f t="shared" si="7"/>
        <v>#VALUE!</v>
      </c>
      <c r="AD32" s="14" t="e">
        <f t="shared" si="8"/>
        <v>#VALUE!</v>
      </c>
      <c r="AE32" s="14" t="e">
        <f t="shared" si="9"/>
        <v>#VALUE!</v>
      </c>
      <c r="AF32" s="14" t="e">
        <f t="shared" si="10"/>
        <v>#VALUE!</v>
      </c>
      <c r="AG32" s="14" t="e">
        <f t="shared" si="11"/>
        <v>#VALUE!</v>
      </c>
      <c r="AH32" s="1"/>
      <c r="AI32" s="1"/>
      <c r="AJ32" s="1"/>
      <c r="AK32" s="1"/>
      <c r="AL32" s="1"/>
      <c r="AM32" s="1"/>
      <c r="AN32" s="1"/>
    </row>
    <row r="33" spans="1:40" ht="15.6">
      <c r="A33" s="8" t="str">
        <f t="shared" si="12"/>
        <v xml:space="preserve"> </v>
      </c>
      <c r="B33" s="26"/>
      <c r="C33" s="9"/>
      <c r="D33" s="16"/>
      <c r="E33" s="16"/>
      <c r="F33" s="16"/>
      <c r="G33" s="17"/>
      <c r="H33" s="10" t="str">
        <f t="shared" si="13"/>
        <v xml:space="preserve"> </v>
      </c>
      <c r="I33" s="18"/>
      <c r="J33" s="11" t="str">
        <f t="shared" si="0"/>
        <v xml:space="preserve"> </v>
      </c>
      <c r="K33" s="18"/>
      <c r="L33" s="18"/>
      <c r="M33" s="10" t="str">
        <f>IF(E33&lt;&gt;0,+VLOOKUP(E33,VARIABLES!$A$4:$E$51,2,0)," ")</f>
        <v xml:space="preserve"> </v>
      </c>
      <c r="N33" s="10" t="str">
        <f>IF(E33&lt;&gt;0,+VLOOKUP(E33,VARIABLES!$A$4:$E$51,3,0)," ")</f>
        <v xml:space="preserve"> </v>
      </c>
      <c r="O33" s="11" t="str">
        <f t="shared" si="1"/>
        <v xml:space="preserve"> </v>
      </c>
      <c r="P33" s="10" t="str">
        <f>IF(E33&lt;&gt;0,+VLOOKUP(E33,VARIABLES!$A$4:$E$51,4,0)," ")</f>
        <v xml:space="preserve"> </v>
      </c>
      <c r="Q33" s="10" t="str">
        <f>IF(E33&lt;&gt;0,+VLOOKUP(E33,VARIABLES!$A$4:$E$51,5,0)," ")</f>
        <v xml:space="preserve"> </v>
      </c>
      <c r="R33" s="11" t="str">
        <f t="shared" si="2"/>
        <v xml:space="preserve"> </v>
      </c>
      <c r="S33" s="27"/>
      <c r="T33" s="26" t="str">
        <f>IF(S33=0," ",+IF(S33&lt;&gt;0,+VLOOKUP(S33,VARIABLES!$L$3:$M$6,2,0)))</f>
        <v xml:space="preserve"> </v>
      </c>
      <c r="U33" s="12"/>
      <c r="V33" s="13"/>
      <c r="W33" s="13"/>
      <c r="X33" s="14" t="e">
        <f t="shared" si="14"/>
        <v>#VALUE!</v>
      </c>
      <c r="Y33" s="14" t="e">
        <f t="shared" si="3"/>
        <v>#VALUE!</v>
      </c>
      <c r="Z33" s="14" t="e">
        <f t="shared" si="4"/>
        <v>#VALUE!</v>
      </c>
      <c r="AA33" s="14" t="e">
        <f t="shared" si="5"/>
        <v>#VALUE!</v>
      </c>
      <c r="AB33" s="14" t="e">
        <f t="shared" si="6"/>
        <v>#VALUE!</v>
      </c>
      <c r="AC33" s="14" t="e">
        <f t="shared" si="7"/>
        <v>#VALUE!</v>
      </c>
      <c r="AD33" s="14" t="e">
        <f t="shared" si="8"/>
        <v>#VALUE!</v>
      </c>
      <c r="AE33" s="14" t="e">
        <f t="shared" si="9"/>
        <v>#VALUE!</v>
      </c>
      <c r="AF33" s="14" t="e">
        <f t="shared" si="10"/>
        <v>#VALUE!</v>
      </c>
      <c r="AG33" s="14" t="e">
        <f t="shared" si="11"/>
        <v>#VALUE!</v>
      </c>
      <c r="AH33" s="1"/>
      <c r="AI33" s="1"/>
      <c r="AJ33" s="1"/>
      <c r="AK33" s="1"/>
      <c r="AL33" s="1"/>
      <c r="AM33" s="1"/>
      <c r="AN33" s="1"/>
    </row>
    <row r="34" spans="1:40" ht="15.6">
      <c r="A34" s="8" t="str">
        <f t="shared" si="12"/>
        <v xml:space="preserve"> </v>
      </c>
      <c r="B34" s="26"/>
      <c r="C34" s="9"/>
      <c r="D34" s="16"/>
      <c r="E34" s="16"/>
      <c r="F34" s="16"/>
      <c r="G34" s="17"/>
      <c r="H34" s="10" t="str">
        <f t="shared" si="13"/>
        <v xml:space="preserve"> </v>
      </c>
      <c r="I34" s="18"/>
      <c r="J34" s="11" t="str">
        <f t="shared" si="0"/>
        <v xml:space="preserve"> </v>
      </c>
      <c r="K34" s="18"/>
      <c r="L34" s="18"/>
      <c r="M34" s="10" t="str">
        <f>IF(E34&lt;&gt;0,+VLOOKUP(E34,VARIABLES!$A$4:$E$51,2,0)," ")</f>
        <v xml:space="preserve"> </v>
      </c>
      <c r="N34" s="10" t="str">
        <f>IF(E34&lt;&gt;0,+VLOOKUP(E34,VARIABLES!$A$4:$E$51,3,0)," ")</f>
        <v xml:space="preserve"> </v>
      </c>
      <c r="O34" s="11" t="str">
        <f t="shared" si="1"/>
        <v xml:space="preserve"> </v>
      </c>
      <c r="P34" s="10" t="str">
        <f>IF(E34&lt;&gt;0,+VLOOKUP(E34,VARIABLES!$A$4:$E$51,4,0)," ")</f>
        <v xml:space="preserve"> </v>
      </c>
      <c r="Q34" s="10" t="str">
        <f>IF(E34&lt;&gt;0,+VLOOKUP(E34,VARIABLES!$A$4:$E$51,5,0)," ")</f>
        <v xml:space="preserve"> </v>
      </c>
      <c r="R34" s="11" t="str">
        <f t="shared" si="2"/>
        <v xml:space="preserve"> </v>
      </c>
      <c r="S34" s="27"/>
      <c r="T34" s="26" t="str">
        <f>IF(S34=0," ",+IF(S34&lt;&gt;0,+VLOOKUP(S34,VARIABLES!$L$3:$M$6,2,0)))</f>
        <v xml:space="preserve"> </v>
      </c>
      <c r="U34" s="12"/>
      <c r="V34" s="13"/>
      <c r="W34" s="13"/>
      <c r="X34" s="14" t="e">
        <f t="shared" si="14"/>
        <v>#VALUE!</v>
      </c>
      <c r="Y34" s="14" t="e">
        <f t="shared" si="3"/>
        <v>#VALUE!</v>
      </c>
      <c r="Z34" s="14" t="e">
        <f t="shared" si="4"/>
        <v>#VALUE!</v>
      </c>
      <c r="AA34" s="14" t="e">
        <f t="shared" si="5"/>
        <v>#VALUE!</v>
      </c>
      <c r="AB34" s="14" t="e">
        <f t="shared" si="6"/>
        <v>#VALUE!</v>
      </c>
      <c r="AC34" s="14" t="e">
        <f t="shared" si="7"/>
        <v>#VALUE!</v>
      </c>
      <c r="AD34" s="14" t="e">
        <f t="shared" si="8"/>
        <v>#VALUE!</v>
      </c>
      <c r="AE34" s="14" t="e">
        <f t="shared" si="9"/>
        <v>#VALUE!</v>
      </c>
      <c r="AF34" s="14" t="e">
        <f t="shared" si="10"/>
        <v>#VALUE!</v>
      </c>
      <c r="AG34" s="14" t="e">
        <f t="shared" si="11"/>
        <v>#VALUE!</v>
      </c>
      <c r="AH34" s="1"/>
      <c r="AI34" s="1"/>
      <c r="AJ34" s="1"/>
      <c r="AK34" s="1"/>
      <c r="AL34" s="1"/>
      <c r="AM34" s="1"/>
      <c r="AN34" s="1"/>
    </row>
    <row r="35" spans="1:40" ht="15">
      <c r="A35" s="1"/>
      <c r="B35" s="1"/>
      <c r="C35" s="1"/>
      <c r="D35" s="1"/>
      <c r="E35" s="1"/>
      <c r="F35" s="1"/>
      <c r="G35" s="1"/>
      <c r="H35" s="19"/>
      <c r="I35" s="19"/>
      <c r="J35" s="19"/>
      <c r="K35" s="19"/>
      <c r="L35" s="19"/>
      <c r="M35" s="1"/>
      <c r="N35" s="1"/>
      <c r="O35" s="1"/>
      <c r="P35" s="1"/>
      <c r="Q35" s="1"/>
      <c r="R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>
      <c r="A36" s="1"/>
      <c r="B36" s="1"/>
      <c r="C36" s="1"/>
      <c r="D36" s="1"/>
      <c r="E36" s="1"/>
      <c r="F36" s="1"/>
      <c r="G36" s="1"/>
      <c r="H36" s="19"/>
      <c r="I36" s="19"/>
      <c r="J36" s="19"/>
      <c r="K36" s="19"/>
      <c r="L36" s="19"/>
      <c r="M36" s="1"/>
      <c r="N36" s="1"/>
      <c r="O36" s="1"/>
      <c r="P36" s="1"/>
      <c r="Q36" s="1"/>
      <c r="R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1:40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1:40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1:40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1:40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1:40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1:40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1:40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1:40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1:40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1:40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1:40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1:40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1:40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1:40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1:40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1:40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1:40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1:40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1:40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1:40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1:40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1:40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1:40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1:40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1:40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1:40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1:40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1:40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1:40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1:40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1:40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1:40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1:40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1:40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1:40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1:40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1:40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1:40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1:40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1:40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1:40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1:40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1:40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1:40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1:40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1:40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1:40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1:40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1:40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1:40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1:40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1:40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1:40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1:40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1:40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1:40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1:40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1:40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1:40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1:40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1:40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1:40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1:40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1:40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1:40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1:40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1:40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1:40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1:40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1:40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1:40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1:40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1:40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1:40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1:40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1:40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1:40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1:40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1:40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1:40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1:40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1:40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1:40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1:40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1:40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1:40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1:40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1:40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1:40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1:40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1:40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1:40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1:40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1:40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1:40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1:40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1:40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1:40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1:40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1:40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1:40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1:40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1:40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1:40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1:40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1:40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1:40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1:40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1:40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1:40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1:40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1:40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1:40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1:40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1:40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1:40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1:40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1:40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1:40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1:40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1:40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1:40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1:40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1:40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1:40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1:40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1:40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1:40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1:40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1:40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1:40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1:40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1:40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1:40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1:40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1:40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1:40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1:40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1:40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1:40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1:40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1:40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1:40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1:40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1:40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1:40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1:40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1:40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1:40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1:40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1:40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1:40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1:40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1:40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1:40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1:40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1:40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1:40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1:40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1:40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1:40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1:40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1:40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1:40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1:40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1:40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1:40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1:40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1:40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1:40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1:40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1:40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1:40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1:40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1:40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1:40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1:40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1:40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1:40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1:40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1:40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1:40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1:40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1:40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1:40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1:40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1:40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1:40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1:40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1:40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1:40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1:40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1:40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1:40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1:40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1:40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1:40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1:40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1:40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1:40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1:40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1:40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1:40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1:40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1:40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1:40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1:40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1:40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1:40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1:40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1:40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1:40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1:40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1:40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1:40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1:40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1:40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1:40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1:40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1:40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1:40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1:40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1:40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1:40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1:40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1:40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1:40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1:40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1:40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1:40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1:40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1:40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1:40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1:40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1:40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1:40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1:40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1:40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1:40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1:40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1:40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1:40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1:40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1:40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1:40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1:40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1:40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1:40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1:40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1:40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spans="1:40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1:40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1:40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1:40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1:40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1:40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1:40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1:40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1:40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1:40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1:40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1:40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1:40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1:40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spans="1:40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spans="1:40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spans="1:40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spans="1:40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spans="1:40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spans="1:40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spans="1:40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spans="1:40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spans="1:40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spans="1:40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spans="1:40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spans="1:40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spans="1:40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spans="1:40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spans="1:40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spans="1:40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spans="1:40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spans="1:40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spans="1:40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spans="1:40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spans="1:40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spans="1:40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spans="1:40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spans="1:40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spans="1:40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spans="1:40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spans="1:40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spans="1:40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spans="1:40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spans="1:40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pans="1:40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spans="1:40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spans="1:40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spans="1:40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spans="1:40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1:40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spans="1:40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spans="1:40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spans="1:40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spans="1:40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spans="1:40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spans="1:40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spans="1:40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spans="1:40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spans="1:40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spans="1:40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spans="1:40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spans="1:40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spans="1:40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spans="1:40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spans="1:40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spans="1:40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spans="1:40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spans="1:40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spans="1:40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spans="1:40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spans="1:40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spans="1:40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spans="1:40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spans="1:40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spans="1:40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spans="1:40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spans="1:40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spans="1:40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spans="1:40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spans="1:40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spans="1:40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spans="1:40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spans="1:40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spans="1:40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spans="1:40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spans="1:40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spans="1:40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spans="1:40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spans="1:40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spans="1:40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spans="1:40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spans="1:40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spans="1:40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spans="1:40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spans="1:40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spans="1:40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spans="1:40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spans="1:40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spans="1:40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spans="1:40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spans="1:40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spans="1:40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spans="1:40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spans="1:40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spans="1:40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spans="1:40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spans="1:40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spans="1:40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spans="1:40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spans="1:40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spans="1:40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spans="1:40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spans="1:40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spans="1:40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spans="1:40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spans="1:40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spans="1:40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spans="1:40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spans="1:40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spans="1:40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spans="1:40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spans="1:40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spans="1:40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spans="1:40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spans="1:40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spans="1:40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spans="1:40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spans="1:40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spans="1:40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spans="1:40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spans="1:40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spans="1:40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spans="1:40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spans="1:40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spans="1:40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spans="1:40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spans="1:40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spans="1:40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</row>
    <row r="641" spans="1:40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spans="1:40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spans="1:40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spans="1:40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spans="1:40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spans="1:40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spans="1:40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spans="1:40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spans="1:40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spans="1:40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spans="1:40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spans="1:40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</row>
    <row r="653" spans="1:40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spans="1:40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spans="1:40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spans="1:40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spans="1:40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spans="1:40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spans="1:40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spans="1:40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spans="1:40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spans="1:40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spans="1:40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spans="1:40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spans="1:40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</row>
    <row r="666" spans="1:40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spans="1:40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spans="1:40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spans="1:40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spans="1:40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spans="1:40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spans="1:40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spans="1:40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spans="1:40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spans="1:40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spans="1:40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spans="1:40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spans="1:40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spans="1:40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spans="1:40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spans="1:40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spans="1:40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spans="1:40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spans="1:40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spans="1:40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spans="1:40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spans="1:40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spans="1:40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spans="1:40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spans="1:40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spans="1:40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</row>
    <row r="692" spans="1:40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spans="1:40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spans="1:40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spans="1:40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spans="1:40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spans="1:40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spans="1:40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spans="1:40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</row>
    <row r="700" spans="1:40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spans="1:40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spans="1:40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spans="1:40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spans="1:40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spans="1:40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1:40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spans="1:40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spans="1:40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spans="1:40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spans="1:40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spans="1:40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spans="1:40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spans="1:40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spans="1:40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spans="1:40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spans="1:40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spans="1:40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spans="1:40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spans="1:40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spans="1:40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spans="1:40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spans="1:40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spans="1:40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spans="1:40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spans="1:40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spans="1:40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spans="1:40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spans="1:40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spans="1:40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spans="1:40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spans="1:40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spans="1:40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spans="1:40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spans="1:40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spans="1:40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spans="1:40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spans="1:40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spans="1:40" ht="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spans="1:40" ht="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spans="1:40" ht="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spans="1:40" ht="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spans="1:40" ht="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spans="1:40" ht="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spans="1:40" ht="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spans="1:40" ht="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spans="1:40" ht="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spans="1:40" ht="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spans="1:40" ht="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spans="1:40" ht="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spans="1:40" ht="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spans="1:40" ht="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spans="1:40" ht="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spans="1:40" ht="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spans="1:40" ht="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spans="1:40" ht="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spans="1:40" ht="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spans="1:40" ht="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spans="1:40" ht="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spans="1:40" ht="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spans="1:40" ht="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spans="1:40" ht="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spans="1:40" ht="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spans="1:40" ht="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spans="1:40" ht="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spans="1:40" ht="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spans="1:40" ht="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spans="1:40" ht="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spans="1:40" ht="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spans="1:40" ht="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spans="1:40" ht="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spans="1:40" ht="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spans="1:40" ht="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spans="1:40" ht="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spans="1:40" ht="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spans="1:40" ht="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</row>
    <row r="776" spans="1:40" ht="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spans="1:40" ht="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spans="1:40" ht="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spans="1:40" ht="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spans="1:40" ht="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spans="1:40" ht="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spans="1:40" ht="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spans="1:40" ht="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spans="1:40" ht="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spans="1:40" ht="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spans="1:40" ht="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spans="1:40" ht="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</row>
    <row r="788" spans="1:40" ht="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spans="1:40" ht="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spans="1:40" ht="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spans="1:40" ht="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spans="1:40" ht="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spans="1:40" ht="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spans="1:40" ht="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spans="1:40" ht="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spans="1:40" ht="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spans="1:40" ht="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</row>
    <row r="798" spans="1:40" ht="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spans="1:40" ht="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spans="1:40" ht="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spans="1:40" ht="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spans="1:40" ht="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spans="1:40" ht="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spans="1:40" ht="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spans="1:40" ht="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spans="1:40" ht="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spans="1:40" ht="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spans="1:40" ht="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spans="1:40" ht="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spans="1:40" ht="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spans="1:40" ht="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spans="1:40" ht="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spans="1:40" ht="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spans="1:40" ht="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spans="1:40" ht="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spans="1:40" ht="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spans="1:40" ht="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spans="1:40" ht="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spans="1:40" ht="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spans="1:40" ht="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spans="1:40" ht="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spans="1:40" ht="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spans="1:40" ht="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spans="1:40" ht="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spans="1:40" ht="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spans="1:40" ht="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spans="1:40" ht="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spans="1:40" ht="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spans="1:40" ht="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spans="1:40" ht="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spans="1:40" ht="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spans="1:40" ht="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spans="1:40" ht="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spans="1:40" ht="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spans="1:40" ht="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spans="1:40" ht="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spans="1:40" ht="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spans="1:40" ht="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spans="1:40" ht="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spans="1:40" ht="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spans="1:40" ht="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spans="1:40" ht="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spans="1:40" ht="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spans="1:40" ht="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spans="1:40" ht="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spans="1:40" ht="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spans="1:40" ht="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spans="1:40" ht="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spans="1:40" ht="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spans="1:40" ht="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spans="1:40" ht="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spans="1:40" ht="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spans="1:40" ht="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spans="1:40" ht="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spans="1:40" ht="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spans="1:40" ht="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spans="1:40" ht="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spans="1:40" ht="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spans="1:40" ht="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spans="1:40" ht="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spans="1:40" ht="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spans="1:40" ht="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spans="1:40" ht="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spans="1:40" ht="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spans="1:40" ht="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spans="1:40" ht="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spans="1:40" ht="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spans="1:40" ht="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spans="1:40" ht="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spans="1:40" ht="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spans="1:40" ht="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spans="1:40" ht="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spans="1:40" ht="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spans="1:40" ht="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spans="1:40" ht="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spans="1:40" ht="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spans="1:40" ht="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spans="1:40" ht="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spans="1:40" ht="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spans="1:40" ht="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spans="1:40" ht="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spans="1:40" ht="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spans="1:40" ht="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spans="1:40" ht="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spans="1:40" ht="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spans="1:40" ht="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spans="1:40" ht="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spans="1:40" ht="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spans="1:40" ht="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spans="1:40" ht="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spans="1:40" ht="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spans="1:40" ht="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spans="1:40" ht="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spans="1:40" ht="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spans="1:40" ht="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spans="1:40" ht="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spans="1:40" ht="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spans="1:40" ht="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spans="1:40" ht="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spans="1:40" ht="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spans="1:40" ht="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spans="1:40" ht="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spans="1:40" ht="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spans="1:40" ht="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spans="1:40" ht="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spans="1:40" ht="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spans="1:40" ht="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spans="1:40" ht="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spans="1:40" ht="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spans="1:40" ht="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spans="1:40" ht="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spans="1:40" ht="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spans="1:40" ht="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spans="1:40" ht="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spans="1:40" ht="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spans="1:40" ht="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spans="1:40" ht="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spans="1:40" ht="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spans="1:40" ht="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spans="1:40" ht="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spans="1:40" ht="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spans="1:40" ht="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  <row r="923" spans="1:40" ht="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</row>
    <row r="924" spans="1:40" ht="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</row>
    <row r="925" spans="1:40" ht="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</row>
    <row r="926" spans="1:40" ht="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</row>
    <row r="927" spans="1:40" ht="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</row>
    <row r="928" spans="1:40" ht="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</row>
    <row r="929" spans="1:40" ht="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</row>
    <row r="930" spans="1:40" ht="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</row>
    <row r="931" spans="1:40" ht="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</row>
    <row r="932" spans="1:40" ht="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</row>
    <row r="933" spans="1:40" ht="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</row>
    <row r="934" spans="1:40" ht="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</row>
    <row r="935" spans="1:40" ht="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</row>
    <row r="936" spans="1:40" ht="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</row>
    <row r="937" spans="1:40" ht="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</row>
    <row r="938" spans="1:40" ht="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</row>
    <row r="939" spans="1:40" ht="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</row>
    <row r="940" spans="1:40" ht="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</row>
    <row r="941" spans="1:40" ht="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</row>
    <row r="942" spans="1:40" ht="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</row>
    <row r="943" spans="1:40" ht="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</row>
    <row r="944" spans="1:40" ht="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</row>
    <row r="945" spans="1:40" ht="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</row>
    <row r="946" spans="1:40" ht="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</row>
    <row r="947" spans="1:40" ht="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</row>
    <row r="948" spans="1:40" ht="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</row>
    <row r="949" spans="1:40" ht="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</row>
    <row r="950" spans="1:40" ht="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</row>
    <row r="951" spans="1:40" ht="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</row>
    <row r="952" spans="1:40" ht="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</row>
    <row r="953" spans="1:40" ht="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</row>
    <row r="954" spans="1:40" ht="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</row>
    <row r="955" spans="1:40" ht="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</row>
    <row r="956" spans="1:40" ht="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</row>
    <row r="957" spans="1:40" ht="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</row>
    <row r="958" spans="1:40" ht="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</row>
    <row r="959" spans="1:40" ht="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</row>
    <row r="960" spans="1:40" ht="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</row>
    <row r="961" spans="1:40" ht="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</row>
    <row r="962" spans="1:40" ht="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</row>
    <row r="963" spans="1:40" ht="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</row>
    <row r="964" spans="1:40" ht="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</row>
    <row r="965" spans="1:40" ht="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</row>
    <row r="966" spans="1:40" ht="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</row>
    <row r="967" spans="1:40" ht="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</row>
    <row r="968" spans="1:40" ht="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</row>
    <row r="969" spans="1:40" ht="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</row>
    <row r="970" spans="1:40" ht="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</row>
    <row r="971" spans="1:40" ht="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</row>
    <row r="972" spans="1:40" ht="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</row>
    <row r="973" spans="1:40" ht="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</row>
    <row r="974" spans="1:40" ht="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</row>
    <row r="975" spans="1:40" ht="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</row>
    <row r="976" spans="1:40" ht="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</row>
    <row r="977" spans="1:40" ht="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</row>
    <row r="978" spans="1:40" ht="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</row>
    <row r="979" spans="1:40" ht="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</row>
    <row r="980" spans="1:40" ht="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</row>
    <row r="981" spans="1:40" ht="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</row>
    <row r="982" spans="1:40" ht="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</row>
    <row r="983" spans="1:40" ht="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</row>
    <row r="984" spans="1:40" ht="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</row>
    <row r="985" spans="1:40" ht="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</row>
    <row r="986" spans="1:40" ht="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</row>
    <row r="987" spans="1:40" ht="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</row>
    <row r="988" spans="1:40" ht="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</row>
    <row r="989" spans="1:40" ht="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</row>
    <row r="990" spans="1:40" ht="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</row>
    <row r="991" spans="1:40" ht="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</row>
    <row r="992" spans="1:40" ht="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</row>
    <row r="993" spans="1:40" ht="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</row>
    <row r="994" spans="1:40" ht="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</row>
    <row r="995" spans="1:40" ht="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</row>
    <row r="996" spans="1:40" ht="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</row>
    <row r="997" spans="1:40" ht="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</row>
    <row r="998" spans="1:40" ht="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</row>
    <row r="999" spans="1:40" ht="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</row>
    <row r="1000" spans="1:40" ht="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</row>
    <row r="1001" spans="1:40" ht="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</row>
  </sheetData>
  <mergeCells count="13">
    <mergeCell ref="A2:A4"/>
    <mergeCell ref="S2:W3"/>
    <mergeCell ref="X2:Y3"/>
    <mergeCell ref="K2:L3"/>
    <mergeCell ref="M2:R3"/>
    <mergeCell ref="B1:AG1"/>
    <mergeCell ref="Z3:AA3"/>
    <mergeCell ref="Z2:AG2"/>
    <mergeCell ref="AF3:AG3"/>
    <mergeCell ref="G2:J3"/>
    <mergeCell ref="AB3:AC3"/>
    <mergeCell ref="AD3:AE3"/>
    <mergeCell ref="B2:F3"/>
  </mergeCells>
  <conditionalFormatting sqref="F5:F34">
    <cfRule type="cellIs" dxfId="7" priority="3" operator="between">
      <formula>1</formula>
      <formula>89</formula>
    </cfRule>
    <cfRule type="cellIs" dxfId="6" priority="4" operator="between">
      <formula>90</formula>
      <formula>100</formula>
    </cfRule>
  </conditionalFormatting>
  <conditionalFormatting sqref="G5:G34">
    <cfRule type="cellIs" dxfId="5" priority="1" operator="between">
      <formula>40</formula>
      <formula>88</formula>
    </cfRule>
    <cfRule type="cellIs" dxfId="4" priority="2" operator="between">
      <formula>89</formula>
      <formula>120</formula>
    </cfRule>
  </conditionalFormatting>
  <conditionalFormatting sqref="J5:J34">
    <cfRule type="cellIs" dxfId="3" priority="5" operator="equal">
      <formula>"RIESGO ALTO"</formula>
    </cfRule>
    <cfRule type="cellIs" dxfId="2" priority="6" operator="equal">
      <formula>"NORMAL"</formula>
    </cfRule>
  </conditionalFormatting>
  <conditionalFormatting sqref="O5:R34">
    <cfRule type="cellIs" dxfId="1" priority="7" operator="equal">
      <formula>"RIESGO ALTO"</formula>
    </cfRule>
    <cfRule type="cellIs" dxfId="0" priority="8" operator="equal">
      <formula>"NORMAL"</formula>
    </cfRule>
  </conditionalFormatting>
  <dataValidations count="8">
    <dataValidation type="list" allowBlank="1" showInputMessage="1" showErrorMessage="1" prompt="Haz clic e introduce un valor de la lista de elementos" sqref="S5:S34" xr:uid="{00000000-0002-0000-0100-000000000000}">
      <formula1>"30,45,60,75"</formula1>
    </dataValidation>
    <dataValidation type="decimal" allowBlank="1" showInputMessage="1" showErrorMessage="1" prompt="Introduce un número. entre 99999 y 99999999999" sqref="C5:C34" xr:uid="{00000000-0002-0000-0100-000001000000}">
      <formula1>99999</formula1>
      <formula2>99999999999</formula2>
    </dataValidation>
    <dataValidation type="list" allowBlank="1" showInputMessage="1" showErrorMessage="1" prompt="Haz clic e introduce un valor de la lista de elementos" sqref="D5:D34" xr:uid="{00000000-0002-0000-0100-000002000000}">
      <formula1>"FEMENINO,MASCULINO"</formula1>
    </dataValidation>
    <dataValidation type="decimal" allowBlank="1" showErrorMessage="1" sqref="K5:N34 P5:Q34" xr:uid="{00000000-0002-0000-0100-000003000000}">
      <formula1>0</formula1>
      <formula2>200</formula2>
    </dataValidation>
    <dataValidation type="decimal" allowBlank="1" showErrorMessage="1" sqref="I5:I34" xr:uid="{00000000-0002-0000-0100-000004000000}">
      <formula1>30</formula1>
      <formula2>300</formula2>
    </dataValidation>
    <dataValidation type="decimal" allowBlank="1" showErrorMessage="1" sqref="F5:F34" xr:uid="{00000000-0002-0000-0100-000005000000}">
      <formula1>0</formula1>
      <formula2>100</formula2>
    </dataValidation>
    <dataValidation type="decimal" allowBlank="1" showInputMessage="1" showErrorMessage="1" prompt="Introduce un número. entre 18 y 65" sqref="E5:E34" xr:uid="{00000000-0002-0000-0100-000006000000}">
      <formula1>18</formula1>
      <formula2>65</formula2>
    </dataValidation>
    <dataValidation type="decimal" allowBlank="1" showErrorMessage="1" sqref="G5:G34" xr:uid="{00000000-0002-0000-0100-000007000000}">
      <formula1>30</formula1>
      <formula2>150</formula2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8000000}">
          <x14:formula1>
            <xm:f>VARIABLES!$I$2:$I$40</xm:f>
          </x14:formula1>
          <xm:sqref>V5:W34</xm:sqref>
        </x14:dataValidation>
        <x14:dataValidation type="list" allowBlank="1" showErrorMessage="1" xr:uid="{00000000-0002-0000-0100-000009000000}">
          <x14:formula1>
            <xm:f>VARIABLES!$G$2:$G$27</xm:f>
          </x14:formula1>
          <xm:sqref>U5:U34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G1:N48"/>
  <sheetViews>
    <sheetView workbookViewId="0"/>
  </sheetViews>
  <sheetFormatPr baseColWidth="10" defaultColWidth="14.44140625" defaultRowHeight="15.75" customHeight="1"/>
  <cols>
    <col min="1" max="1" width="12.5546875" customWidth="1"/>
    <col min="2" max="2" width="13.44140625" customWidth="1"/>
    <col min="7" max="7" width="29" customWidth="1"/>
    <col min="8" max="8" width="8.5546875" customWidth="1"/>
    <col min="11" max="11" width="23.33203125" customWidth="1"/>
    <col min="12" max="12" width="15.44140625" customWidth="1"/>
    <col min="13" max="13" width="19.109375" customWidth="1"/>
    <col min="14" max="14" width="16" customWidth="1"/>
  </cols>
  <sheetData>
    <row r="1" spans="7:14" ht="15.75" customHeight="1">
      <c r="G1" s="28" t="s">
        <v>44</v>
      </c>
      <c r="H1" s="28" t="s">
        <v>45</v>
      </c>
      <c r="I1" s="28" t="s">
        <v>46</v>
      </c>
      <c r="K1" s="134" t="s">
        <v>47</v>
      </c>
      <c r="L1" s="123"/>
      <c r="M1" s="123"/>
      <c r="N1" s="121"/>
    </row>
    <row r="2" spans="7:14" ht="15.75" customHeight="1">
      <c r="G2" s="22">
        <v>3000</v>
      </c>
      <c r="H2" s="22">
        <v>1500</v>
      </c>
      <c r="I2" s="22">
        <v>200</v>
      </c>
      <c r="K2" s="29" t="s">
        <v>48</v>
      </c>
      <c r="L2" s="30" t="s">
        <v>49</v>
      </c>
      <c r="M2" s="30" t="s">
        <v>50</v>
      </c>
      <c r="N2" s="30" t="s">
        <v>51</v>
      </c>
    </row>
    <row r="3" spans="7:14" ht="15.75" customHeight="1">
      <c r="G3" s="22">
        <v>3100</v>
      </c>
      <c r="H3" s="22">
        <v>1600</v>
      </c>
      <c r="I3" s="22">
        <v>300</v>
      </c>
      <c r="K3" s="20">
        <v>4500</v>
      </c>
      <c r="L3" s="20">
        <v>30</v>
      </c>
      <c r="M3" s="20">
        <v>1274</v>
      </c>
      <c r="N3" s="20">
        <v>955.5</v>
      </c>
    </row>
    <row r="4" spans="7:14" ht="15.75" customHeight="1">
      <c r="G4" s="22">
        <v>3200</v>
      </c>
      <c r="H4" s="22">
        <v>1700</v>
      </c>
      <c r="I4" s="22">
        <v>400</v>
      </c>
      <c r="K4" s="20">
        <v>5500</v>
      </c>
      <c r="L4" s="20">
        <v>45</v>
      </c>
      <c r="M4" s="20">
        <v>1841</v>
      </c>
      <c r="N4" s="20">
        <v>1380.75</v>
      </c>
    </row>
    <row r="5" spans="7:14" ht="15.75" customHeight="1">
      <c r="G5" s="22">
        <v>3300</v>
      </c>
      <c r="H5" s="22">
        <v>1800</v>
      </c>
      <c r="I5" s="22">
        <v>500</v>
      </c>
      <c r="K5" s="21"/>
      <c r="L5" s="20">
        <v>60</v>
      </c>
      <c r="M5" s="20">
        <v>2464</v>
      </c>
      <c r="N5" s="20">
        <v>1848</v>
      </c>
    </row>
    <row r="6" spans="7:14" ht="15.75" customHeight="1">
      <c r="G6" s="22">
        <v>3400</v>
      </c>
      <c r="H6" s="22">
        <v>1900</v>
      </c>
      <c r="I6" s="22">
        <v>600</v>
      </c>
      <c r="K6" s="21"/>
      <c r="L6" s="20">
        <v>75</v>
      </c>
      <c r="M6" s="20">
        <v>3115</v>
      </c>
      <c r="N6" s="20">
        <v>2336.25</v>
      </c>
    </row>
    <row r="7" spans="7:14" ht="15.75" customHeight="1">
      <c r="G7" s="22">
        <v>3500</v>
      </c>
      <c r="H7" s="22">
        <v>2000</v>
      </c>
      <c r="I7" s="22">
        <v>700</v>
      </c>
    </row>
    <row r="8" spans="7:14" ht="15.75" customHeight="1">
      <c r="G8" s="22">
        <v>3600</v>
      </c>
      <c r="H8" s="22">
        <v>2100</v>
      </c>
      <c r="I8" s="22">
        <v>800</v>
      </c>
    </row>
    <row r="9" spans="7:14" ht="15.75" customHeight="1">
      <c r="G9" s="22">
        <v>3700</v>
      </c>
      <c r="H9" s="22">
        <v>2200</v>
      </c>
      <c r="I9" s="22">
        <v>900</v>
      </c>
    </row>
    <row r="10" spans="7:14" ht="15.75" customHeight="1">
      <c r="G10" s="22">
        <v>3800</v>
      </c>
      <c r="H10" s="22">
        <v>2300</v>
      </c>
      <c r="I10" s="22">
        <v>1000</v>
      </c>
    </row>
    <row r="11" spans="7:14" ht="15.75" customHeight="1">
      <c r="G11" s="22">
        <v>3900</v>
      </c>
      <c r="H11" s="22">
        <v>2400</v>
      </c>
      <c r="I11" s="22">
        <v>1100</v>
      </c>
    </row>
    <row r="12" spans="7:14" ht="15.75" customHeight="1">
      <c r="G12" s="22">
        <v>4000</v>
      </c>
      <c r="H12" s="22">
        <v>2500</v>
      </c>
      <c r="I12" s="22">
        <v>1200</v>
      </c>
    </row>
    <row r="13" spans="7:14" ht="15.75" customHeight="1">
      <c r="G13" s="22">
        <v>4100</v>
      </c>
      <c r="H13" s="22">
        <v>2600</v>
      </c>
      <c r="I13" s="22">
        <v>1300</v>
      </c>
    </row>
    <row r="14" spans="7:14" ht="15.75" customHeight="1">
      <c r="G14" s="22">
        <v>4200</v>
      </c>
      <c r="H14" s="22">
        <v>2700</v>
      </c>
      <c r="I14" s="22">
        <v>1400</v>
      </c>
    </row>
    <row r="15" spans="7:14" ht="15.75" customHeight="1">
      <c r="G15" s="22">
        <v>4300</v>
      </c>
      <c r="H15" s="22">
        <v>2800</v>
      </c>
      <c r="I15" s="22">
        <v>1500</v>
      </c>
    </row>
    <row r="16" spans="7:14" ht="15.75" customHeight="1">
      <c r="G16" s="22">
        <v>4400</v>
      </c>
      <c r="H16" s="22">
        <v>2900</v>
      </c>
      <c r="I16" s="22">
        <v>1600</v>
      </c>
    </row>
    <row r="17" spans="7:9" ht="15.75" customHeight="1">
      <c r="G17" s="22">
        <v>4500</v>
      </c>
      <c r="H17" s="22">
        <v>3000</v>
      </c>
      <c r="I17" s="22">
        <v>1700</v>
      </c>
    </row>
    <row r="18" spans="7:9" ht="15.75" customHeight="1">
      <c r="G18" s="22">
        <v>4600</v>
      </c>
      <c r="H18" s="22">
        <v>3100</v>
      </c>
      <c r="I18" s="22">
        <v>1800</v>
      </c>
    </row>
    <row r="19" spans="7:9" ht="15.75" customHeight="1">
      <c r="G19" s="22">
        <v>4700</v>
      </c>
      <c r="H19" s="22">
        <v>3200</v>
      </c>
      <c r="I19" s="22">
        <v>1900</v>
      </c>
    </row>
    <row r="20" spans="7:9" ht="15.75" customHeight="1">
      <c r="G20" s="22">
        <v>4800</v>
      </c>
      <c r="H20" s="22">
        <v>3300</v>
      </c>
      <c r="I20" s="22">
        <v>2000</v>
      </c>
    </row>
    <row r="21" spans="7:9" ht="15.75" customHeight="1">
      <c r="G21" s="22">
        <v>4900</v>
      </c>
      <c r="H21" s="22">
        <v>3400</v>
      </c>
      <c r="I21" s="22">
        <v>2100</v>
      </c>
    </row>
    <row r="22" spans="7:9" ht="15.75" customHeight="1">
      <c r="G22" s="22">
        <v>5000</v>
      </c>
      <c r="H22" s="22">
        <v>3500</v>
      </c>
      <c r="I22" s="22">
        <v>2200</v>
      </c>
    </row>
    <row r="23" spans="7:9" ht="15.75" customHeight="1">
      <c r="G23" s="22">
        <v>5100</v>
      </c>
      <c r="H23" s="22">
        <v>3600</v>
      </c>
      <c r="I23" s="22">
        <v>2300</v>
      </c>
    </row>
    <row r="24" spans="7:9" ht="15.75" customHeight="1">
      <c r="G24" s="22">
        <v>5200</v>
      </c>
      <c r="H24" s="22">
        <v>3700</v>
      </c>
      <c r="I24" s="22">
        <v>2400</v>
      </c>
    </row>
    <row r="25" spans="7:9" ht="15.75" customHeight="1">
      <c r="G25" s="22">
        <v>5300</v>
      </c>
      <c r="H25" s="22">
        <v>3800</v>
      </c>
      <c r="I25" s="22">
        <v>2500</v>
      </c>
    </row>
    <row r="26" spans="7:9" ht="15.75" customHeight="1">
      <c r="G26" s="22">
        <v>5400</v>
      </c>
      <c r="H26" s="22">
        <v>3900</v>
      </c>
      <c r="I26" s="22">
        <v>2600</v>
      </c>
    </row>
    <row r="27" spans="7:9" ht="15.75" customHeight="1">
      <c r="G27" s="22">
        <v>5500</v>
      </c>
      <c r="H27" s="22">
        <v>4000</v>
      </c>
      <c r="I27" s="22">
        <v>2700</v>
      </c>
    </row>
    <row r="28" spans="7:9" ht="15.75" customHeight="1">
      <c r="G28" s="22"/>
      <c r="H28" s="22">
        <v>4100</v>
      </c>
      <c r="I28" s="22">
        <v>2800</v>
      </c>
    </row>
    <row r="29" spans="7:9" ht="15.75" customHeight="1">
      <c r="G29" s="22"/>
      <c r="H29" s="22">
        <v>4200</v>
      </c>
      <c r="I29" s="22">
        <v>2900</v>
      </c>
    </row>
    <row r="30" spans="7:9" ht="15.75" customHeight="1">
      <c r="G30" s="22"/>
      <c r="H30" s="22">
        <v>4300</v>
      </c>
      <c r="I30" s="22">
        <v>3000</v>
      </c>
    </row>
    <row r="31" spans="7:9" ht="15.75" customHeight="1">
      <c r="G31" s="22"/>
      <c r="H31" s="22">
        <v>4400</v>
      </c>
      <c r="I31" s="22">
        <v>3100</v>
      </c>
    </row>
    <row r="32" spans="7:9" ht="15.75" customHeight="1">
      <c r="G32" s="22"/>
      <c r="H32" s="22">
        <v>4500</v>
      </c>
      <c r="I32" s="22">
        <v>3200</v>
      </c>
    </row>
    <row r="33" spans="7:9" ht="15.75" customHeight="1">
      <c r="G33" s="22"/>
      <c r="H33" s="22"/>
      <c r="I33" s="22">
        <v>3300</v>
      </c>
    </row>
    <row r="34" spans="7:9" ht="15.75" customHeight="1">
      <c r="I34" s="22">
        <v>3400</v>
      </c>
    </row>
    <row r="35" spans="7:9" ht="13.2">
      <c r="I35" s="22">
        <v>3500</v>
      </c>
    </row>
    <row r="36" spans="7:9" ht="13.2">
      <c r="I36" s="22">
        <v>3600</v>
      </c>
    </row>
    <row r="37" spans="7:9" ht="13.2">
      <c r="I37" s="22">
        <v>3700</v>
      </c>
    </row>
    <row r="38" spans="7:9" ht="13.2">
      <c r="I38" s="22">
        <v>3800</v>
      </c>
    </row>
    <row r="39" spans="7:9" ht="13.2">
      <c r="I39" s="22">
        <v>3900</v>
      </c>
    </row>
    <row r="40" spans="7:9" ht="13.2">
      <c r="I40" s="22">
        <v>4000</v>
      </c>
    </row>
    <row r="41" spans="7:9" ht="13.2">
      <c r="I41" s="22"/>
    </row>
    <row r="42" spans="7:9" ht="13.2">
      <c r="I42" s="22"/>
    </row>
    <row r="43" spans="7:9" ht="13.2">
      <c r="I43" s="22"/>
    </row>
    <row r="44" spans="7:9" ht="13.2">
      <c r="I44" s="22"/>
    </row>
    <row r="48" spans="7:9" ht="13.2">
      <c r="G48" s="23"/>
    </row>
  </sheetData>
  <mergeCells count="1">
    <mergeCell ref="K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FORMATO_DATOS_EPRA_2023</vt:lpstr>
      <vt:lpstr>Copia de BORRADOR</vt:lpstr>
      <vt:lpstr>VARIABLES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Liliana Martinez Sanabria</dc:creator>
  <cp:keywords/>
  <dc:description/>
  <cp:lastModifiedBy>VIVANA CALDERON</cp:lastModifiedBy>
  <cp:revision/>
  <cp:lastPrinted>2023-06-05T18:25:05Z</cp:lastPrinted>
  <dcterms:created xsi:type="dcterms:W3CDTF">2016-04-25T14:55:23Z</dcterms:created>
  <dcterms:modified xsi:type="dcterms:W3CDTF">2023-06-05T19:02:22Z</dcterms:modified>
  <cp:category/>
  <cp:contentStatus/>
</cp:coreProperties>
</file>