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C:\Users\sebastian\Downloads\DOCUMENTOS  BOMBEROS\contextos elaborados\FINALES\MAPAS RIESGOS GESTION -FISCAL- CORRUPCIÓN\JURIDICA\"/>
    </mc:Choice>
  </mc:AlternateContent>
  <xr:revisionPtr revIDLastSave="0" documentId="8_{0C17ABF5-0DB0-49FC-A7D4-1F9AD560C940}" xr6:coauthVersionLast="47" xr6:coauthVersionMax="47" xr10:uidLastSave="{00000000-0000-0000-0000-000000000000}"/>
  <bookViews>
    <workbookView xWindow="0" yWindow="0" windowWidth="20490" windowHeight="7620" firstSheet="1" activeTab="1" xr2:uid="{00000000-000D-0000-FFFF-FFFF00000000}"/>
  </bookViews>
  <sheets>
    <sheet name="CONTEXTO RIESGOS" sheetId="20" r:id="rId1"/>
    <sheet name="RIESGOS JURIDICA " sheetId="21" r:id="rId2"/>
    <sheet name="FORMULAS " sheetId="19" state="hidden" r:id="rId3"/>
  </sheets>
  <externalReferences>
    <externalReference r:id="rId4"/>
    <externalReference r:id="rId5"/>
    <externalReference r:id="rId6"/>
  </externalReferences>
  <definedNames>
    <definedName name="A_Obj1" localSheetId="1">OFFSET(#REF!,0,0,COUNTA(#REF!)-1,1)</definedName>
    <definedName name="A_Obj1">OFFSET(#REF!,0,0,COUNTA(#REF!)-1,1)</definedName>
    <definedName name="A_Obj2" localSheetId="1">OFFSET(#REF!,0,0,COUNTA(#REF!)-1,1)</definedName>
    <definedName name="A_Obj2">OFFSET(#REF!,0,0,COUNTA(#REF!)-1,1)</definedName>
    <definedName name="A_Obj3" localSheetId="1">OFFSET(#REF!,0,0,COUNTA(#REF!)-1,1)</definedName>
    <definedName name="A_Obj3">OFFSET(#REF!,0,0,COUNTA(#REF!)-1,1)</definedName>
    <definedName name="A_Obj4" localSheetId="1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 localSheetId="1">#REF!</definedName>
    <definedName name="Acc_4">#REF!</definedName>
    <definedName name="Acc_5" localSheetId="1">#REF!</definedName>
    <definedName name="Acc_5">#REF!</definedName>
    <definedName name="Acc_6" localSheetId="1">#REF!</definedName>
    <definedName name="Acc_6">#REF!</definedName>
    <definedName name="Acc_7" localSheetId="1">#REF!</definedName>
    <definedName name="Acc_7">#REF!</definedName>
    <definedName name="Acc_8" localSheetId="1">#REF!</definedName>
    <definedName name="Acc_8">#REF!</definedName>
    <definedName name="Acc_9" localSheetId="1">#REF!</definedName>
    <definedName name="Acc_9">#REF!</definedName>
    <definedName name="AMAZONASL" localSheetId="1">#REF!</definedName>
    <definedName name="AMAZONASL">#REF!</definedName>
    <definedName name="ANTIOQUIA" localSheetId="1">#REF!</definedName>
    <definedName name="ANTIOQUIA">#REF!</definedName>
    <definedName name="ANTIOQUIAL" localSheetId="1">#REF!</definedName>
    <definedName name="ANTIOQUIAL">#REF!</definedName>
    <definedName name="ARAUCA" localSheetId="1">#REF!</definedName>
    <definedName name="ARAUCA">#REF!</definedName>
    <definedName name="ARAUCAL" localSheetId="1">#REF!</definedName>
    <definedName name="ARAUCAL">#REF!</definedName>
    <definedName name="_xlnm.Print_Area" localSheetId="0">'CONTEXTO RIESGOS'!$A$1:$I$69</definedName>
    <definedName name="_xlnm.Print_Area" localSheetId="1">'RIESGOS JURIDICA '!$A$2:$AX$69</definedName>
    <definedName name="ATLANTICO" localSheetId="1">#REF!</definedName>
    <definedName name="ATLANTICO">#REF!</definedName>
    <definedName name="ATLANTICOL" localSheetId="1">#REF!</definedName>
    <definedName name="ATLANTICOL">#REF!</definedName>
    <definedName name="BOLIVAR" localSheetId="1">#REF!</definedName>
    <definedName name="BOLIVAR">#REF!</definedName>
    <definedName name="BOLIVARL" localSheetId="1">#REF!</definedName>
    <definedName name="BOLIVARL">#REF!</definedName>
    <definedName name="BOYACA" localSheetId="1">#REF!</definedName>
    <definedName name="BOYACA">#REF!</definedName>
    <definedName name="BOYACAL" localSheetId="1">#REF!</definedName>
    <definedName name="BOYACAL">#REF!</definedName>
    <definedName name="CALDAS" localSheetId="1">#REF!</definedName>
    <definedName name="CALDAS">#REF!</definedName>
    <definedName name="CALDASL" localSheetId="1">#REF!</definedName>
    <definedName name="CALDASL">#REF!</definedName>
    <definedName name="CAQUETA" localSheetId="1">#REF!</definedName>
    <definedName name="CAQUETA">#REF!</definedName>
    <definedName name="CAQUETAL" localSheetId="1">#REF!</definedName>
    <definedName name="CAQUETAL">#REF!</definedName>
    <definedName name="CASANARE" localSheetId="1">#REF!</definedName>
    <definedName name="CASANARE">#REF!</definedName>
    <definedName name="CASANAREL" localSheetId="1">#REF!</definedName>
    <definedName name="CASANAREL">#REF!</definedName>
    <definedName name="CAUCA" localSheetId="1">#REF!</definedName>
    <definedName name="CAUCA">#REF!</definedName>
    <definedName name="CAUCAL" localSheetId="1">#REF!</definedName>
    <definedName name="CAUCAL">#REF!</definedName>
    <definedName name="CENTRO" localSheetId="1">#REF!</definedName>
    <definedName name="CENTRO">#REF!</definedName>
    <definedName name="CENTROS_REGIONALES" localSheetId="1">#REF!</definedName>
    <definedName name="CENTROS_REGIONALES">#REF!</definedName>
    <definedName name="CENTROS2" localSheetId="1">#REF!</definedName>
    <definedName name="CENTROS2">#REF!</definedName>
    <definedName name="CESAR" localSheetId="1">#REF!</definedName>
    <definedName name="CESAR">#REF!</definedName>
    <definedName name="CESARL" localSheetId="1">#REF!</definedName>
    <definedName name="CESARL">#REF!</definedName>
    <definedName name="CHOCO" localSheetId="1">#REF!</definedName>
    <definedName name="CHOCO">#REF!</definedName>
    <definedName name="CHOCOL" localSheetId="1">#REF!</definedName>
    <definedName name="CHOCOL">#REF!</definedName>
    <definedName name="CORDOBA" localSheetId="1">#REF!</definedName>
    <definedName name="CORDOBA">#REF!</definedName>
    <definedName name="CORDOBAL" localSheetId="1">#REF!</definedName>
    <definedName name="CORDOBAL">#REF!</definedName>
    <definedName name="CUNDINAMARCA" localSheetId="1">#REF!</definedName>
    <definedName name="CUNDINAMARCA">#REF!</definedName>
    <definedName name="CUNDINAMARCAL" localSheetId="1">#REF!</definedName>
    <definedName name="CUNDINAMARCAL">#REF!</definedName>
    <definedName name="Departamentos" localSheetId="1">#REF!</definedName>
    <definedName name="Departamentos">#REF!</definedName>
    <definedName name="DIRECCIONL" localSheetId="1">#REF!</definedName>
    <definedName name="DIRECCIONL">#REF!</definedName>
    <definedName name="DISTRITOL" localSheetId="1">#REF!</definedName>
    <definedName name="DISTRITOL">#REF!</definedName>
    <definedName name="Fuentes" localSheetId="1">#REF!</definedName>
    <definedName name="Fuentes">#REF!</definedName>
    <definedName name="GUAINIAL" localSheetId="1">#REF!</definedName>
    <definedName name="GUAINIAL">#REF!</definedName>
    <definedName name="GUAJIRAL" localSheetId="1">#REF!</definedName>
    <definedName name="GUAJIRAL">#REF!</definedName>
    <definedName name="GUAVIAREL" localSheetId="1">#REF!</definedName>
    <definedName name="GUAVIAREL">#REF!</definedName>
    <definedName name="HUILAL" localSheetId="1">#REF!</definedName>
    <definedName name="HUILAL">#REF!</definedName>
    <definedName name="Indicadores" localSheetId="1">#REF!</definedName>
    <definedName name="Indicadores">#REF!</definedName>
    <definedName name="jo_1" localSheetId="1">#REF!</definedName>
    <definedName name="jo_1">#REF!</definedName>
    <definedName name="jom" localSheetId="1">OFFSET(#REF!,0,0,COUNTA(#REF!)-1,1)</definedName>
    <definedName name="jom">OFFSET(#REF!,0,0,COUNTA(#REF!)-1,1)</definedName>
    <definedName name="LISTA_CENTROS_REGIONALES" localSheetId="1">#REF!</definedName>
    <definedName name="LISTA_CENTROS_REGIONALES">#REF!</definedName>
    <definedName name="LISTA_REGIONALES" localSheetId="1">#REF!</definedName>
    <definedName name="LISTA_REGIONALES">#REF!</definedName>
    <definedName name="LISTADESPLEGAR_CENTRO" localSheetId="1">#REF!</definedName>
    <definedName name="LISTADESPLEGAR_CENTRO">#REF!</definedName>
    <definedName name="MAGDALENAL" localSheetId="1">#REF!</definedName>
    <definedName name="MAGDALENAL">#REF!</definedName>
    <definedName name="METAL" localSheetId="1">#REF!</definedName>
    <definedName name="METAL">#REF!</definedName>
    <definedName name="NARIÑOL" localSheetId="1">#REF!</definedName>
    <definedName name="NARIÑOL">#REF!</definedName>
    <definedName name="NORTEL" localSheetId="1">#REF!</definedName>
    <definedName name="NORTEL">#REF!</definedName>
    <definedName name="Objetivos" localSheetId="1">OFFSET(#REF!,0,0,COUNTA(#REF!)-1,1)</definedName>
    <definedName name="Objetivos">OFFSET(#REF!,0,0,COUNTA(#REF!)-1,1)</definedName>
    <definedName name="ok" localSheetId="1">OFFSET(#REF!,0,0,COUNTA(#REF!)-1,1)</definedName>
    <definedName name="ok">OFFSET(#REF!,0,0,COUNTA(#REF!)-1,1)</definedName>
    <definedName name="PUTUMAYOL" localSheetId="1">#REF!</definedName>
    <definedName name="PUTUMAYOL">#REF!</definedName>
    <definedName name="QUINDIOL" localSheetId="1">#REF!</definedName>
    <definedName name="QUINDIOL">#REF!</definedName>
    <definedName name="REGIONAL" localSheetId="1">#REF!</definedName>
    <definedName name="REGIONAL">#REF!</definedName>
    <definedName name="REGIONALES" localSheetId="1">#REF!</definedName>
    <definedName name="REGIONALES">#REF!</definedName>
    <definedName name="RISARALDAL" localSheetId="1">#REF!</definedName>
    <definedName name="RISARALDAL">#REF!</definedName>
    <definedName name="SANANDRESL" localSheetId="1">#REF!</definedName>
    <definedName name="SANANDRESL">#REF!</definedName>
    <definedName name="SANTANDERL" localSheetId="1">#REF!</definedName>
    <definedName name="SANTANDERL">#REF!</definedName>
    <definedName name="sebas" localSheetId="1">#REF!</definedName>
    <definedName name="sebas">#REF!</definedName>
    <definedName name="SN">[1]Maestros!$B$1:$B$2</definedName>
    <definedName name="SUCREL" localSheetId="1">#REF!</definedName>
    <definedName name="SUCREL">#REF!</definedName>
    <definedName name="_xlnm.Print_Titles" localSheetId="0">'CONTEXTO RIESGOS'!$15:$16</definedName>
    <definedName name="TOLIMAL" localSheetId="1">#REF!</definedName>
    <definedName name="TOLIMAL">#REF!</definedName>
    <definedName name="VALLE" localSheetId="1">#REF!</definedName>
    <definedName name="VALLE">#REF!</definedName>
    <definedName name="VALLEL" localSheetId="1">#REF!</definedName>
    <definedName name="VALLEL">#REF!</definedName>
    <definedName name="VAUPESL" localSheetId="1">#REF!</definedName>
    <definedName name="VAUPESL">#REF!</definedName>
    <definedName name="VICHADAL" localSheetId="1">#REF!</definedName>
    <definedName name="VICHAD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k+TgiDsREtmVW2nEhqDjRw1r87w=="/>
    </ext>
  </extLst>
</workbook>
</file>

<file path=xl/calcChain.xml><?xml version="1.0" encoding="utf-8"?>
<calcChain xmlns="http://schemas.openxmlformats.org/spreadsheetml/2006/main">
  <c r="U26" i="21" l="1"/>
  <c r="AG23" i="21"/>
  <c r="AE23" i="21"/>
  <c r="R23" i="21"/>
  <c r="Q23" i="21"/>
  <c r="O23" i="21"/>
  <c r="N23" i="21"/>
  <c r="S23" i="21" s="1"/>
  <c r="K23" i="21"/>
  <c r="AG22" i="21"/>
  <c r="AE22" i="21"/>
  <c r="O22" i="21"/>
  <c r="N22" i="21"/>
  <c r="K22" i="21"/>
  <c r="AP21" i="21"/>
  <c r="AO21" i="21"/>
  <c r="AM21" i="21"/>
  <c r="AL21" i="21"/>
  <c r="AG21" i="21"/>
  <c r="AE21" i="21"/>
  <c r="AG20" i="21"/>
  <c r="AE20" i="21"/>
  <c r="R20" i="21"/>
  <c r="Q20" i="21"/>
  <c r="O20" i="21"/>
  <c r="N20" i="21"/>
  <c r="S20" i="21" s="1"/>
  <c r="K20" i="21"/>
  <c r="AP19" i="21"/>
  <c r="AO19" i="21"/>
  <c r="AM19" i="21"/>
  <c r="AL19" i="21"/>
  <c r="AG19" i="21"/>
  <c r="AE19" i="21"/>
  <c r="AG18" i="21"/>
  <c r="AE18" i="21"/>
  <c r="R18" i="21"/>
  <c r="Q18" i="21"/>
  <c r="O18" i="21"/>
  <c r="N18" i="21"/>
  <c r="S18" i="21" s="1"/>
  <c r="L18" i="21"/>
  <c r="K18" i="21"/>
  <c r="AG17" i="21"/>
  <c r="AE17" i="21"/>
  <c r="AG16" i="21"/>
  <c r="AE16" i="21"/>
  <c r="R16" i="21"/>
  <c r="Q16" i="21"/>
  <c r="O16" i="21"/>
  <c r="N16" i="21"/>
  <c r="S16" i="21" s="1"/>
  <c r="L16" i="21"/>
  <c r="K16" i="21"/>
  <c r="AK16" i="21" l="1"/>
  <c r="AM16" i="21" s="1"/>
  <c r="AK18" i="21"/>
  <c r="AM18" i="21" s="1"/>
  <c r="AK20" i="21"/>
  <c r="AK22" i="21"/>
  <c r="AK23" i="21"/>
  <c r="AN18" i="21"/>
  <c r="T18" i="21"/>
  <c r="T23" i="21"/>
  <c r="AN23" i="21"/>
  <c r="AM23" i="21"/>
  <c r="AL23" i="21"/>
  <c r="AN17" i="21"/>
  <c r="AN16" i="21"/>
  <c r="T16" i="21"/>
  <c r="AL22" i="21"/>
  <c r="AM22" i="21"/>
  <c r="T20" i="21"/>
  <c r="AN20" i="21"/>
  <c r="AM20" i="21"/>
  <c r="AL20" i="21"/>
  <c r="AL16" i="21"/>
  <c r="AK17" i="21" s="1"/>
  <c r="AL18" i="21"/>
  <c r="AN22" i="21"/>
  <c r="AO16" i="21" l="1"/>
  <c r="AP16" i="21"/>
  <c r="AP17" i="21"/>
  <c r="AO17" i="21"/>
  <c r="AM17" i="21"/>
  <c r="AL17" i="21"/>
  <c r="AP23" i="21"/>
  <c r="AO23" i="21"/>
  <c r="AP22" i="21"/>
  <c r="AO22" i="21"/>
  <c r="AP20" i="21"/>
  <c r="AO20" i="21"/>
  <c r="AO18" i="21"/>
  <c r="AP18" i="21"/>
</calcChain>
</file>

<file path=xl/sharedStrings.xml><?xml version="1.0" encoding="utf-8"?>
<sst xmlns="http://schemas.openxmlformats.org/spreadsheetml/2006/main" count="594" uniqueCount="346">
  <si>
    <t>Nombre del Procedimiento</t>
  </si>
  <si>
    <t>Código: GE-GA01-FT04</t>
  </si>
  <si>
    <t>ADMINISTRACIÓN DE RIESGO</t>
  </si>
  <si>
    <t>Versión:01</t>
  </si>
  <si>
    <t>Nombre del Formato</t>
  </si>
  <si>
    <t>Vigencia:12/11/2024</t>
  </si>
  <si>
    <t xml:space="preserve">ANÁLISIS DE CONTEXTO E IDENTIFICACIÓN DE RIESGOS </t>
  </si>
  <si>
    <t>Página 1 de 1</t>
  </si>
  <si>
    <r>
      <t xml:space="preserve">Fuentes para identificar riesgos: 
</t>
    </r>
    <r>
      <rPr>
        <sz val="11"/>
        <color theme="1"/>
        <rFont val="Arial"/>
        <family val="2"/>
      </rPr>
      <t xml:space="preserve">1. Análisis del contexto externo/ interno del proceso ( Eventos adversos que inciden en el cumplimiento de los objetivos del proceso)   
2. Actividades de la cadena  de valor del proceso  en las cuales se pueden llegar a presentar situaciones que afectan la gestión  del proceso  y por consiguiente su objetivo
</t>
    </r>
    <r>
      <rPr>
        <i/>
        <u/>
        <sz val="11"/>
        <color theme="1"/>
        <rFont val="Arial"/>
        <family val="2"/>
      </rPr>
      <t xml:space="preserve"> CADENA DE VALOR: Interelacion de procesos  ( entradas - flujo - salidas ) </t>
    </r>
    <r>
      <rPr>
        <sz val="11"/>
        <color theme="1"/>
        <rFont val="Arial"/>
        <family val="2"/>
      </rPr>
      <t xml:space="preserve">
3. Evaluaciones realizadas por entes externos de control / Resultados de las auditorias/evaluaciones de control interno
4. Análisis de PQRS </t>
    </r>
  </si>
  <si>
    <t xml:space="preserve">MISION DE LA ENTIDAD </t>
  </si>
  <si>
    <t>Proteger la vida, el ambiente y el patrimonio, a través de la gestión integral de riesgos de incendios, atención de rescates en todas sus modalidades e incidentes con materiales peligrosos en Bogotá y su entorno</t>
  </si>
  <si>
    <t>NOMBRE DEL PROCESO</t>
  </si>
  <si>
    <t xml:space="preserve">GESTION JURIDICA </t>
  </si>
  <si>
    <t>OBJETIVO  DEL PROCESO 
(Caracterización de Proceso)</t>
  </si>
  <si>
    <t>Asesorar jurídicamente a las áreas de la UAECOB, previendo el cumplimiento de la Normatividad aplicable en todas las actuaciones administrativas y lineamientos jurídicos que se expidan o celebren salvaguardando los intereses y la seguridad jurídica de la Entidad y Representar jurídicamente a la Entidad buscando reducir el daño antijurídico de la misma</t>
  </si>
  <si>
    <t xml:space="preserve">ALCANCE </t>
  </si>
  <si>
    <t>El proceso inicia  con el  establecimiento de estrategias y la planeación de los asuntos jurídicos, revisión de solicitudes de contratación, de modificaciones o con las demandas, solicitudes de concepto, construcción de título ejecutivo, reclamaciones administrativas y derechos de petición  y finaliza con la liquidación y cierre de los expedientes contractuales en los casos que aplique, pago de sentencias, emisión de conceptos, recuperación de cartera de cobros coactivos y respuestas a las reclamaciones y derechos de petición</t>
  </si>
  <si>
    <t xml:space="preserve">ACTIVIDADES DE LA CADENA DE VALOR/ FACTORES CLAVES DE ÉXITO </t>
  </si>
  <si>
    <t xml:space="preserve">1- Asesorar juridicamente a las areas para realizar  la adquisición de bienes y servicios </t>
  </si>
  <si>
    <t xml:space="preserve">2 . Prevenir el daño antijuridico </t>
  </si>
  <si>
    <t xml:space="preserve">3. Ejercer la representacion judicial de la entidad  </t>
  </si>
  <si>
    <t xml:space="preserve">4. Cobro coactivo </t>
  </si>
  <si>
    <t>FACTOR</t>
  </si>
  <si>
    <t>SELECCIONADO</t>
  </si>
  <si>
    <r>
      <t xml:space="preserve">ASPECTOS POSITIVOS
</t>
    </r>
    <r>
      <rPr>
        <b/>
        <sz val="9"/>
        <rFont val="Arial"/>
        <family val="2"/>
      </rPr>
      <t>(Describa cómo el factor seleccionado beneficia al proceso)</t>
    </r>
  </si>
  <si>
    <r>
      <t xml:space="preserve">ASPECTOS NEGATIVOS
</t>
    </r>
    <r>
      <rPr>
        <b/>
        <sz val="9"/>
        <rFont val="Arial"/>
        <family val="2"/>
      </rPr>
      <t>(Describa cómo el factor seleccionado afecta  al proceso)</t>
    </r>
  </si>
  <si>
    <r>
      <t xml:space="preserve">RIESGOS:
</t>
    </r>
    <r>
      <rPr>
        <b/>
        <sz val="9"/>
        <rFont val="Arial"/>
        <family val="2"/>
      </rPr>
      <t>(Sugiera solo riesgo (s) asociado (s) al aspecto negativo cuyos controles dependan del proceso)</t>
    </r>
  </si>
  <si>
    <t xml:space="preserve"> (Seleccione el o los factores que impactan el proceso) </t>
  </si>
  <si>
    <t>SI</t>
  </si>
  <si>
    <t>NO</t>
  </si>
  <si>
    <t>N.A.</t>
  </si>
  <si>
    <t>FACTORES EXTERNOS</t>
  </si>
  <si>
    <t xml:space="preserve">POLÍTICOS   </t>
  </si>
  <si>
    <t>1. Cambio de administracion</t>
  </si>
  <si>
    <t>x</t>
  </si>
  <si>
    <t xml:space="preserve">2. Aspectos políticos nacionales </t>
  </si>
  <si>
    <t xml:space="preserve">Otros: </t>
  </si>
  <si>
    <t>FINANCIERO</t>
  </si>
  <si>
    <t xml:space="preserve">1. Presupuesto  </t>
  </si>
  <si>
    <t xml:space="preserve">2. Recortes presupuestales </t>
  </si>
  <si>
    <t>3. Cambios en la política fiscal</t>
  </si>
  <si>
    <t>SOCIAL</t>
  </si>
  <si>
    <t xml:space="preserve">1. Participación de la comunidad </t>
  </si>
  <si>
    <t xml:space="preserve">fortalecimiento del control  en la manera de invertir  los recursos, en la calidad de los bienes y servicios  adquirir, en la transparencia de los procesos de selección  y la prevención del daño antijuridico </t>
  </si>
  <si>
    <t>2. Educación y cultura ciudadana</t>
  </si>
  <si>
    <t xml:space="preserve">Cultura ciudadana en la participacion de las veedurias para el control de la función pública </t>
  </si>
  <si>
    <t xml:space="preserve">3. Ofrecimiento de dádivas a los servidores públicos  / contratistas para  que propicien posibles actos de corrupcion, fraude, lavado de activos y financiacion del terrorismo </t>
  </si>
  <si>
    <t xml:space="preserve">ofrecimiento de dadivas a los funcionarios / contratistas para corromper la actuacion administrativa que impacten en los intereses de la  entidad </t>
  </si>
  <si>
    <t xml:space="preserve">posibilidad  de ofrecimiento de dadivas a los funcionarios / contratistas para corromper la actuacion administrativa que impacten en los intereses de la  entidad  </t>
  </si>
  <si>
    <t xml:space="preserve">TECNOLÓGICOS   </t>
  </si>
  <si>
    <t>1. Avances en tecnologías de la información.</t>
  </si>
  <si>
    <t>2. Acceso a sistemas de información externos relacionados con el objeto misional y con actividades de soporte.</t>
  </si>
  <si>
    <t>3. Ataques informáticos</t>
  </si>
  <si>
    <t xml:space="preserve">AMBIENTALES   </t>
  </si>
  <si>
    <t>1. Condiciones climatológicas que inciden en la prestación del servicio</t>
  </si>
  <si>
    <t>X</t>
  </si>
  <si>
    <t>2.  Requerimientos de sostenibilidad ambiental exigidos tanto a nivel nacional como distrital.</t>
  </si>
  <si>
    <t>3. Capacidad para atender emergencias ocasionadas por desastres naturales (sismos, deslizamientos, terrenos inestables, inundaciones, incendios, entre otros).</t>
  </si>
  <si>
    <t xml:space="preserve">LEGALES </t>
  </si>
  <si>
    <t>1. Expedición de normatividad que incidan en la institucionalidad</t>
  </si>
  <si>
    <t xml:space="preserve">Desactualización en la normatividad aplicable </t>
  </si>
  <si>
    <t>emisión de conceptos, resoluciones  con fundamento legal derogado, impreciso o desactualizado</t>
  </si>
  <si>
    <t xml:space="preserve">FACTORES INTERNOS </t>
  </si>
  <si>
    <t>PERSONAL</t>
  </si>
  <si>
    <t>1. Competencias del talento humano</t>
  </si>
  <si>
    <t xml:space="preserve">Competencia del recurso  puede afectar la calidad de la asesoria que brinda la oficina juridica </t>
  </si>
  <si>
    <t>2. Disponibilidad del talento humano</t>
  </si>
  <si>
    <t xml:space="preserve">3. Influencia para propiciar  posibles actos de corrupcion, fraude, lavado de activos y financiacion del terrorismo </t>
  </si>
  <si>
    <t xml:space="preserve">4. Integridad publica (conflicto de interes) </t>
  </si>
  <si>
    <t xml:space="preserve">Conflicto de interes en asuntos que privilegian el interes particular sobre entidad </t>
  </si>
  <si>
    <t>posibilidad de delegación de una actuacion administrativa , asunto propio del proceso a una persona que tenga conflicto de interes</t>
  </si>
  <si>
    <t>5. Retiro de personal  (fuga de conocimiento)    en forma voluntaria o involuntaria</t>
  </si>
  <si>
    <t xml:space="preserve">INFRAESTRUCTURA </t>
  </si>
  <si>
    <t>1.    Infraestructura física de la sede (Ambiente para la operación de los procesos relacionado con condiciones físicas como temperatura, iluminación, ventilación y ruido)</t>
  </si>
  <si>
    <t>TECNOLOGÍA</t>
  </si>
  <si>
    <t xml:space="preserve">1. Condiciones tecnológicas (software ,  hardware e infraestructura ) que atendiendan las necesidades de la entidad. </t>
  </si>
  <si>
    <t>Disponibilidad de software y harware  para apoyar las actividades realizadas  desde el proceso juridico</t>
  </si>
  <si>
    <t>2. Confidencialidad, integridad y disponibilidad de la información.</t>
  </si>
  <si>
    <t>PROCESOS</t>
  </si>
  <si>
    <t xml:space="preserve">1   Desempeño de los procesos  (Indicadores, resultados de seguimiento) </t>
  </si>
  <si>
    <r>
      <t>Se gestiona el proceso</t>
    </r>
    <r>
      <rPr>
        <sz val="11"/>
        <color theme="1"/>
        <rFont val="Arial"/>
        <family val="2"/>
      </rPr>
      <t xml:space="preserve">, el seguimiento  y control a las actividades del proceso  </t>
    </r>
  </si>
  <si>
    <t xml:space="preserve">inadecuado  seguimiento  en la etapa contractual
 ( ejecución y cumplimiento de las obligaciones  del contrato ) </t>
  </si>
  <si>
    <t xml:space="preserve">
posibilidad de  incumplimiento de requisitos  contractuales por inadecuado seguimeinto  en la etapa contractual</t>
  </si>
  <si>
    <t>2. Falta de procedimientos  (fuga de conocimiento)  / ausencia de   controles efectivos en los  procedimientos, necesarios para el desarrollo de la gestión</t>
  </si>
  <si>
    <t xml:space="preserve">El  proceso cuenta con los procedimientos documentados  en los cuales se encuentran los controles para asegurar la gestion </t>
  </si>
  <si>
    <t>3.    Interacción entre procesos.</t>
  </si>
  <si>
    <t xml:space="preserve">Inoportunidad y no calidad   en la entrega de la información  por parte de las areas </t>
  </si>
  <si>
    <t xml:space="preserve">
 incumplimiento de requisitos legales en la contratación e insatisfacción de las necesidades de la entidad</t>
  </si>
  <si>
    <t xml:space="preserve">4. Circunstancias asociadas a temas fiscales como la administración, gestión, ordenación, custodia,  adquisición de bienes o recursos públicos.  </t>
  </si>
  <si>
    <t>Debilidad en el  seguimiento del cobro persuasivo, coactivo o judicial, para lograr el pago de recursos a favor</t>
  </si>
  <si>
    <t xml:space="preserve">Posibilidad  de efecto dañoso sobre el interes patrimonial por el no seguimiento al cobro coactivo </t>
  </si>
  <si>
    <t xml:space="preserve">5 Hallazgos fiscales y/o fallos con responsabilidad fiscal originados por la Contraloria </t>
  </si>
  <si>
    <t xml:space="preserve">deficiencia en el seguimiento de los procesos judiciales </t>
  </si>
  <si>
    <t xml:space="preserve"> 
Posibilidad de  condenas en contra de la entidad en procesos judiciales por 
representación judicial no realizada adecuadamente y  dentro de los términos  establecidos procesalmente</t>
  </si>
  <si>
    <t xml:space="preserve">Ejercicio de la defensa judicial de la entidad </t>
  </si>
  <si>
    <t>RELACIONAMIENTO CON GRUPOS DE VALOR Y DE INTERÉS</t>
  </si>
  <si>
    <t>1. Oportunidad, calidez, claridad, solución de fondo y coherencia en las respuestas a las PQRS interpuestas por los ciudadanos</t>
  </si>
  <si>
    <t xml:space="preserve">oportunidad en la respuestas a PQRS </t>
  </si>
  <si>
    <t>2. Oportunidad en las respuestas a los requerimientos de los entes de control</t>
  </si>
  <si>
    <t>oportunidad en la respuestas a entes de control</t>
  </si>
  <si>
    <t xml:space="preserve">3. Interacción con medios de comunicación </t>
  </si>
  <si>
    <t xml:space="preserve">DIRECCIONAMIENTO ESTRATEGICO </t>
  </si>
  <si>
    <t>Código: GE-PR08- FT01</t>
  </si>
  <si>
    <t>Versión: 03</t>
  </si>
  <si>
    <t xml:space="preserve">MAPA DE RIESGOS  DE GESTIÓN </t>
  </si>
  <si>
    <t>Fecha: 26 /08/2025</t>
  </si>
  <si>
    <t xml:space="preserve">Página 1 de 1 </t>
  </si>
  <si>
    <t xml:space="preserve">FECHA DE  APROBACIÓN </t>
  </si>
  <si>
    <t xml:space="preserve">VERSIÓN DE CONTENIDO </t>
  </si>
  <si>
    <t>JULIO DE 2025</t>
  </si>
  <si>
    <t>PROCESO</t>
  </si>
  <si>
    <t xml:space="preserve">TIPO DE RIESGO </t>
  </si>
  <si>
    <t xml:space="preserve">RIESGO No. </t>
  </si>
  <si>
    <t xml:space="preserve">DESCRIPCION DEL RIESGO </t>
  </si>
  <si>
    <t xml:space="preserve">CLASIFICACION DEL RIESGO </t>
  </si>
  <si>
    <t xml:space="preserve">ANALISIS DEL RIESGO INHERENTE </t>
  </si>
  <si>
    <t xml:space="preserve">ZONA RIESGO INHERENTE </t>
  </si>
  <si>
    <t xml:space="preserve">CONTROL No. </t>
  </si>
  <si>
    <t xml:space="preserve">DESCRIPCION DEL CONTROL </t>
  </si>
  <si>
    <t>EVALUACIÓN DEL RIESGO - NIVEL DEL RIESGO RESIDUAL</t>
  </si>
  <si>
    <t>Plan de Acción</t>
  </si>
  <si>
    <t>Responsable</t>
  </si>
  <si>
    <t xml:space="preserve">Fecha  de  inicio  </t>
  </si>
  <si>
    <t xml:space="preserve">Fecha  final </t>
  </si>
  <si>
    <t>INDICADOR</t>
  </si>
  <si>
    <t xml:space="preserve">PROBABILIDAD INHERENTE </t>
  </si>
  <si>
    <t xml:space="preserve">IMPACTO INHERENTE </t>
  </si>
  <si>
    <t xml:space="preserve">RESPONSABLE PRIMERA LINEA </t>
  </si>
  <si>
    <t>RESPONSABLE DE EJECUTAR EL CONTROL</t>
  </si>
  <si>
    <t xml:space="preserve">PERIODICIDAD </t>
  </si>
  <si>
    <t xml:space="preserve">
ACCIÓN 
( Verificar Revisar Validar Cotejar)</t>
  </si>
  <si>
    <t xml:space="preserve">COMPLEMENTO </t>
  </si>
  <si>
    <t xml:space="preserve">COMO SE ACTUA EN CASO DE OBSERVACIONES O DESVIACIONES </t>
  </si>
  <si>
    <t xml:space="preserve">EVIDENCIA </t>
  </si>
  <si>
    <t xml:space="preserve">TIPO DE CONTROL </t>
  </si>
  <si>
    <t xml:space="preserve">AFECTACION </t>
  </si>
  <si>
    <t xml:space="preserve">ATRIBUTOS </t>
  </si>
  <si>
    <t>IMPACTO (CONSECUENCIA)</t>
  </si>
  <si>
    <t xml:space="preserve">
CAUSA INMEDIATA 
(Iniciar con la palabra 
POR )</t>
  </si>
  <si>
    <t>CAUSA RAIZ 
(Iniciar con 
DEBIDO A )</t>
  </si>
  <si>
    <t xml:space="preserve">NUMERO DE VECES QUE SE REALIZA LA ACTIVIDAD AL AÑO </t>
  </si>
  <si>
    <t xml:space="preserve">FRECUENCIA DE LA ACTIVIDAD </t>
  </si>
  <si>
    <t xml:space="preserve">% DE PROBABILIDAD </t>
  </si>
  <si>
    <t xml:space="preserve">NIVEL DE PROBABILIDAD </t>
  </si>
  <si>
    <t xml:space="preserve">AFECTACION ECONOMICA </t>
  </si>
  <si>
    <t>%</t>
  </si>
  <si>
    <t xml:space="preserve">NIVEL </t>
  </si>
  <si>
    <t xml:space="preserve">AFECTACION REPUTACIONAL </t>
  </si>
  <si>
    <t>NIVEL</t>
  </si>
  <si>
    <t xml:space="preserve">% DE IMPACTO </t>
  </si>
  <si>
    <t xml:space="preserve">NIVEL DE IMPACTO </t>
  </si>
  <si>
    <t>IMPLEMENTACIÓN</t>
  </si>
  <si>
    <t>CALIFICACIÓN</t>
  </si>
  <si>
    <t>DOCUMENTACIÓN</t>
  </si>
  <si>
    <t>FRECUENCIA</t>
  </si>
  <si>
    <t>Probabilidad Residual</t>
  </si>
  <si>
    <t>Probabilidad Residual Final</t>
  </si>
  <si>
    <t>Impacto residual</t>
  </si>
  <si>
    <t>Impacto Residual Final</t>
  </si>
  <si>
    <t>Zona de Riesgo Final</t>
  </si>
  <si>
    <t>Tratamiento</t>
  </si>
  <si>
    <t>GESTIÓN JURÍDICA</t>
  </si>
  <si>
    <t>Gestión</t>
  </si>
  <si>
    <t>Posibilidad de pérdida reputacional</t>
  </si>
  <si>
    <t xml:space="preserve">
por incumplimiento de requisitos legales en la contratación e insatisfacción de las necesidades de la entidad
</t>
  </si>
  <si>
    <t xml:space="preserve">Debido a la inadecuada planeación contractual </t>
  </si>
  <si>
    <t>Ejecución y Administración de procesos</t>
  </si>
  <si>
    <t>La actividad que conlleva el riesgo se ejecuta mínimo 500 veces al año y máximo 5000 veces por año</t>
  </si>
  <si>
    <t>N/A</t>
  </si>
  <si>
    <t>El riesgo afecta la imagen de la entidad internamente, de conocimiento general, nivel interno, de junta directiva y accionistas y/o de provedores</t>
  </si>
  <si>
    <t>Moderado</t>
  </si>
  <si>
    <t>Jefe Oficina Juridica</t>
  </si>
  <si>
    <t>Servidor de planta o contratista (Abogado delegado para el proceso)</t>
  </si>
  <si>
    <t xml:space="preserve">Cada vez que se requiere adelantar un proceso de contratación </t>
  </si>
  <si>
    <t xml:space="preserve">Validar el cumplimiento de los requisitos para la contratación dados por la necesidad que se requiere  satisfacer de acuerdo con la normatividad vigente </t>
  </si>
  <si>
    <t>Revisar  la documentación para la contratación proyectada de modo que responda a una necesidad real y éste ajustada al estatuto de la contratación pública verificando la coherencia entre la necesidad, el objeto , los documentos técnicos y económico , el análisis de mercado y la modalidad de seleccion</t>
  </si>
  <si>
    <t xml:space="preserve">En caso de encontrar inconsistencias en la documentación del proceso contractual se devuelve con comentarios para revisión y ajustes del área solicitante  </t>
  </si>
  <si>
    <t xml:space="preserve">Sistema de contratacion interno </t>
  </si>
  <si>
    <t>Preventivo</t>
  </si>
  <si>
    <t>Manual</t>
  </si>
  <si>
    <t>Documentado</t>
  </si>
  <si>
    <t>Continua</t>
  </si>
  <si>
    <t>Con Registro</t>
  </si>
  <si>
    <t>Reducir</t>
  </si>
  <si>
    <t xml:space="preserve">Sensibilizar a las áreas en buenas practicas de planeación contractual </t>
  </si>
  <si>
    <t xml:space="preserve">Jefe Oficna Juridica </t>
  </si>
  <si>
    <t>Julio de 2025</t>
  </si>
  <si>
    <t>Diciembre de 2025</t>
  </si>
  <si>
    <r>
      <t xml:space="preserve">NOMBRE :  </t>
    </r>
    <r>
      <rPr>
        <sz val="28"/>
        <color theme="1"/>
        <rFont val="Arial"/>
        <family val="2"/>
      </rPr>
      <t xml:space="preserve">Planeación contractual </t>
    </r>
    <r>
      <rPr>
        <b/>
        <sz val="28"/>
        <color theme="1"/>
        <rFont val="Arial"/>
        <family val="2"/>
      </rPr>
      <t xml:space="preserve">
FORMULA: </t>
    </r>
    <r>
      <rPr>
        <sz val="28"/>
        <color theme="1"/>
        <rFont val="Arial"/>
        <family val="2"/>
      </rPr>
      <t xml:space="preserve">Procesos contractuales aprobados por el Comité / Total del procesos contractuales presentados *100 </t>
    </r>
    <r>
      <rPr>
        <b/>
        <sz val="28"/>
        <color theme="1"/>
        <rFont val="Arial"/>
        <family val="2"/>
      </rPr>
      <t xml:space="preserve">
META : </t>
    </r>
    <r>
      <rPr>
        <sz val="28"/>
        <color theme="1"/>
        <rFont val="Arial"/>
        <family val="2"/>
      </rPr>
      <t xml:space="preserve">80% </t>
    </r>
    <r>
      <rPr>
        <b/>
        <sz val="28"/>
        <color theme="1"/>
        <rFont val="Arial"/>
        <family val="2"/>
      </rPr>
      <t xml:space="preserve">
FRECUENCIA DE MEDICIÓN : </t>
    </r>
    <r>
      <rPr>
        <sz val="28"/>
        <color theme="1"/>
        <rFont val="Arial"/>
        <family val="2"/>
      </rPr>
      <t xml:space="preserve">Mensual </t>
    </r>
  </si>
  <si>
    <t>Debido a debilidades en la revisión de los documentos precontractuales</t>
  </si>
  <si>
    <t>Comité  de Contratación</t>
  </si>
  <si>
    <t>Cada vez que se realiza el Comité de Contratación</t>
  </si>
  <si>
    <t xml:space="preserve">Revisar los procesos contractuales en la etapa de la planeación con el fin de asegurar el cumplimiento de todos los requisitos legales </t>
  </si>
  <si>
    <t xml:space="preserve">Se verifica que la documentación  presentada  para adelantar el proceso contractual  cumplan con las obligaciones legales y este  adecuada a la necesidad de la entidad </t>
  </si>
  <si>
    <t xml:space="preserve">Actas del comité de contratación
</t>
  </si>
  <si>
    <t>Detectivo</t>
  </si>
  <si>
    <t xml:space="preserve">
por incumplimiento de requisitos  contractuales 
</t>
  </si>
  <si>
    <t xml:space="preserve">Debido al  inadecuado  seguimiento  en la etapa contractual
 ( ejecución y cumplimiento de las obligaciones  del contrato ) </t>
  </si>
  <si>
    <t>La actividad que conlleva el riesgo se ejecuta de 3 a 24 veces por año</t>
  </si>
  <si>
    <t>El riesgo afecta la imagen de alguna área de la organización</t>
  </si>
  <si>
    <t>Bajo</t>
  </si>
  <si>
    <t xml:space="preserve">Servidor de planta o contratista 
(Ordenador del gasto - supervisor del contrato) </t>
  </si>
  <si>
    <t xml:space="preserve">Mensual (Contrato de prestacion de servicios) 
De acuerdo a lo pactado en el contrato </t>
  </si>
  <si>
    <t xml:space="preserve">Revisar el contenido de los documentos  y soportes  que evidencien la ejecución y cumplimiento de las obligaciones contractuales 
</t>
  </si>
  <si>
    <t>Se verifica que la información entregada por el contratista  este acorde al periodo de ejecución reportado y  que  los soportes  correspondientes a las obligaciones contractuales  sean legibles
realizando asi la vigilancia técnica, administrativa, jurídica, financiera y contable de las estipulaciones contractuales.
Elaborar informes de ejecución y verificar el cumplimiento de las obligaciones contractuales. Publicar los documentos propios de la ejecución de contrato de acuerdo a lo establecido en el Manual de Supervisión</t>
  </si>
  <si>
    <r>
      <t xml:space="preserve">Se le solicita al contratista corregir / completar la información para aprobar el documento presentado
</t>
    </r>
    <r>
      <rPr>
        <sz val="28"/>
        <color rgb="FFFF0000"/>
        <rFont val="Arial"/>
        <family val="2"/>
      </rPr>
      <t xml:space="preserve">
</t>
    </r>
    <r>
      <rPr>
        <sz val="28"/>
        <rFont val="Arial"/>
        <family val="2"/>
      </rPr>
      <t>En caso de incumplimiento  en la ejecución del contrato  conforme a los procedimientos legales vigentes o  aquellas situaciones que pongan en riesgo la ejecución del contrato y el cumplimiento del objeto contractual, requerirá al contratista para solicitarle los informes, aclaraciones y explicaciones necesarias, conminándolo a presentar o acoger un plan de mejoramiento o de ejecución física, administrativa y/o contable del contrato. Todo ello con la finalidad de mantener el objetivo de que los procedimientos sancionatorios sean la última alternativa y que los problemas de ejecución puedan solucionarse amistosamente en el marco de la ejecución del contrato</t>
    </r>
  </si>
  <si>
    <t>Muestra de certificados de cumplimiento 
Muestra de Informes de ejecución del contrato revisado y aprobado  para autorización de pago</t>
  </si>
  <si>
    <t>Aceptar</t>
  </si>
  <si>
    <t xml:space="preserve">No se formulan acciones por quedar en zona Bajo </t>
  </si>
  <si>
    <r>
      <t xml:space="preserve">NOMBRE : </t>
    </r>
    <r>
      <rPr>
        <sz val="28"/>
        <color theme="1"/>
        <rFont val="Arial"/>
        <family val="2"/>
      </rPr>
      <t>Cumplimientos de contratos</t>
    </r>
    <r>
      <rPr>
        <b/>
        <sz val="28"/>
        <color theme="1"/>
        <rFont val="Arial"/>
        <family val="2"/>
      </rPr>
      <t xml:space="preserve">  
FORMULA: </t>
    </r>
    <r>
      <rPr>
        <sz val="28"/>
        <color theme="1"/>
        <rFont val="Arial"/>
        <family val="2"/>
      </rPr>
      <t xml:space="preserve">Contratos incumplidos   / Total de contratos celebrados en la Oficina Juridica   *100 </t>
    </r>
    <r>
      <rPr>
        <b/>
        <sz val="28"/>
        <color theme="1"/>
        <rFont val="Arial"/>
        <family val="2"/>
      </rPr>
      <t xml:space="preserve">
META : </t>
    </r>
    <r>
      <rPr>
        <sz val="28"/>
        <color theme="1"/>
        <rFont val="Arial"/>
        <family val="2"/>
      </rPr>
      <t>0%</t>
    </r>
    <r>
      <rPr>
        <b/>
        <sz val="28"/>
        <color theme="1"/>
        <rFont val="Arial"/>
        <family val="2"/>
      </rPr>
      <t xml:space="preserve"> 
FRECUENCIA DE MEDICIÓN :</t>
    </r>
    <r>
      <rPr>
        <sz val="28"/>
        <color theme="1"/>
        <rFont val="Arial"/>
        <family val="2"/>
      </rPr>
      <t xml:space="preserve"> Semestral </t>
    </r>
  </si>
  <si>
    <t>Cuando se evidencie la no ejecución del contrato o el incumplimiento de las obligaciones contractuales</t>
  </si>
  <si>
    <t xml:space="preserve">Revisar que se informe a la oficina juridica el presunto incumplimiento en la ejecución del contrato y  las  obligaciones pactadas </t>
  </si>
  <si>
    <t xml:space="preserve">Por medio de comunicación oficial se da a conocer a la oficina juridica  la situación presentada con el contratista para que se tomen las acciones a que hayan lugar </t>
  </si>
  <si>
    <t xml:space="preserve">Solicitar a la oficina juridica la  apertura de proceso administrativo  sancionatorio al contratista </t>
  </si>
  <si>
    <t>Comunicación oficial informando la novedad para la apertura correspondiente del proceso</t>
  </si>
  <si>
    <t>Posibilidad de pérdida económica</t>
  </si>
  <si>
    <t xml:space="preserve"> 
por condenas en contra de la entidad en procesos judiciales por 
representación judicial no realizada adecuadamente y  dentro de los términos  establecidos procesalmente
</t>
  </si>
  <si>
    <t xml:space="preserve">Debido a   falta de  seguimiento a los procesos judiciales y a la ejecución de una efectiva estrategia de  defensa  </t>
  </si>
  <si>
    <t>Baja</t>
  </si>
  <si>
    <t xml:space="preserve">Entre 10 y 50 SMLMV </t>
  </si>
  <si>
    <t xml:space="preserve">Jefe de la Oficina Juridica </t>
  </si>
  <si>
    <t>Comité de conciliación</t>
  </si>
  <si>
    <t>Cada vez que se reune</t>
  </si>
  <si>
    <t xml:space="preserve">Verificar el estado de los procesos judiciales en contra de la entidad </t>
  </si>
  <si>
    <t xml:space="preserve">
Se revisan los términos procesales con el fin de realizar las actuaciones pertinentes en cada una de las etapas .</t>
  </si>
  <si>
    <t xml:space="preserve">En caso de encontrar inconsistencias en la estrategia de defensa asi como en los terminos judiciales establece lineas de acción para el apoderado judicial </t>
  </si>
  <si>
    <r>
      <rPr>
        <sz val="28"/>
        <rFont val="Arial"/>
        <family val="2"/>
      </rPr>
      <t>Actas del Comité de conciliación</t>
    </r>
    <r>
      <rPr>
        <sz val="28"/>
        <color theme="1"/>
        <rFont val="Arial"/>
        <family val="2"/>
      </rPr>
      <t xml:space="preserve">
Herramienta de control de procesos judiciales
</t>
    </r>
  </si>
  <si>
    <t>No se formulan acciones por quedar en zona Bajo</t>
  </si>
  <si>
    <r>
      <t xml:space="preserve">NOMBRE : </t>
    </r>
    <r>
      <rPr>
        <sz val="28"/>
        <rFont val="Arial"/>
        <family val="2"/>
      </rPr>
      <t xml:space="preserve">Representación judicial </t>
    </r>
    <r>
      <rPr>
        <b/>
        <sz val="28"/>
        <rFont val="Arial"/>
        <family val="2"/>
      </rPr>
      <t xml:space="preserve">
FORMULA: </t>
    </r>
    <r>
      <rPr>
        <sz val="28"/>
        <rFont val="Arial"/>
        <family val="2"/>
      </rPr>
      <t xml:space="preserve">Procesos  judiciales con vencimiento de término  / Total de procesos judiciales  *100 
</t>
    </r>
    <r>
      <rPr>
        <b/>
        <sz val="28"/>
        <rFont val="Arial"/>
        <family val="2"/>
      </rPr>
      <t xml:space="preserve">
META : </t>
    </r>
    <r>
      <rPr>
        <sz val="28"/>
        <rFont val="Arial"/>
        <family val="2"/>
      </rPr>
      <t xml:space="preserve">0% </t>
    </r>
    <r>
      <rPr>
        <b/>
        <sz val="28"/>
        <rFont val="Arial"/>
        <family val="2"/>
      </rPr>
      <t xml:space="preserve">
FRECUENCIA DE MEDICIÓN : </t>
    </r>
    <r>
      <rPr>
        <sz val="28"/>
        <rFont val="Arial"/>
        <family val="2"/>
      </rPr>
      <t xml:space="preserve">Semestral </t>
    </r>
  </si>
  <si>
    <t>Servidor de planta o contratista (Apoderado a cargo de cada proceso y profesional de defensa judicial)</t>
  </si>
  <si>
    <t xml:space="preserve">Mensual </t>
  </si>
  <si>
    <t>Revisar el proceso judicial y hacerse  parte en el mismo dentro de la  etapa  procesal correspondiente</t>
  </si>
  <si>
    <t xml:space="preserve">Con base en los lineamientos del comité de conciliación y las pretensiones de las partes en el proceso judicial se ejecuta  la estrategia de defensa definida por el Comite.
</t>
  </si>
  <si>
    <t xml:space="preserve">
En caso de presentarse inconsistencias en la ejecución de la defensa judicial se informa al Comité de Conciliación con el fin de recibir los linemientos correspondientes </t>
  </si>
  <si>
    <t xml:space="preserve">Fiscal </t>
  </si>
  <si>
    <t>Posibilidad  de efecto dañoso sobre el interes patrimonial</t>
  </si>
  <si>
    <t xml:space="preserve"> por recursos a favor no cobrados</t>
  </si>
  <si>
    <t>Debido a omisión al seguimiento del cobro persuasivo, coactivo o judicial, para lograr el pago de recursos a favor.</t>
  </si>
  <si>
    <t xml:space="preserve">Afectación menor a 10 SMLMV </t>
  </si>
  <si>
    <t xml:space="preserve">Leve </t>
  </si>
  <si>
    <t>Jefe de la Oficina Juridica</t>
  </si>
  <si>
    <t>Servidor de planta o contratista (Abogado asignado para el procedimiento de cobro persuasivo y  coactivo)</t>
  </si>
  <si>
    <t>Mensual</t>
  </si>
  <si>
    <t>Verificar  el estado de las etapas y términos de los procesos de cobro ingresados a la Oficina Jurídica.</t>
  </si>
  <si>
    <t>Actualizar el cuadro de seguimiento de procesos de cobro  solicitados a la Oficina Jurídica y revisando  los términos de ley de cada uno de ellos a fin de priorizar la gestión</t>
  </si>
  <si>
    <t>En caso de encontrar  desactualización  del cuadro de seguimiento a procesos de cobro el Jefe  de la Oficina Jurídica solicita al abogado actualizar  la información y ejecutar las acciones de acuerdo a la etapa procesal</t>
  </si>
  <si>
    <t xml:space="preserve">Cuadro de seguimiento a las gestiones de cobro (información clasificada) 
Comunicación oficial  (cuando aplique) </t>
  </si>
  <si>
    <t xml:space="preserve">Bajo </t>
  </si>
  <si>
    <r>
      <t xml:space="preserve">NOMBRE : </t>
    </r>
    <r>
      <rPr>
        <sz val="28"/>
        <color theme="1"/>
        <rFont val="Arial"/>
        <family val="2"/>
      </rPr>
      <t xml:space="preserve">Cobro coactivo </t>
    </r>
    <r>
      <rPr>
        <b/>
        <sz val="28"/>
        <color theme="1"/>
        <rFont val="Arial"/>
        <family val="2"/>
      </rPr>
      <t xml:space="preserve">
FORMULA: </t>
    </r>
    <r>
      <rPr>
        <sz val="28"/>
        <color theme="1"/>
        <rFont val="Arial"/>
        <family val="2"/>
      </rPr>
      <t xml:space="preserve">Solicitudes procesadas / solicitudes recibidas de cobro coactivo *100 </t>
    </r>
    <r>
      <rPr>
        <b/>
        <sz val="28"/>
        <color theme="1"/>
        <rFont val="Arial"/>
        <family val="2"/>
      </rPr>
      <t xml:space="preserve">
META : </t>
    </r>
    <r>
      <rPr>
        <sz val="28"/>
        <color theme="1"/>
        <rFont val="Arial"/>
        <family val="2"/>
      </rPr>
      <t xml:space="preserve">100% </t>
    </r>
    <r>
      <rPr>
        <b/>
        <sz val="28"/>
        <color theme="1"/>
        <rFont val="Arial"/>
        <family val="2"/>
      </rPr>
      <t xml:space="preserve">
FRECUENCIA DE MEDICIÓN : </t>
    </r>
    <r>
      <rPr>
        <sz val="28"/>
        <color theme="1"/>
        <rFont val="Arial"/>
        <family val="2"/>
      </rPr>
      <t xml:space="preserve">Semestral </t>
    </r>
  </si>
  <si>
    <t>por emisión de conceptos, resoluciones  con fundamento legal derogado, impreciso o desactualizado</t>
  </si>
  <si>
    <t>Debido a  desactualizaciones  del normograma</t>
  </si>
  <si>
    <t>Jefe de Oficina Jurídica</t>
  </si>
  <si>
    <t>Servidor de planta o contratista (Profesional asignado)</t>
  </si>
  <si>
    <t xml:space="preserve">Validar la actualizacion del normograma por proceso </t>
  </si>
  <si>
    <t xml:space="preserve">Una vez remitido el normograma actualizado por el proceso se procede a revisar  que dicha actualización sea la correspondiente  al proceso, vigencia y contenido 
</t>
  </si>
  <si>
    <t>Se solicita al proceso la revisión y corroboración de la información remitida  al oficina juridica</t>
  </si>
  <si>
    <t xml:space="preserve">
Normograma 
Comunicación oficial  (cuando aplique) </t>
  </si>
  <si>
    <r>
      <t xml:space="preserve">NOMBRE : </t>
    </r>
    <r>
      <rPr>
        <sz val="28"/>
        <color theme="1"/>
        <rFont val="Arial"/>
        <family val="2"/>
      </rPr>
      <t xml:space="preserve">Emisión de conceptos/ resoluciones </t>
    </r>
    <r>
      <rPr>
        <b/>
        <sz val="28"/>
        <color theme="1"/>
        <rFont val="Arial"/>
        <family val="2"/>
      </rPr>
      <t xml:space="preserve">
FORMULA: </t>
    </r>
    <r>
      <rPr>
        <sz val="28"/>
        <color theme="1"/>
        <rFont val="Arial"/>
        <family val="2"/>
      </rPr>
      <t xml:space="preserve">Emisión de conceptos/  resoluciones no conformes  con la normatividad  / Total de conceptos  / resoluciones emitidos *100 
</t>
    </r>
    <r>
      <rPr>
        <b/>
        <sz val="28"/>
        <color theme="1"/>
        <rFont val="Arial"/>
        <family val="2"/>
      </rPr>
      <t xml:space="preserve">
META : 0% 
FRECUENCIA DE MEDICIÓN : </t>
    </r>
    <r>
      <rPr>
        <sz val="28"/>
        <color theme="1"/>
        <rFont val="Arial"/>
        <family val="2"/>
      </rPr>
      <t xml:space="preserve">Mensual </t>
    </r>
  </si>
  <si>
    <t xml:space="preserve">CONTROL  DE CAMBIOS </t>
  </si>
  <si>
    <t xml:space="preserve">FECHA </t>
  </si>
  <si>
    <t xml:space="preserve">DESCRIPCION DE LOS CAMBIOS </t>
  </si>
  <si>
    <t xml:space="preserve">JULIO DE 2025 </t>
  </si>
  <si>
    <t xml:space="preserve">Los riesgos: 
1. Posibilidad de perdida reputacional y confianza por demoras y deficiencias en la revisión de los aspectos de contratación Debido a la insuficiente planeación y asesoría en la elaboración del PAA
2. Posibilidad de Impactar económica y reputacionalmente a la Entidad por falta de controles y seguimiento a las actividades relacionadas con la defensa jurídica de la Entidad debido a un ejercicio inadecuado de la función de defensa jurídica
3.Posibilidad de afectación de la reputación y los recursos de la entidad por incumplimiento de las metas y objetivos institucionales debido a deficiencias en la definición de requisitos contractuales, acompañamiento y asesoría de la OAJ a las áreas.
4. Posibilidad de afectar la reputación y la legalidad del accionar de la Entidad por la no prevención y protección contra el daño antijurídico por la no prevención y protección contra el daño antijurídico y desconocimiento y falta de rigor en el manejo de la normatividad interna, debido a la inexistencia de mecanismos que permitan controlar y hacer seguimiento por parte de las personas especialistas jurídicas a los conceptos emitidos
5. Posibilidad de afectación reputacional y económica por incumplimiento de la normatividad vigente aplicable, debido al inadecuado seguimiento de la custodia y actualización de los normogramas institucionales
Se ajustan de acuerdo con el contexto identificado </t>
  </si>
  <si>
    <t>Tabla Criterios para definir el nivel de probabilidad</t>
  </si>
  <si>
    <t>Tabla Criterios para definir el nivel de impacto</t>
  </si>
  <si>
    <t>Frecuencia de la Actividad</t>
  </si>
  <si>
    <t>Probabilidad</t>
  </si>
  <si>
    <t>MIN</t>
  </si>
  <si>
    <t>MAX</t>
  </si>
  <si>
    <t>Afectación Económica (o presupuestal)</t>
  </si>
  <si>
    <t>Pérdida Reputacional</t>
  </si>
  <si>
    <t>Muy Baja</t>
  </si>
  <si>
    <t>La actividad que conlleva el riesgo se ejecuta como máximos 2 veces por año</t>
  </si>
  <si>
    <t>Menor</t>
  </si>
  <si>
    <t>Media</t>
  </si>
  <si>
    <t>La actividad que conlleva el riesgo se ejecuta de 24 a 500 veces por año</t>
  </si>
  <si>
    <t xml:space="preserve">Moderado </t>
  </si>
  <si>
    <t xml:space="preserve">Entre 50 y 100 SMLMV </t>
  </si>
  <si>
    <t>El riesgo afecta la imagen de la entidad con algunos usuarios de relevancia frente al logro de los objetivos</t>
  </si>
  <si>
    <t>Alta</t>
  </si>
  <si>
    <t xml:space="preserve">Mayor </t>
  </si>
  <si>
    <t xml:space="preserve">Entre 100 y 500 SMLMV </t>
  </si>
  <si>
    <t>El riesgo afecta la imagen de a entidad con efecto publicitario sostenido a nivel de sector administrativo, nivel departamental o municipal</t>
  </si>
  <si>
    <t>Muy Alta</t>
  </si>
  <si>
    <t>La actividad que conlleva el riesgo se ejecuta más de 5000 veces por año</t>
  </si>
  <si>
    <t>Catastrófico</t>
  </si>
  <si>
    <t xml:space="preserve">Mayor a 500 SMLMV </t>
  </si>
  <si>
    <t>El riesgo afecta la imagen de la entidad a nivel nacional, con efecto publicitarios sostenible a nivel país</t>
  </si>
  <si>
    <t>Impacto</t>
  </si>
  <si>
    <t>Leve</t>
  </si>
  <si>
    <t>Mayor</t>
  </si>
  <si>
    <t>Alto</t>
  </si>
  <si>
    <t>Extremo</t>
  </si>
  <si>
    <t xml:space="preserve">NOMBRE DEPROCESO </t>
  </si>
  <si>
    <t xml:space="preserve">GESTIÓN ESTRATEGICA </t>
  </si>
  <si>
    <t xml:space="preserve">GESTIÓN TECNOLOGÍAS DE LA INFORMACIÓN Y LAS COMUNICACIONES </t>
  </si>
  <si>
    <t xml:space="preserve">GESTIÓN DEL TALENTO HUMANO </t>
  </si>
  <si>
    <t>GESTIÓN DE RECURSOS</t>
  </si>
  <si>
    <t>SERVICIO A LA CIUDADANÍA</t>
  </si>
  <si>
    <t>REDUCCIÓN</t>
  </si>
  <si>
    <t xml:space="preserve">CONOCIMIENTO </t>
  </si>
  <si>
    <t>MANEJO</t>
  </si>
  <si>
    <t>EVALUACIÓN Y CONTROL</t>
  </si>
  <si>
    <t xml:space="preserve">TIPOLOGIA </t>
  </si>
  <si>
    <t>Fiscal</t>
  </si>
  <si>
    <t xml:space="preserve">IMPACTO ( CONSECUENCIA) </t>
  </si>
  <si>
    <t xml:space="preserve">GESTIÓN </t>
  </si>
  <si>
    <t>Posibilidad de pérdida económica y reputacional</t>
  </si>
  <si>
    <t xml:space="preserve">FISCAL </t>
  </si>
  <si>
    <t>Posibilidad  de efecto dañoso sobre el recurso público</t>
  </si>
  <si>
    <t>Posibilidad  de efecto dañoso sobre bienes de uso público</t>
  </si>
  <si>
    <t>Posibilidad  de efecto dañoso sobre bienes de uso fiscal</t>
  </si>
  <si>
    <t>CLASIFICACION DEL RIESGO</t>
  </si>
  <si>
    <t>Fraude Externo</t>
  </si>
  <si>
    <t>Fraude Interno</t>
  </si>
  <si>
    <t>Fallas Tecnológicas</t>
  </si>
  <si>
    <t>Relaciones Laborales</t>
  </si>
  <si>
    <t>Usuarios Productos y Prácticas Organizacionales</t>
  </si>
  <si>
    <t>Daños Activos Físicos</t>
  </si>
  <si>
    <t xml:space="preserve">controles </t>
  </si>
  <si>
    <t>Atributos Informativos</t>
  </si>
  <si>
    <t>Tipo de control</t>
  </si>
  <si>
    <t>Peso del Control</t>
  </si>
  <si>
    <t>Implementación</t>
  </si>
  <si>
    <t>Peso de la implementación</t>
  </si>
  <si>
    <t>Documentación</t>
  </si>
  <si>
    <t>Frecuencia</t>
  </si>
  <si>
    <t>Evidencia</t>
  </si>
  <si>
    <t>Automático</t>
  </si>
  <si>
    <t>Sin Documentar</t>
  </si>
  <si>
    <t>Aleatoria</t>
  </si>
  <si>
    <t>Sin Registro</t>
  </si>
  <si>
    <t>Correctivo</t>
  </si>
  <si>
    <t>Afectación o Desplazamiento en la Matriz</t>
  </si>
  <si>
    <t>Afecta</t>
  </si>
  <si>
    <t>Mitigar</t>
  </si>
  <si>
    <t>Transferir</t>
  </si>
  <si>
    <t>Evitar</t>
  </si>
  <si>
    <t>NIVEL DE RIESGO</t>
  </si>
  <si>
    <t xml:space="preserve">Muy Baja </t>
  </si>
  <si>
    <t xml:space="preserve">Menor </t>
  </si>
  <si>
    <t xml:space="preserve">Catastrófico </t>
  </si>
  <si>
    <t xml:space="preserve">Extremo </t>
  </si>
  <si>
    <t xml:space="preserve">Baja </t>
  </si>
  <si>
    <t xml:space="preserve">Alta </t>
  </si>
  <si>
    <t xml:space="preserve">Muy Alta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</si>
</sst>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Arial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i/>
      <u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</font>
    <font>
      <sz val="12"/>
      <color rgb="FF000000"/>
      <name val="Arial Narrow"/>
      <family val="2"/>
    </font>
    <font>
      <b/>
      <sz val="12"/>
      <name val="Calibri"/>
      <family val="2"/>
    </font>
    <font>
      <sz val="20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sz val="28"/>
      <color theme="1"/>
      <name val="Arial"/>
      <family val="2"/>
    </font>
    <font>
      <sz val="28"/>
      <name val="Arial"/>
      <family val="2"/>
    </font>
    <font>
      <sz val="28"/>
      <color rgb="FFFF0000"/>
      <name val="Arial"/>
      <family val="2"/>
    </font>
    <font>
      <b/>
      <sz val="28"/>
      <name val="Arial"/>
      <family val="2"/>
    </font>
    <font>
      <b/>
      <sz val="22"/>
      <name val="Arial"/>
      <family val="2"/>
    </font>
    <font>
      <b/>
      <sz val="28"/>
      <color rgb="FF000000"/>
      <name val="Arial Narrow"/>
      <family val="2"/>
    </font>
    <font>
      <b/>
      <sz val="28"/>
      <color theme="0" tint="-0.34998626667073579"/>
      <name val="Calibri"/>
      <family val="2"/>
    </font>
    <font>
      <sz val="28"/>
      <color rgb="FF000000"/>
      <name val="Arial Narrow"/>
      <family val="2"/>
    </font>
    <font>
      <sz val="28"/>
      <color theme="1"/>
      <name val="Calibri"/>
      <family val="2"/>
    </font>
    <font>
      <sz val="28"/>
      <color rgb="FFFFFFFF"/>
      <name val="Arial Narrow"/>
      <family val="2"/>
    </font>
    <font>
      <b/>
      <sz val="24"/>
      <color theme="1"/>
      <name val="Arial Narrow"/>
      <family val="2"/>
    </font>
    <font>
      <sz val="28"/>
      <name val="Arial Narrow"/>
      <family val="2"/>
    </font>
    <font>
      <sz val="28"/>
      <color theme="0"/>
      <name val="Calibri"/>
      <family val="2"/>
    </font>
    <font>
      <sz val="28"/>
      <name val="Tahoma"/>
      <family val="2"/>
    </font>
    <font>
      <b/>
      <sz val="28"/>
      <color theme="1"/>
      <name val="Arial Narrow"/>
      <family val="2"/>
    </font>
    <font>
      <sz val="22"/>
      <name val="Arial"/>
      <family val="2"/>
    </font>
    <font>
      <sz val="22"/>
      <color rgb="FF000000"/>
      <name val="Arial"/>
      <family val="2"/>
    </font>
    <font>
      <b/>
      <sz val="22"/>
      <name val="Tahoma"/>
      <family val="2"/>
    </font>
    <font>
      <b/>
      <sz val="28"/>
      <color theme="1"/>
      <name val="Arial"/>
      <family val="2"/>
    </font>
    <font>
      <b/>
      <sz val="26"/>
      <name val="Calibri"/>
      <family val="2"/>
      <scheme val="minor"/>
    </font>
    <font>
      <sz val="11"/>
      <color rgb="FFFF0000"/>
      <name val="Arial"/>
      <family val="2"/>
    </font>
    <font>
      <sz val="24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39997558519241921"/>
        <bgColor rgb="FF525252"/>
      </patternFill>
    </fill>
    <fill>
      <patternFill patternType="solid">
        <fgColor theme="4" tint="0.39997558519241921"/>
        <bgColor rgb="FF333F4F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9" tint="0.39997558519241921"/>
        <bgColor rgb="FF9CC2E5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rgb="FF00206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A8D08D"/>
      </patternFill>
    </fill>
    <fill>
      <patternFill patternType="solid">
        <fgColor theme="8" tint="0.79998168889431442"/>
        <bgColor rgb="FFFFC000"/>
      </patternFill>
    </fill>
    <fill>
      <patternFill patternType="solid">
        <fgColor theme="8" tint="0.79998168889431442"/>
        <bgColor rgb="FF002060"/>
      </patternFill>
    </fill>
    <fill>
      <patternFill patternType="solid">
        <fgColor theme="8" tint="0.79998168889431442"/>
        <bgColor rgb="FF92D050"/>
      </patternFill>
    </fill>
    <fill>
      <patternFill patternType="solid">
        <fgColor theme="8" tint="0.79998168889431442"/>
        <bgColor rgb="FFBFBFBF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66"/>
        <bgColor rgb="FFFFFF66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BFBFBF"/>
      </patternFill>
    </fill>
    <fill>
      <patternFill patternType="solid">
        <fgColor rgb="FFBFBFBF"/>
        <bgColor rgb="FFBFBFB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8" tint="0.59999389629810485"/>
        <bgColor rgb="FFFBD4B4"/>
      </patternFill>
    </fill>
    <fill>
      <patternFill patternType="solid">
        <fgColor rgb="FF33CC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66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9" fontId="2" fillId="0" borderId="0" applyFont="0" applyFill="0" applyBorder="0" applyAlignment="0" applyProtection="0"/>
    <xf numFmtId="0" fontId="2" fillId="0" borderId="0"/>
  </cellStyleXfs>
  <cellXfs count="509">
    <xf numFmtId="0" fontId="0" fillId="0" borderId="0" xfId="0"/>
    <xf numFmtId="0" fontId="1" fillId="0" borderId="0" xfId="0" applyFont="1"/>
    <xf numFmtId="0" fontId="7" fillId="4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13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2" fillId="0" borderId="28" xfId="0" applyFont="1" applyBorder="1"/>
    <xf numFmtId="0" fontId="0" fillId="0" borderId="14" xfId="0" applyBorder="1"/>
    <xf numFmtId="0" fontId="3" fillId="2" borderId="20" xfId="0" applyFont="1" applyFill="1" applyBorder="1" applyAlignment="1">
      <alignment vertical="center" textRotation="90" wrapText="1"/>
    </xf>
    <xf numFmtId="0" fontId="5" fillId="6" borderId="23" xfId="0" applyFont="1" applyFill="1" applyBorder="1" applyAlignment="1">
      <alignment horizontal="left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24" xfId="0" applyFont="1" applyFill="1" applyBorder="1" applyAlignment="1">
      <alignment horizontal="left" vertical="center"/>
    </xf>
    <xf numFmtId="0" fontId="3" fillId="0" borderId="31" xfId="0" applyFont="1" applyBorder="1"/>
    <xf numFmtId="0" fontId="2" fillId="3" borderId="30" xfId="0" applyFont="1" applyFill="1" applyBorder="1" applyAlignment="1">
      <alignment horizontal="justify" vertical="center" wrapText="1"/>
    </xf>
    <xf numFmtId="0" fontId="4" fillId="3" borderId="28" xfId="0" applyFont="1" applyFill="1" applyBorder="1" applyAlignment="1">
      <alignment horizontal="justify" vertical="center" wrapText="1"/>
    </xf>
    <xf numFmtId="0" fontId="2" fillId="3" borderId="30" xfId="0" applyFont="1" applyFill="1" applyBorder="1"/>
    <xf numFmtId="0" fontId="4" fillId="3" borderId="16" xfId="0" applyFont="1" applyFill="1" applyBorder="1" applyAlignment="1">
      <alignment horizontal="justify" vertical="center" wrapText="1"/>
    </xf>
    <xf numFmtId="0" fontId="2" fillId="3" borderId="30" xfId="0" applyFont="1" applyFill="1" applyBorder="1" applyAlignment="1">
      <alignment horizontal="justify" vertical="center"/>
    </xf>
    <xf numFmtId="0" fontId="4" fillId="3" borderId="30" xfId="0" applyFont="1" applyFill="1" applyBorder="1" applyAlignment="1">
      <alignment horizontal="justify" vertical="center" wrapText="1"/>
    </xf>
    <xf numFmtId="0" fontId="4" fillId="3" borderId="41" xfId="0" applyFont="1" applyFill="1" applyBorder="1" applyAlignment="1">
      <alignment horizontal="justify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3" fillId="2" borderId="33" xfId="0" applyFont="1" applyFill="1" applyBorder="1" applyAlignment="1">
      <alignment vertical="center" textRotation="90" wrapText="1"/>
    </xf>
    <xf numFmtId="0" fontId="0" fillId="0" borderId="23" xfId="0" applyBorder="1"/>
    <xf numFmtId="0" fontId="0" fillId="0" borderId="45" xfId="0" applyBorder="1"/>
    <xf numFmtId="0" fontId="0" fillId="0" borderId="46" xfId="0" applyBorder="1"/>
    <xf numFmtId="0" fontId="0" fillId="0" borderId="26" xfId="0" applyBorder="1"/>
    <xf numFmtId="0" fontId="0" fillId="0" borderId="20" xfId="0" applyBorder="1"/>
    <xf numFmtId="0" fontId="9" fillId="0" borderId="9" xfId="0" applyFont="1" applyBorder="1" applyAlignment="1">
      <alignment vertical="center"/>
    </xf>
    <xf numFmtId="0" fontId="0" fillId="0" borderId="21" xfId="0" applyBorder="1"/>
    <xf numFmtId="0" fontId="0" fillId="0" borderId="42" xfId="0" applyBorder="1"/>
    <xf numFmtId="0" fontId="0" fillId="0" borderId="41" xfId="0" applyBorder="1"/>
    <xf numFmtId="0" fontId="3" fillId="0" borderId="24" xfId="0" applyFont="1" applyBorder="1"/>
    <xf numFmtId="0" fontId="0" fillId="0" borderId="24" xfId="0" applyBorder="1"/>
    <xf numFmtId="0" fontId="9" fillId="0" borderId="7" xfId="0" applyFont="1" applyBorder="1"/>
    <xf numFmtId="0" fontId="6" fillId="3" borderId="10" xfId="0" applyFont="1" applyFill="1" applyBorder="1" applyAlignment="1">
      <alignment horizontal="justify" vertical="center"/>
    </xf>
    <xf numFmtId="0" fontId="5" fillId="3" borderId="28" xfId="0" applyFont="1" applyFill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0" fillId="0" borderId="53" xfId="0" applyBorder="1"/>
    <xf numFmtId="0" fontId="11" fillId="3" borderId="50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/>
    </xf>
    <xf numFmtId="0" fontId="5" fillId="14" borderId="37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2" fillId="0" borderId="0" xfId="1"/>
    <xf numFmtId="0" fontId="13" fillId="0" borderId="0" xfId="2" applyFont="1" applyAlignment="1">
      <alignment vertical="center" wrapText="1"/>
    </xf>
    <xf numFmtId="9" fontId="9" fillId="3" borderId="0" xfId="3" applyFont="1" applyFill="1" applyBorder="1" applyAlignment="1">
      <alignment horizontal="center" vertical="center"/>
    </xf>
    <xf numFmtId="0" fontId="2" fillId="23" borderId="0" xfId="1" applyFill="1"/>
    <xf numFmtId="0" fontId="6" fillId="0" borderId="0" xfId="1" applyFont="1" applyAlignment="1" applyProtection="1">
      <alignment horizontal="left" vertical="center" wrapText="1"/>
      <protection locked="0"/>
    </xf>
    <xf numFmtId="0" fontId="2" fillId="0" borderId="0" xfId="1" applyAlignment="1">
      <alignment vertical="center" wrapText="1"/>
    </xf>
    <xf numFmtId="0" fontId="1" fillId="0" borderId="0" xfId="1" applyFont="1" applyAlignment="1">
      <alignment wrapText="1"/>
    </xf>
    <xf numFmtId="0" fontId="25" fillId="0" borderId="0" xfId="1" applyFont="1" applyAlignment="1">
      <alignment wrapText="1"/>
    </xf>
    <xf numFmtId="0" fontId="25" fillId="0" borderId="39" xfId="1" applyFont="1" applyBorder="1" applyAlignment="1">
      <alignment wrapText="1"/>
    </xf>
    <xf numFmtId="0" fontId="25" fillId="0" borderId="1" xfId="1" applyFont="1" applyBorder="1" applyAlignment="1">
      <alignment wrapText="1"/>
    </xf>
    <xf numFmtId="0" fontId="1" fillId="0" borderId="1" xfId="1" applyFont="1" applyBorder="1" applyAlignment="1">
      <alignment wrapText="1"/>
    </xf>
    <xf numFmtId="9" fontId="1" fillId="0" borderId="1" xfId="1" applyNumberFormat="1" applyFont="1" applyBorder="1" applyAlignment="1">
      <alignment wrapText="1"/>
    </xf>
    <xf numFmtId="9" fontId="1" fillId="0" borderId="0" xfId="1" applyNumberFormat="1" applyFont="1" applyAlignment="1">
      <alignment wrapText="1"/>
    </xf>
    <xf numFmtId="0" fontId="25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wrapText="1"/>
    </xf>
    <xf numFmtId="0" fontId="12" fillId="41" borderId="0" xfId="1" applyFont="1" applyFill="1"/>
    <xf numFmtId="9" fontId="13" fillId="0" borderId="0" xfId="2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 readingOrder="1"/>
    </xf>
    <xf numFmtId="0" fontId="14" fillId="0" borderId="0" xfId="1" applyFont="1" applyAlignment="1">
      <alignment horizontal="center" vertical="center" wrapText="1" readingOrder="1"/>
    </xf>
    <xf numFmtId="0" fontId="26" fillId="0" borderId="0" xfId="1" applyFont="1" applyAlignment="1">
      <alignment horizontal="center" vertical="center" wrapText="1" readingOrder="1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7" fillId="7" borderId="65" xfId="0" applyFont="1" applyFill="1" applyBorder="1" applyAlignment="1">
      <alignment vertical="center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justify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left" vertical="center"/>
    </xf>
    <xf numFmtId="9" fontId="29" fillId="3" borderId="39" xfId="3" applyFont="1" applyFill="1" applyBorder="1" applyAlignment="1">
      <alignment horizontal="center" vertical="center"/>
    </xf>
    <xf numFmtId="9" fontId="29" fillId="3" borderId="39" xfId="3" applyFont="1" applyFill="1" applyBorder="1" applyAlignment="1">
      <alignment horizontal="center" vertical="center" wrapText="1"/>
    </xf>
    <xf numFmtId="9" fontId="29" fillId="3" borderId="1" xfId="3" applyFont="1" applyFill="1" applyBorder="1" applyAlignment="1">
      <alignment horizontal="center" vertical="center" wrapText="1"/>
    </xf>
    <xf numFmtId="0" fontId="41" fillId="0" borderId="6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43" fillId="26" borderId="23" xfId="2" applyFont="1" applyFill="1" applyBorder="1"/>
    <xf numFmtId="0" fontId="43" fillId="26" borderId="26" xfId="2" applyFont="1" applyFill="1" applyBorder="1"/>
    <xf numFmtId="0" fontId="43" fillId="0" borderId="20" xfId="2" applyFont="1" applyBorder="1" applyAlignment="1">
      <alignment vertical="center" wrapText="1"/>
    </xf>
    <xf numFmtId="0" fontId="43" fillId="0" borderId="0" xfId="2" applyFont="1" applyAlignment="1">
      <alignment vertical="center" wrapText="1"/>
    </xf>
    <xf numFmtId="9" fontId="43" fillId="0" borderId="1" xfId="2" applyNumberFormat="1" applyFont="1" applyBorder="1" applyAlignment="1">
      <alignment horizontal="center" vertical="center" wrapText="1"/>
    </xf>
    <xf numFmtId="9" fontId="43" fillId="0" borderId="9" xfId="2" applyNumberFormat="1" applyFont="1" applyBorder="1" applyAlignment="1">
      <alignment horizontal="center" vertical="center" wrapText="1"/>
    </xf>
    <xf numFmtId="0" fontId="43" fillId="0" borderId="1" xfId="2" applyFont="1" applyBorder="1" applyAlignment="1">
      <alignment vertical="center" wrapText="1"/>
    </xf>
    <xf numFmtId="9" fontId="43" fillId="0" borderId="8" xfId="2" applyNumberFormat="1" applyFont="1" applyBorder="1" applyAlignment="1">
      <alignment horizontal="center" vertical="center" wrapText="1"/>
    </xf>
    <xf numFmtId="9" fontId="43" fillId="0" borderId="5" xfId="2" applyNumberFormat="1" applyFont="1" applyBorder="1" applyAlignment="1">
      <alignment horizontal="center" vertical="center" wrapText="1"/>
    </xf>
    <xf numFmtId="9" fontId="45" fillId="35" borderId="44" xfId="2" applyNumberFormat="1" applyFont="1" applyFill="1" applyBorder="1" applyAlignment="1">
      <alignment horizontal="center" vertical="center" wrapText="1"/>
    </xf>
    <xf numFmtId="9" fontId="45" fillId="35" borderId="62" xfId="2" applyNumberFormat="1" applyFont="1" applyFill="1" applyBorder="1" applyAlignment="1">
      <alignment horizontal="center" vertical="center" wrapText="1"/>
    </xf>
    <xf numFmtId="9" fontId="45" fillId="35" borderId="61" xfId="2" applyNumberFormat="1" applyFont="1" applyFill="1" applyBorder="1" applyAlignment="1">
      <alignment horizontal="center" vertical="center" wrapText="1"/>
    </xf>
    <xf numFmtId="9" fontId="45" fillId="37" borderId="43" xfId="2" applyNumberFormat="1" applyFont="1" applyFill="1" applyBorder="1" applyAlignment="1">
      <alignment horizontal="center" vertical="center" wrapText="1"/>
    </xf>
    <xf numFmtId="9" fontId="29" fillId="3" borderId="35" xfId="3" applyFont="1" applyFill="1" applyBorder="1" applyAlignment="1">
      <alignment horizontal="center" vertical="center"/>
    </xf>
    <xf numFmtId="9" fontId="29" fillId="3" borderId="35" xfId="3" applyFont="1" applyFill="1" applyBorder="1" applyAlignment="1">
      <alignment horizontal="center" vertical="center" wrapText="1"/>
    </xf>
    <xf numFmtId="9" fontId="29" fillId="3" borderId="6" xfId="3" applyFont="1" applyFill="1" applyBorder="1" applyAlignment="1">
      <alignment horizontal="center" vertical="center"/>
    </xf>
    <xf numFmtId="9" fontId="29" fillId="3" borderId="6" xfId="3" applyFont="1" applyFill="1" applyBorder="1" applyAlignment="1">
      <alignment horizontal="center" vertical="center" wrapText="1"/>
    </xf>
    <xf numFmtId="9" fontId="28" fillId="3" borderId="44" xfId="3" applyFont="1" applyFill="1" applyBorder="1" applyAlignment="1">
      <alignment horizontal="center" vertical="center"/>
    </xf>
    <xf numFmtId="9" fontId="28" fillId="0" borderId="44" xfId="3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0" fillId="0" borderId="1" xfId="0" applyBorder="1"/>
    <xf numFmtId="0" fontId="9" fillId="3" borderId="4" xfId="0" applyFont="1" applyFill="1" applyBorder="1"/>
    <xf numFmtId="9" fontId="28" fillId="3" borderId="57" xfId="3" applyFont="1" applyFill="1" applyBorder="1" applyAlignment="1">
      <alignment horizontal="center" vertical="center"/>
    </xf>
    <xf numFmtId="9" fontId="28" fillId="0" borderId="35" xfId="3" applyFont="1" applyBorder="1" applyAlignment="1">
      <alignment horizontal="center" vertical="center"/>
    </xf>
    <xf numFmtId="9" fontId="28" fillId="3" borderId="35" xfId="3" applyFont="1" applyFill="1" applyBorder="1" applyAlignment="1">
      <alignment horizontal="center" vertical="center"/>
    </xf>
    <xf numFmtId="0" fontId="2" fillId="0" borderId="0" xfId="4"/>
    <xf numFmtId="0" fontId="49" fillId="3" borderId="1" xfId="4" applyFont="1" applyFill="1" applyBorder="1" applyAlignment="1">
      <alignment vertical="center"/>
    </xf>
    <xf numFmtId="0" fontId="23" fillId="3" borderId="0" xfId="4" applyFont="1" applyFill="1" applyAlignment="1">
      <alignment vertical="center"/>
    </xf>
    <xf numFmtId="0" fontId="2" fillId="3" borderId="0" xfId="4" applyFill="1"/>
    <xf numFmtId="0" fontId="49" fillId="0" borderId="1" xfId="4" applyFont="1" applyBorder="1" applyAlignment="1">
      <alignment vertical="center"/>
    </xf>
    <xf numFmtId="0" fontId="23" fillId="0" borderId="0" xfId="4" applyFont="1" applyAlignment="1">
      <alignment vertical="center"/>
    </xf>
    <xf numFmtId="0" fontId="49" fillId="0" borderId="1" xfId="4" applyFont="1" applyBorder="1" applyAlignment="1">
      <alignment vertical="center" wrapText="1"/>
    </xf>
    <xf numFmtId="0" fontId="23" fillId="0" borderId="0" xfId="4" applyFont="1" applyAlignment="1">
      <alignment vertical="center" wrapText="1"/>
    </xf>
    <xf numFmtId="0" fontId="2" fillId="3" borderId="0" xfId="4" applyFill="1" applyAlignment="1">
      <alignment horizontal="center"/>
    </xf>
    <xf numFmtId="0" fontId="22" fillId="3" borderId="0" xfId="4" applyFont="1" applyFill="1" applyAlignment="1">
      <alignment horizontal="center" vertical="center"/>
    </xf>
    <xf numFmtId="0" fontId="49" fillId="0" borderId="0" xfId="4" applyFont="1" applyAlignment="1">
      <alignment vertical="center" wrapText="1"/>
    </xf>
    <xf numFmtId="0" fontId="23" fillId="0" borderId="0" xfId="4" applyFont="1" applyAlignment="1">
      <alignment horizontal="left" vertical="center" wrapText="1"/>
    </xf>
    <xf numFmtId="0" fontId="46" fillId="3" borderId="1" xfId="4" applyFont="1" applyFill="1" applyBorder="1" applyAlignment="1">
      <alignment horizontal="center" vertical="center" wrapText="1"/>
    </xf>
    <xf numFmtId="0" fontId="46" fillId="3" borderId="0" xfId="4" applyFont="1" applyFill="1" applyAlignment="1">
      <alignment vertical="center" wrapText="1"/>
    </xf>
    <xf numFmtId="0" fontId="28" fillId="3" borderId="1" xfId="4" applyFont="1" applyFill="1" applyBorder="1" applyAlignment="1">
      <alignment horizontal="center" vertical="center"/>
    </xf>
    <xf numFmtId="0" fontId="28" fillId="3" borderId="0" xfId="4" applyFont="1" applyFill="1" applyAlignment="1">
      <alignment vertical="center"/>
    </xf>
    <xf numFmtId="0" fontId="24" fillId="35" borderId="58" xfId="4" applyFont="1" applyFill="1" applyBorder="1" applyAlignment="1">
      <alignment horizontal="center" vertical="center" wrapText="1"/>
    </xf>
    <xf numFmtId="0" fontId="24" fillId="3" borderId="51" xfId="4" applyFont="1" applyFill="1" applyBorder="1" applyAlignment="1">
      <alignment horizontal="center" vertical="center" wrapText="1"/>
    </xf>
    <xf numFmtId="0" fontId="24" fillId="35" borderId="51" xfId="4" applyFont="1" applyFill="1" applyBorder="1" applyAlignment="1">
      <alignment horizontal="center" vertical="center" wrapText="1"/>
    </xf>
    <xf numFmtId="0" fontId="24" fillId="37" borderId="21" xfId="4" applyFont="1" applyFill="1" applyBorder="1" applyAlignment="1">
      <alignment horizontal="center" vertical="center" wrapText="1"/>
    </xf>
    <xf numFmtId="0" fontId="24" fillId="39" borderId="59" xfId="4" applyFont="1" applyFill="1" applyBorder="1" applyAlignment="1">
      <alignment horizontal="center" vertical="center" textRotation="90"/>
    </xf>
    <xf numFmtId="0" fontId="24" fillId="39" borderId="58" xfId="4" applyFont="1" applyFill="1" applyBorder="1" applyAlignment="1">
      <alignment horizontal="center" vertical="center" textRotation="90"/>
    </xf>
    <xf numFmtId="0" fontId="24" fillId="39" borderId="58" xfId="4" applyFont="1" applyFill="1" applyBorder="1" applyAlignment="1">
      <alignment horizontal="center" vertical="center" textRotation="90" wrapText="1"/>
    </xf>
    <xf numFmtId="0" fontId="24" fillId="40" borderId="58" xfId="4" applyFont="1" applyFill="1" applyBorder="1" applyAlignment="1">
      <alignment horizontal="center" vertical="center" textRotation="90" wrapText="1"/>
    </xf>
    <xf numFmtId="0" fontId="24" fillId="39" borderId="47" xfId="4" applyFont="1" applyFill="1" applyBorder="1" applyAlignment="1">
      <alignment horizontal="center" vertical="center" textRotation="90" wrapText="1"/>
    </xf>
    <xf numFmtId="0" fontId="24" fillId="40" borderId="47" xfId="4" applyFont="1" applyFill="1" applyBorder="1" applyAlignment="1">
      <alignment horizontal="center" vertical="center" textRotation="90" wrapText="1"/>
    </xf>
    <xf numFmtId="0" fontId="24" fillId="40" borderId="27" xfId="4" applyFont="1" applyFill="1" applyBorder="1" applyAlignment="1">
      <alignment horizontal="center" vertical="center" textRotation="90" wrapText="1"/>
    </xf>
    <xf numFmtId="0" fontId="28" fillId="3" borderId="3" xfId="4" applyFont="1" applyFill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/>
    </xf>
    <xf numFmtId="0" fontId="28" fillId="0" borderId="57" xfId="4" applyFont="1" applyBorder="1" applyAlignment="1">
      <alignment horizontal="center" vertical="center" wrapText="1"/>
    </xf>
    <xf numFmtId="0" fontId="29" fillId="3" borderId="3" xfId="4" applyFont="1" applyFill="1" applyBorder="1" applyAlignment="1">
      <alignment horizontal="justify" vertical="center" wrapText="1"/>
    </xf>
    <xf numFmtId="0" fontId="28" fillId="3" borderId="3" xfId="4" applyFont="1" applyFill="1" applyBorder="1" applyAlignment="1">
      <alignment horizontal="justify" vertical="center" wrapText="1"/>
    </xf>
    <xf numFmtId="0" fontId="29" fillId="3" borderId="57" xfId="4" applyFont="1" applyFill="1" applyBorder="1" applyAlignment="1">
      <alignment horizontal="center" vertical="center" wrapText="1"/>
    </xf>
    <xf numFmtId="0" fontId="28" fillId="0" borderId="39" xfId="4" applyFont="1" applyBorder="1" applyAlignment="1">
      <alignment horizontal="center" vertical="center"/>
    </xf>
    <xf numFmtId="0" fontId="29" fillId="37" borderId="39" xfId="4" applyFont="1" applyFill="1" applyBorder="1" applyAlignment="1">
      <alignment horizontal="center" vertical="center"/>
    </xf>
    <xf numFmtId="0" fontId="28" fillId="42" borderId="1" xfId="4" applyFont="1" applyFill="1" applyBorder="1" applyAlignment="1">
      <alignment vertical="center"/>
    </xf>
    <xf numFmtId="0" fontId="29" fillId="8" borderId="1" xfId="4" applyFont="1" applyFill="1" applyBorder="1" applyAlignment="1">
      <alignment horizontal="center" vertical="center"/>
    </xf>
    <xf numFmtId="0" fontId="29" fillId="0" borderId="15" xfId="4" applyFont="1" applyBorder="1" applyAlignment="1">
      <alignment horizontal="center" vertical="center" wrapText="1"/>
    </xf>
    <xf numFmtId="0" fontId="28" fillId="0" borderId="56" xfId="4" applyFont="1" applyBorder="1" applyAlignment="1">
      <alignment horizontal="center" vertical="center"/>
    </xf>
    <xf numFmtId="0" fontId="28" fillId="0" borderId="15" xfId="4" applyFont="1" applyBorder="1" applyAlignment="1">
      <alignment horizontal="center" vertical="center" wrapText="1"/>
    </xf>
    <xf numFmtId="0" fontId="29" fillId="3" borderId="56" xfId="4" applyFont="1" applyFill="1" applyBorder="1" applyAlignment="1">
      <alignment horizontal="justify" vertical="center" wrapText="1"/>
    </xf>
    <xf numFmtId="0" fontId="28" fillId="3" borderId="56" xfId="4" applyFont="1" applyFill="1" applyBorder="1" applyAlignment="1">
      <alignment horizontal="justify" vertical="center" wrapText="1"/>
    </xf>
    <xf numFmtId="0" fontId="29" fillId="3" borderId="15" xfId="4" applyFont="1" applyFill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/>
    </xf>
    <xf numFmtId="0" fontId="29" fillId="37" borderId="6" xfId="4" applyFont="1" applyFill="1" applyBorder="1" applyAlignment="1">
      <alignment horizontal="center" vertical="center"/>
    </xf>
    <xf numFmtId="0" fontId="28" fillId="42" borderId="6" xfId="4" applyFont="1" applyFill="1" applyBorder="1" applyAlignment="1">
      <alignment vertical="center"/>
    </xf>
    <xf numFmtId="0" fontId="29" fillId="8" borderId="6" xfId="4" applyFont="1" applyFill="1" applyBorder="1" applyAlignment="1">
      <alignment horizontal="center" vertical="center"/>
    </xf>
    <xf numFmtId="0" fontId="29" fillId="0" borderId="19" xfId="4" applyFont="1" applyBorder="1" applyAlignment="1">
      <alignment horizontal="center" vertical="center"/>
    </xf>
    <xf numFmtId="0" fontId="29" fillId="0" borderId="57" xfId="4" applyFont="1" applyBorder="1" applyAlignment="1">
      <alignment horizontal="center" vertical="center" wrapText="1"/>
    </xf>
    <xf numFmtId="0" fontId="29" fillId="3" borderId="3" xfId="4" applyFont="1" applyFill="1" applyBorder="1" applyAlignment="1">
      <alignment horizontal="center" vertical="center" wrapText="1"/>
    </xf>
    <xf numFmtId="0" fontId="28" fillId="3" borderId="57" xfId="4" applyFont="1" applyFill="1" applyBorder="1" applyAlignment="1" applyProtection="1">
      <alignment horizontal="center" vertical="center"/>
      <protection hidden="1"/>
    </xf>
    <xf numFmtId="0" fontId="28" fillId="23" borderId="39" xfId="4" applyFont="1" applyFill="1" applyBorder="1" applyAlignment="1">
      <alignment vertical="center"/>
    </xf>
    <xf numFmtId="0" fontId="29" fillId="23" borderId="39" xfId="4" applyFont="1" applyFill="1" applyBorder="1" applyAlignment="1">
      <alignment horizontal="center" vertical="center"/>
    </xf>
    <xf numFmtId="0" fontId="2" fillId="3" borderId="0" xfId="4" applyFill="1" applyAlignment="1">
      <alignment wrapText="1"/>
    </xf>
    <xf numFmtId="0" fontId="29" fillId="0" borderId="71" xfId="4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 wrapText="1"/>
    </xf>
    <xf numFmtId="0" fontId="29" fillId="3" borderId="6" xfId="4" applyFont="1" applyFill="1" applyBorder="1" applyAlignment="1">
      <alignment horizontal="center" vertical="center" wrapText="1"/>
    </xf>
    <xf numFmtId="0" fontId="29" fillId="3" borderId="6" xfId="4" applyFont="1" applyFill="1" applyBorder="1" applyAlignment="1">
      <alignment horizontal="justify" vertical="center"/>
    </xf>
    <xf numFmtId="0" fontId="29" fillId="3" borderId="6" xfId="4" applyFont="1" applyFill="1" applyBorder="1" applyAlignment="1">
      <alignment horizontal="justify" vertical="center" wrapText="1"/>
    </xf>
    <xf numFmtId="0" fontId="28" fillId="3" borderId="6" xfId="4" applyFont="1" applyFill="1" applyBorder="1" applyAlignment="1" applyProtection="1">
      <alignment horizontal="center" vertical="center"/>
      <protection hidden="1"/>
    </xf>
    <xf numFmtId="0" fontId="28" fillId="23" borderId="6" xfId="4" applyFont="1" applyFill="1" applyBorder="1" applyAlignment="1">
      <alignment vertical="center"/>
    </xf>
    <xf numFmtId="0" fontId="29" fillId="23" borderId="35" xfId="4" applyFont="1" applyFill="1" applyBorder="1" applyAlignment="1">
      <alignment horizontal="center" vertical="center"/>
    </xf>
    <xf numFmtId="0" fontId="28" fillId="3" borderId="57" xfId="4" applyFont="1" applyFill="1" applyBorder="1" applyAlignment="1">
      <alignment horizontal="center" vertical="center" wrapText="1"/>
    </xf>
    <xf numFmtId="0" fontId="28" fillId="42" borderId="39" xfId="4" applyFont="1" applyFill="1" applyBorder="1" applyAlignment="1">
      <alignment vertical="center"/>
    </xf>
    <xf numFmtId="0" fontId="29" fillId="8" borderId="39" xfId="4" applyFont="1" applyFill="1" applyBorder="1" applyAlignment="1">
      <alignment horizontal="center" vertical="center"/>
    </xf>
    <xf numFmtId="0" fontId="29" fillId="3" borderId="35" xfId="4" applyFont="1" applyFill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8" fillId="3" borderId="6" xfId="4" applyFont="1" applyFill="1" applyBorder="1" applyAlignment="1">
      <alignment horizontal="justify" vertical="center" wrapText="1"/>
    </xf>
    <xf numFmtId="0" fontId="28" fillId="0" borderId="35" xfId="4" applyFont="1" applyBorder="1" applyAlignment="1">
      <alignment horizontal="center" vertical="center"/>
    </xf>
    <xf numFmtId="0" fontId="29" fillId="23" borderId="6" xfId="4" applyFont="1" applyFill="1" applyBorder="1" applyAlignment="1">
      <alignment horizontal="center" vertical="center"/>
    </xf>
    <xf numFmtId="0" fontId="28" fillId="0" borderId="44" xfId="4" applyFont="1" applyBorder="1" applyAlignment="1">
      <alignment horizontal="center" vertical="center" wrapText="1"/>
    </xf>
    <xf numFmtId="0" fontId="28" fillId="3" borderId="44" xfId="4" applyFont="1" applyFill="1" applyBorder="1" applyAlignment="1">
      <alignment horizontal="center" vertical="center" wrapText="1"/>
    </xf>
    <xf numFmtId="0" fontId="29" fillId="3" borderId="44" xfId="4" applyFont="1" applyFill="1" applyBorder="1" applyAlignment="1">
      <alignment horizontal="center" vertical="center" wrapText="1"/>
    </xf>
    <xf numFmtId="0" fontId="29" fillId="0" borderId="62" xfId="4" applyFont="1" applyBorder="1" applyAlignment="1">
      <alignment horizontal="center" vertical="center" wrapText="1"/>
    </xf>
    <xf numFmtId="0" fontId="28" fillId="0" borderId="44" xfId="4" applyFont="1" applyBorder="1" applyAlignment="1">
      <alignment horizontal="center" vertical="center"/>
    </xf>
    <xf numFmtId="0" fontId="28" fillId="0" borderId="44" xfId="4" quotePrefix="1" applyFont="1" applyBorder="1" applyAlignment="1">
      <alignment vertical="center" wrapText="1"/>
    </xf>
    <xf numFmtId="0" fontId="28" fillId="4" borderId="44" xfId="4" applyFont="1" applyFill="1" applyBorder="1" applyAlignment="1">
      <alignment horizontal="center" vertical="center"/>
    </xf>
    <xf numFmtId="0" fontId="29" fillId="38" borderId="44" xfId="4" applyFont="1" applyFill="1" applyBorder="1" applyAlignment="1">
      <alignment horizontal="center" vertical="center"/>
    </xf>
    <xf numFmtId="0" fontId="28" fillId="3" borderId="44" xfId="4" applyFont="1" applyFill="1" applyBorder="1" applyAlignment="1">
      <alignment vertical="center" wrapText="1"/>
    </xf>
    <xf numFmtId="0" fontId="28" fillId="3" borderId="44" xfId="4" applyFont="1" applyFill="1" applyBorder="1" applyAlignment="1">
      <alignment horizontal="center" vertical="center"/>
    </xf>
    <xf numFmtId="0" fontId="28" fillId="43" borderId="44" xfId="4" applyFont="1" applyFill="1" applyBorder="1" applyAlignment="1">
      <alignment horizontal="center" vertical="center"/>
    </xf>
    <xf numFmtId="0" fontId="29" fillId="42" borderId="44" xfId="4" applyFont="1" applyFill="1" applyBorder="1" applyAlignment="1">
      <alignment horizontal="center" vertical="center"/>
    </xf>
    <xf numFmtId="0" fontId="28" fillId="3" borderId="44" xfId="4" applyFont="1" applyFill="1" applyBorder="1" applyAlignment="1">
      <alignment horizontal="justify" vertical="center" wrapText="1"/>
    </xf>
    <xf numFmtId="0" fontId="28" fillId="3" borderId="44" xfId="4" applyFont="1" applyFill="1" applyBorder="1" applyAlignment="1" applyProtection="1">
      <alignment horizontal="center" vertical="center"/>
      <protection hidden="1"/>
    </xf>
    <xf numFmtId="0" fontId="29" fillId="37" borderId="35" xfId="4" applyFont="1" applyFill="1" applyBorder="1" applyAlignment="1">
      <alignment horizontal="center" vertical="center"/>
    </xf>
    <xf numFmtId="0" fontId="28" fillId="23" borderId="35" xfId="4" applyFont="1" applyFill="1" applyBorder="1" applyAlignment="1">
      <alignment vertical="center"/>
    </xf>
    <xf numFmtId="0" fontId="29" fillId="3" borderId="57" xfId="4" applyFont="1" applyFill="1" applyBorder="1" applyAlignment="1">
      <alignment horizontal="center" vertical="center"/>
    </xf>
    <xf numFmtId="0" fontId="46" fillId="36" borderId="44" xfId="4" applyFont="1" applyFill="1" applyBorder="1" applyAlignment="1">
      <alignment vertical="center" wrapText="1"/>
    </xf>
    <xf numFmtId="0" fontId="28" fillId="3" borderId="0" xfId="4" applyFont="1" applyFill="1"/>
    <xf numFmtId="0" fontId="28" fillId="3" borderId="35" xfId="4" applyFont="1" applyFill="1" applyBorder="1" applyAlignment="1">
      <alignment horizontal="center" vertical="center" wrapText="1"/>
    </xf>
    <xf numFmtId="0" fontId="28" fillId="3" borderId="35" xfId="4" applyFont="1" applyFill="1" applyBorder="1" applyAlignment="1">
      <alignment vertical="center" wrapText="1"/>
    </xf>
    <xf numFmtId="0" fontId="28" fillId="3" borderId="41" xfId="4" applyFont="1" applyFill="1" applyBorder="1" applyAlignment="1">
      <alignment horizontal="center" vertical="center" wrapText="1"/>
    </xf>
    <xf numFmtId="0" fontId="28" fillId="3" borderId="35" xfId="4" applyFont="1" applyFill="1" applyBorder="1" applyAlignment="1">
      <alignment horizontal="center" vertical="center"/>
    </xf>
    <xf numFmtId="0" fontId="28" fillId="0" borderId="35" xfId="4" quotePrefix="1" applyFont="1" applyBorder="1" applyAlignment="1">
      <alignment vertical="center" wrapText="1"/>
    </xf>
    <xf numFmtId="0" fontId="28" fillId="4" borderId="35" xfId="4" applyFont="1" applyFill="1" applyBorder="1" applyAlignment="1">
      <alignment horizontal="center" vertical="center"/>
    </xf>
    <xf numFmtId="0" fontId="28" fillId="0" borderId="35" xfId="4" applyFont="1" applyBorder="1" applyAlignment="1">
      <alignment horizontal="center" vertical="center" wrapText="1"/>
    </xf>
    <xf numFmtId="0" fontId="28" fillId="38" borderId="35" xfId="4" applyFont="1" applyFill="1" applyBorder="1" applyAlignment="1">
      <alignment vertical="center"/>
    </xf>
    <xf numFmtId="0" fontId="28" fillId="38" borderId="35" xfId="4" applyFont="1" applyFill="1" applyBorder="1" applyAlignment="1">
      <alignment horizontal="center" vertical="center"/>
    </xf>
    <xf numFmtId="0" fontId="29" fillId="3" borderId="35" xfId="4" applyFont="1" applyFill="1" applyBorder="1" applyAlignment="1">
      <alignment horizontal="center" vertical="center"/>
    </xf>
    <xf numFmtId="0" fontId="29" fillId="3" borderId="35" xfId="4" applyFont="1" applyFill="1" applyBorder="1" applyAlignment="1">
      <alignment horizontal="justify" vertical="center"/>
    </xf>
    <xf numFmtId="0" fontId="28" fillId="3" borderId="35" xfId="4" applyFont="1" applyFill="1" applyBorder="1" applyAlignment="1">
      <alignment horizontal="justify" vertical="center" wrapText="1"/>
    </xf>
    <xf numFmtId="0" fontId="28" fillId="0" borderId="35" xfId="4" applyFont="1" applyBorder="1" applyAlignment="1">
      <alignment horizontal="justify" vertical="center" wrapText="1"/>
    </xf>
    <xf numFmtId="0" fontId="28" fillId="3" borderId="35" xfId="4" applyFont="1" applyFill="1" applyBorder="1" applyAlignment="1" applyProtection="1">
      <alignment horizontal="center" vertical="center"/>
      <protection hidden="1"/>
    </xf>
    <xf numFmtId="0" fontId="28" fillId="43" borderId="35" xfId="4" applyFont="1" applyFill="1" applyBorder="1" applyAlignment="1">
      <alignment vertical="center"/>
    </xf>
    <xf numFmtId="0" fontId="29" fillId="3" borderId="44" xfId="4" applyFont="1" applyFill="1" applyBorder="1" applyAlignment="1">
      <alignment horizontal="center" vertical="center"/>
    </xf>
    <xf numFmtId="0" fontId="28" fillId="0" borderId="0" xfId="4" applyFont="1"/>
    <xf numFmtId="0" fontId="9" fillId="3" borderId="0" xfId="4" applyFont="1" applyFill="1" applyAlignment="1">
      <alignment horizontal="center" vertical="center" wrapText="1"/>
    </xf>
    <xf numFmtId="0" fontId="9" fillId="3" borderId="0" xfId="4" applyFont="1" applyFill="1" applyAlignment="1">
      <alignment horizontal="center" vertical="center"/>
    </xf>
    <xf numFmtId="0" fontId="9" fillId="3" borderId="0" xfId="4" quotePrefix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0" fontId="2" fillId="3" borderId="0" xfId="4" applyFill="1" applyAlignment="1">
      <alignment horizontal="center" vertical="center"/>
    </xf>
    <xf numFmtId="0" fontId="47" fillId="35" borderId="1" xfId="4" applyFont="1" applyFill="1" applyBorder="1" applyAlignment="1">
      <alignment horizontal="center" vertical="center"/>
    </xf>
    <xf numFmtId="0" fontId="28" fillId="3" borderId="1" xfId="4" applyFont="1" applyFill="1" applyBorder="1" applyAlignment="1">
      <alignment vertical="center" wrapText="1"/>
    </xf>
    <xf numFmtId="0" fontId="2" fillId="3" borderId="39" xfId="4" applyFill="1" applyBorder="1"/>
    <xf numFmtId="0" fontId="18" fillId="27" borderId="0" xfId="4" applyFont="1" applyFill="1"/>
    <xf numFmtId="0" fontId="38" fillId="3" borderId="0" xfId="4" applyFont="1" applyFill="1" applyAlignment="1">
      <alignment vertical="center"/>
    </xf>
    <xf numFmtId="0" fontId="17" fillId="3" borderId="0" xfId="4" applyFont="1" applyFill="1" applyAlignment="1">
      <alignment vertical="center"/>
    </xf>
    <xf numFmtId="0" fontId="9" fillId="3" borderId="0" xfId="4" applyFont="1" applyFill="1"/>
    <xf numFmtId="0" fontId="36" fillId="27" borderId="0" xfId="4" applyFont="1" applyFill="1"/>
    <xf numFmtId="0" fontId="28" fillId="0" borderId="1" xfId="4" applyFont="1" applyBorder="1" applyAlignment="1">
      <alignment horizontal="center" vertical="center" wrapText="1"/>
    </xf>
    <xf numFmtId="0" fontId="33" fillId="34" borderId="1" xfId="4" applyFont="1" applyFill="1" applyBorder="1" applyAlignment="1">
      <alignment horizontal="center" vertical="center" wrapText="1" readingOrder="1"/>
    </xf>
    <xf numFmtId="0" fontId="34" fillId="27" borderId="1" xfId="4" applyFont="1" applyFill="1" applyBorder="1" applyAlignment="1">
      <alignment horizontal="center" vertical="center"/>
    </xf>
    <xf numFmtId="0" fontId="20" fillId="27" borderId="0" xfId="4" applyFont="1" applyFill="1"/>
    <xf numFmtId="0" fontId="28" fillId="27" borderId="1" xfId="4" applyFont="1" applyFill="1" applyBorder="1" applyAlignment="1">
      <alignment horizontal="center" vertical="center" wrapText="1"/>
    </xf>
    <xf numFmtId="0" fontId="33" fillId="33" borderId="0" xfId="4" applyFont="1" applyFill="1" applyAlignment="1">
      <alignment horizontal="center" vertical="center" wrapText="1" readingOrder="1"/>
    </xf>
    <xf numFmtId="0" fontId="35" fillId="32" borderId="1" xfId="4" applyFont="1" applyFill="1" applyBorder="1" applyAlignment="1">
      <alignment horizontal="center" vertical="center" wrapText="1" readingOrder="1"/>
    </xf>
    <xf numFmtId="0" fontId="35" fillId="0" borderId="1" xfId="4" applyFont="1" applyBorder="1" applyAlignment="1">
      <alignment horizontal="center" vertical="center" wrapText="1" readingOrder="1"/>
    </xf>
    <xf numFmtId="9" fontId="35" fillId="0" borderId="1" xfId="4" applyNumberFormat="1" applyFont="1" applyBorder="1" applyAlignment="1">
      <alignment horizontal="center" vertical="center" wrapText="1" readingOrder="1"/>
    </xf>
    <xf numFmtId="0" fontId="34" fillId="27" borderId="1" xfId="4" applyFont="1" applyFill="1" applyBorder="1" applyAlignment="1">
      <alignment horizontal="center" vertical="center" readingOrder="1"/>
    </xf>
    <xf numFmtId="9" fontId="35" fillId="32" borderId="1" xfId="4" applyNumberFormat="1" applyFont="1" applyFill="1" applyBorder="1" applyAlignment="1">
      <alignment horizontal="center" vertical="center" wrapText="1" readingOrder="1"/>
    </xf>
    <xf numFmtId="0" fontId="39" fillId="3" borderId="1" xfId="4" applyFont="1" applyFill="1" applyBorder="1" applyAlignment="1">
      <alignment horizontal="left" vertical="center" wrapText="1" readingOrder="1"/>
    </xf>
    <xf numFmtId="0" fontId="35" fillId="3" borderId="0" xfId="4" applyFont="1" applyFill="1" applyAlignment="1">
      <alignment horizontal="center" vertical="center" wrapText="1" readingOrder="1"/>
    </xf>
    <xf numFmtId="0" fontId="35" fillId="31" borderId="1" xfId="4" applyFont="1" applyFill="1" applyBorder="1" applyAlignment="1">
      <alignment horizontal="center" vertical="center" wrapText="1" readingOrder="1"/>
    </xf>
    <xf numFmtId="9" fontId="35" fillId="31" borderId="1" xfId="4" applyNumberFormat="1" applyFont="1" applyFill="1" applyBorder="1" applyAlignment="1">
      <alignment horizontal="center" vertical="center" wrapText="1" readingOrder="1"/>
    </xf>
    <xf numFmtId="0" fontId="39" fillId="0" borderId="1" xfId="4" applyFont="1" applyBorder="1" applyAlignment="1">
      <alignment horizontal="center" vertical="center" wrapText="1" readingOrder="1"/>
    </xf>
    <xf numFmtId="0" fontId="35" fillId="3" borderId="1" xfId="4" applyFont="1" applyFill="1" applyBorder="1" applyAlignment="1">
      <alignment horizontal="left" vertical="center" wrapText="1" readingOrder="1"/>
    </xf>
    <xf numFmtId="0" fontId="39" fillId="3" borderId="0" xfId="4" applyFont="1" applyFill="1" applyAlignment="1">
      <alignment horizontal="center" vertical="center" wrapText="1" readingOrder="1"/>
    </xf>
    <xf numFmtId="0" fontId="35" fillId="30" borderId="1" xfId="4" applyFont="1" applyFill="1" applyBorder="1" applyAlignment="1">
      <alignment horizontal="center" vertical="center" wrapText="1" readingOrder="1"/>
    </xf>
    <xf numFmtId="9" fontId="35" fillId="30" borderId="1" xfId="4" applyNumberFormat="1" applyFont="1" applyFill="1" applyBorder="1" applyAlignment="1">
      <alignment horizontal="center" vertical="center" wrapText="1" readingOrder="1"/>
    </xf>
    <xf numFmtId="0" fontId="35" fillId="0" borderId="1" xfId="4" applyFont="1" applyBorder="1" applyAlignment="1">
      <alignment horizontal="left" vertical="center" wrapText="1" readingOrder="1"/>
    </xf>
    <xf numFmtId="0" fontId="35" fillId="29" borderId="1" xfId="4" applyFont="1" applyFill="1" applyBorder="1" applyAlignment="1">
      <alignment horizontal="center" vertical="center" wrapText="1" readingOrder="1"/>
    </xf>
    <xf numFmtId="9" fontId="35" fillId="29" borderId="1" xfId="4" applyNumberFormat="1" applyFont="1" applyFill="1" applyBorder="1" applyAlignment="1">
      <alignment horizontal="center" vertical="center" wrapText="1" readingOrder="1"/>
    </xf>
    <xf numFmtId="0" fontId="37" fillId="28" borderId="1" xfId="4" applyFont="1" applyFill="1" applyBorder="1" applyAlignment="1">
      <alignment horizontal="center" vertical="center" wrapText="1" readingOrder="1"/>
    </xf>
    <xf numFmtId="9" fontId="37" fillId="28" borderId="1" xfId="4" applyNumberFormat="1" applyFont="1" applyFill="1" applyBorder="1" applyAlignment="1">
      <alignment horizontal="center" vertical="center" wrapText="1" readingOrder="1"/>
    </xf>
    <xf numFmtId="0" fontId="40" fillId="27" borderId="1" xfId="4" applyFont="1" applyFill="1" applyBorder="1"/>
    <xf numFmtId="0" fontId="35" fillId="27" borderId="0" xfId="4" applyFont="1" applyFill="1" applyAlignment="1">
      <alignment horizontal="left" vertical="center" wrapText="1" readingOrder="1"/>
    </xf>
    <xf numFmtId="0" fontId="19" fillId="27" borderId="0" xfId="4" applyFont="1" applyFill="1" applyAlignment="1">
      <alignment horizontal="left" vertical="center" wrapText="1" readingOrder="1"/>
    </xf>
    <xf numFmtId="0" fontId="17" fillId="27" borderId="0" xfId="4" applyFont="1" applyFill="1" applyAlignment="1">
      <alignment horizontal="left" vertical="center"/>
    </xf>
    <xf numFmtId="0" fontId="42" fillId="27" borderId="0" xfId="4" applyFont="1" applyFill="1" applyAlignment="1">
      <alignment vertical="center"/>
    </xf>
    <xf numFmtId="0" fontId="17" fillId="27" borderId="0" xfId="4" applyFont="1" applyFill="1" applyAlignment="1">
      <alignment vertical="center"/>
    </xf>
    <xf numFmtId="0" fontId="23" fillId="3" borderId="0" xfId="4" applyFont="1" applyFill="1"/>
    <xf numFmtId="0" fontId="43" fillId="0" borderId="1" xfId="4" applyFont="1" applyBorder="1" applyAlignment="1">
      <alignment horizontal="center" vertical="center" wrapText="1" readingOrder="1"/>
    </xf>
    <xf numFmtId="0" fontId="43" fillId="3" borderId="1" xfId="4" applyFont="1" applyFill="1" applyBorder="1" applyAlignment="1">
      <alignment horizontal="center" vertical="center" wrapText="1" readingOrder="1"/>
    </xf>
    <xf numFmtId="0" fontId="43" fillId="3" borderId="9" xfId="4" applyFont="1" applyFill="1" applyBorder="1" applyAlignment="1">
      <alignment horizontal="center" vertical="center" wrapText="1" readingOrder="1"/>
    </xf>
    <xf numFmtId="0" fontId="44" fillId="24" borderId="1" xfId="4" applyFont="1" applyFill="1" applyBorder="1" applyAlignment="1">
      <alignment horizontal="center" vertical="center" wrapText="1" readingOrder="1"/>
    </xf>
    <xf numFmtId="0" fontId="43" fillId="22" borderId="9" xfId="4" applyFont="1" applyFill="1" applyBorder="1" applyAlignment="1">
      <alignment horizontal="center" vertical="center" wrapText="1" readingOrder="1"/>
    </xf>
    <xf numFmtId="0" fontId="44" fillId="25" borderId="1" xfId="4" applyFont="1" applyFill="1" applyBorder="1" applyAlignment="1">
      <alignment horizontal="center" vertical="center" wrapText="1" readingOrder="1"/>
    </xf>
    <xf numFmtId="0" fontId="44" fillId="23" borderId="1" xfId="4" applyFont="1" applyFill="1" applyBorder="1" applyAlignment="1">
      <alignment horizontal="center" vertical="center" wrapText="1" readingOrder="1"/>
    </xf>
    <xf numFmtId="0" fontId="43" fillId="0" borderId="6" xfId="4" applyFont="1" applyBorder="1" applyAlignment="1">
      <alignment horizontal="center" vertical="center" wrapText="1" readingOrder="1"/>
    </xf>
    <xf numFmtId="0" fontId="44" fillId="23" borderId="6" xfId="4" applyFont="1" applyFill="1" applyBorder="1" applyAlignment="1">
      <alignment horizontal="center" vertical="center" wrapText="1" readingOrder="1"/>
    </xf>
    <xf numFmtId="0" fontId="44" fillId="25" borderId="6" xfId="4" applyFont="1" applyFill="1" applyBorder="1" applyAlignment="1">
      <alignment horizontal="center" vertical="center" wrapText="1" readingOrder="1"/>
    </xf>
    <xf numFmtId="0" fontId="44" fillId="24" borderId="6" xfId="4" applyFont="1" applyFill="1" applyBorder="1" applyAlignment="1">
      <alignment horizontal="center" vertical="center" wrapText="1" readingOrder="1"/>
    </xf>
    <xf numFmtId="0" fontId="43" fillId="22" borderId="7" xfId="4" applyFont="1" applyFill="1" applyBorder="1" applyAlignment="1">
      <alignment horizontal="center" vertical="center" wrapText="1" readingOrder="1"/>
    </xf>
    <xf numFmtId="0" fontId="23" fillId="0" borderId="0" xfId="4" applyFont="1"/>
    <xf numFmtId="0" fontId="4" fillId="5" borderId="5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21" borderId="8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3" fillId="16" borderId="47" xfId="0" applyFont="1" applyFill="1" applyBorder="1" applyAlignment="1">
      <alignment horizontal="center" vertical="center" textRotation="90"/>
    </xf>
    <xf numFmtId="0" fontId="3" fillId="16" borderId="48" xfId="0" applyFont="1" applyFill="1" applyBorder="1" applyAlignment="1">
      <alignment horizontal="center" vertical="center" textRotation="90"/>
    </xf>
    <xf numFmtId="0" fontId="3" fillId="16" borderId="51" xfId="0" applyFont="1" applyFill="1" applyBorder="1" applyAlignment="1">
      <alignment horizontal="center" vertical="center" textRotation="90"/>
    </xf>
    <xf numFmtId="0" fontId="4" fillId="17" borderId="2" xfId="0" applyFont="1" applyFill="1" applyBorder="1" applyAlignment="1">
      <alignment horizontal="center" vertical="center" wrapText="1"/>
    </xf>
    <xf numFmtId="0" fontId="4" fillId="17" borderId="8" xfId="0" applyFont="1" applyFill="1" applyBorder="1" applyAlignment="1">
      <alignment horizontal="center" vertical="center" wrapText="1"/>
    </xf>
    <xf numFmtId="0" fontId="5" fillId="19" borderId="8" xfId="0" applyFont="1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/>
    </xf>
    <xf numFmtId="0" fontId="5" fillId="14" borderId="8" xfId="0" applyFont="1" applyFill="1" applyBorder="1" applyAlignment="1">
      <alignment horizontal="center" vertical="center" wrapText="1"/>
    </xf>
    <xf numFmtId="0" fontId="5" fillId="14" borderId="3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7" fillId="7" borderId="3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7" borderId="57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69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textRotation="90"/>
    </xf>
    <xf numFmtId="0" fontId="3" fillId="9" borderId="48" xfId="0" applyFont="1" applyFill="1" applyBorder="1" applyAlignment="1">
      <alignment horizontal="center" vertical="center" textRotation="90"/>
    </xf>
    <xf numFmtId="0" fontId="3" fillId="9" borderId="51" xfId="0" applyFont="1" applyFill="1" applyBorder="1" applyAlignment="1">
      <alignment horizontal="center" vertical="center" textRotation="90"/>
    </xf>
    <xf numFmtId="0" fontId="5" fillId="10" borderId="2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2" fillId="3" borderId="1" xfId="4" applyFill="1" applyBorder="1" applyAlignment="1">
      <alignment horizontal="center"/>
    </xf>
    <xf numFmtId="0" fontId="22" fillId="3" borderId="1" xfId="4" applyFont="1" applyFill="1" applyBorder="1" applyAlignment="1">
      <alignment horizontal="center" vertical="center"/>
    </xf>
    <xf numFmtId="0" fontId="46" fillId="3" borderId="1" xfId="4" applyFont="1" applyFill="1" applyBorder="1" applyAlignment="1">
      <alignment horizontal="center" vertical="center" wrapText="1"/>
    </xf>
    <xf numFmtId="17" fontId="31" fillId="3" borderId="1" xfId="4" applyNumberFormat="1" applyFont="1" applyFill="1" applyBorder="1" applyAlignment="1">
      <alignment horizontal="center" vertical="center" wrapText="1"/>
    </xf>
    <xf numFmtId="0" fontId="24" fillId="0" borderId="47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51" xfId="4" applyFont="1" applyBorder="1" applyAlignment="1">
      <alignment horizontal="center" vertical="center"/>
    </xf>
    <xf numFmtId="0" fontId="24" fillId="0" borderId="23" xfId="4" applyFont="1" applyBorder="1" applyAlignment="1">
      <alignment horizontal="center" vertical="center" wrapText="1"/>
    </xf>
    <xf numFmtId="0" fontId="24" fillId="0" borderId="20" xfId="4" applyFont="1" applyBorder="1" applyAlignment="1">
      <alignment horizontal="center" vertical="center" wrapText="1"/>
    </xf>
    <xf numFmtId="0" fontId="24" fillId="0" borderId="21" xfId="4" applyFont="1" applyBorder="1" applyAlignment="1">
      <alignment horizontal="center" vertical="center" wrapText="1"/>
    </xf>
    <xf numFmtId="0" fontId="24" fillId="35" borderId="23" xfId="4" applyFont="1" applyFill="1" applyBorder="1" applyAlignment="1">
      <alignment horizontal="center" vertical="center"/>
    </xf>
    <xf numFmtId="0" fontId="24" fillId="35" borderId="26" xfId="4" applyFont="1" applyFill="1" applyBorder="1" applyAlignment="1">
      <alignment horizontal="center" vertical="center"/>
    </xf>
    <xf numFmtId="0" fontId="24" fillId="35" borderId="27" xfId="4" applyFont="1" applyFill="1" applyBorder="1" applyAlignment="1">
      <alignment horizontal="center" vertical="center"/>
    </xf>
    <xf numFmtId="0" fontId="24" fillId="35" borderId="21" xfId="4" applyFont="1" applyFill="1" applyBorder="1" applyAlignment="1">
      <alignment horizontal="center" vertical="center"/>
    </xf>
    <xf numFmtId="0" fontId="24" fillId="35" borderId="24" xfId="4" applyFont="1" applyFill="1" applyBorder="1" applyAlignment="1">
      <alignment horizontal="center" vertical="center"/>
    </xf>
    <xf numFmtId="0" fontId="24" fillId="35" borderId="25" xfId="4" applyFont="1" applyFill="1" applyBorder="1" applyAlignment="1">
      <alignment horizontal="center" vertical="center"/>
    </xf>
    <xf numFmtId="0" fontId="24" fillId="39" borderId="47" xfId="4" applyFont="1" applyFill="1" applyBorder="1" applyAlignment="1">
      <alignment horizontal="center" vertical="center" wrapText="1"/>
    </xf>
    <xf numFmtId="0" fontId="24" fillId="39" borderId="48" xfId="4" applyFont="1" applyFill="1" applyBorder="1" applyAlignment="1">
      <alignment horizontal="center" vertical="center" wrapText="1"/>
    </xf>
    <xf numFmtId="0" fontId="24" fillId="39" borderId="51" xfId="4" applyFont="1" applyFill="1" applyBorder="1" applyAlignment="1">
      <alignment horizontal="center" vertical="center" wrapText="1"/>
    </xf>
    <xf numFmtId="0" fontId="24" fillId="35" borderId="51" xfId="4" applyFont="1" applyFill="1" applyBorder="1" applyAlignment="1">
      <alignment horizontal="center" vertical="center"/>
    </xf>
    <xf numFmtId="0" fontId="24" fillId="35" borderId="64" xfId="4" applyFont="1" applyFill="1" applyBorder="1" applyAlignment="1">
      <alignment horizontal="center" vertical="center"/>
    </xf>
    <xf numFmtId="0" fontId="24" fillId="35" borderId="63" xfId="4" applyFont="1" applyFill="1" applyBorder="1" applyAlignment="1">
      <alignment horizontal="center" vertical="center"/>
    </xf>
    <xf numFmtId="0" fontId="24" fillId="35" borderId="59" xfId="4" applyFont="1" applyFill="1" applyBorder="1" applyAlignment="1">
      <alignment horizontal="center" vertical="center"/>
    </xf>
    <xf numFmtId="0" fontId="32" fillId="35" borderId="48" xfId="2" applyFont="1" applyFill="1" applyBorder="1" applyAlignment="1">
      <alignment horizontal="center" vertical="center" wrapText="1"/>
    </xf>
    <xf numFmtId="0" fontId="32" fillId="35" borderId="51" xfId="2" applyFont="1" applyFill="1" applyBorder="1" applyAlignment="1">
      <alignment horizontal="center" vertical="center" wrapText="1"/>
    </xf>
    <xf numFmtId="0" fontId="24" fillId="37" borderId="47" xfId="4" applyFont="1" applyFill="1" applyBorder="1" applyAlignment="1">
      <alignment horizontal="center" vertical="center" wrapText="1"/>
    </xf>
    <xf numFmtId="0" fontId="24" fillId="37" borderId="48" xfId="4" applyFont="1" applyFill="1" applyBorder="1" applyAlignment="1">
      <alignment horizontal="center" vertical="center" wrapText="1"/>
    </xf>
    <xf numFmtId="0" fontId="24" fillId="37" borderId="51" xfId="4" applyFont="1" applyFill="1" applyBorder="1" applyAlignment="1">
      <alignment horizontal="center" vertical="center" wrapText="1"/>
    </xf>
    <xf numFmtId="0" fontId="32" fillId="35" borderId="47" xfId="2" applyFont="1" applyFill="1" applyBorder="1" applyAlignment="1">
      <alignment horizontal="center" vertical="center" wrapText="1"/>
    </xf>
    <xf numFmtId="0" fontId="32" fillId="35" borderId="64" xfId="2" applyFont="1" applyFill="1" applyBorder="1" applyAlignment="1">
      <alignment horizontal="center" vertical="center" wrapText="1"/>
    </xf>
    <xf numFmtId="0" fontId="32" fillId="35" borderId="63" xfId="2" applyFont="1" applyFill="1" applyBorder="1" applyAlignment="1">
      <alignment horizontal="center" vertical="center" wrapText="1"/>
    </xf>
    <xf numFmtId="0" fontId="32" fillId="35" borderId="26" xfId="2" applyFont="1" applyFill="1" applyBorder="1" applyAlignment="1">
      <alignment horizontal="center" vertical="center" wrapText="1"/>
    </xf>
    <xf numFmtId="0" fontId="24" fillId="37" borderId="23" xfId="4" applyFont="1" applyFill="1" applyBorder="1" applyAlignment="1">
      <alignment horizontal="center" vertical="center"/>
    </xf>
    <xf numFmtId="0" fontId="24" fillId="37" borderId="26" xfId="4" applyFont="1" applyFill="1" applyBorder="1" applyAlignment="1">
      <alignment horizontal="center" vertical="center"/>
    </xf>
    <xf numFmtId="0" fontId="24" fillId="37" borderId="27" xfId="4" applyFont="1" applyFill="1" applyBorder="1" applyAlignment="1">
      <alignment horizontal="center" vertical="center"/>
    </xf>
    <xf numFmtId="0" fontId="24" fillId="37" borderId="21" xfId="4" applyFont="1" applyFill="1" applyBorder="1" applyAlignment="1">
      <alignment horizontal="center" vertical="center"/>
    </xf>
    <xf numFmtId="0" fontId="24" fillId="37" borderId="24" xfId="4" applyFont="1" applyFill="1" applyBorder="1" applyAlignment="1">
      <alignment horizontal="center" vertical="center"/>
    </xf>
    <xf numFmtId="0" fontId="24" fillId="37" borderId="25" xfId="4" applyFont="1" applyFill="1" applyBorder="1" applyAlignment="1">
      <alignment horizontal="center" vertical="center"/>
    </xf>
    <xf numFmtId="0" fontId="32" fillId="35" borderId="66" xfId="2" applyFont="1" applyFill="1" applyBorder="1" applyAlignment="1">
      <alignment horizontal="center" vertical="center" wrapText="1"/>
    </xf>
    <xf numFmtId="0" fontId="32" fillId="35" borderId="25" xfId="2" applyFont="1" applyFill="1" applyBorder="1" applyAlignment="1">
      <alignment horizontal="center" vertical="center" wrapText="1"/>
    </xf>
    <xf numFmtId="0" fontId="24" fillId="35" borderId="48" xfId="4" applyFont="1" applyFill="1" applyBorder="1" applyAlignment="1">
      <alignment horizontal="center" vertical="center"/>
    </xf>
    <xf numFmtId="0" fontId="24" fillId="35" borderId="20" xfId="4" applyFont="1" applyFill="1" applyBorder="1" applyAlignment="1">
      <alignment horizontal="center" vertical="center" wrapText="1"/>
    </xf>
    <xf numFmtId="0" fontId="24" fillId="35" borderId="21" xfId="4" applyFont="1" applyFill="1" applyBorder="1" applyAlignment="1">
      <alignment horizontal="center" vertical="center" wrapText="1"/>
    </xf>
    <xf numFmtId="0" fontId="24" fillId="35" borderId="65" xfId="4" applyFont="1" applyFill="1" applyBorder="1" applyAlignment="1">
      <alignment horizontal="center" vertical="center"/>
    </xf>
    <xf numFmtId="0" fontId="24" fillId="35" borderId="55" xfId="4" applyFont="1" applyFill="1" applyBorder="1" applyAlignment="1">
      <alignment horizontal="center" vertical="center"/>
    </xf>
    <xf numFmtId="0" fontId="28" fillId="4" borderId="57" xfId="4" applyFont="1" applyFill="1" applyBorder="1" applyAlignment="1">
      <alignment horizontal="center" vertical="center"/>
    </xf>
    <xf numFmtId="0" fontId="28" fillId="4" borderId="56" xfId="4" applyFont="1" applyFill="1" applyBorder="1" applyAlignment="1">
      <alignment horizontal="center" vertical="center"/>
    </xf>
    <xf numFmtId="0" fontId="28" fillId="0" borderId="57" xfId="4" applyFont="1" applyBorder="1" applyAlignment="1">
      <alignment horizontal="center" vertical="center" wrapText="1"/>
    </xf>
    <xf numFmtId="0" fontId="28" fillId="0" borderId="56" xfId="4" applyFont="1" applyBorder="1" applyAlignment="1">
      <alignment horizontal="center" vertical="center" wrapText="1"/>
    </xf>
    <xf numFmtId="9" fontId="28" fillId="3" borderId="57" xfId="3" applyFont="1" applyFill="1" applyBorder="1" applyAlignment="1">
      <alignment horizontal="center" vertical="center"/>
    </xf>
    <xf numFmtId="9" fontId="28" fillId="3" borderId="56" xfId="3" applyFont="1" applyFill="1" applyBorder="1" applyAlignment="1">
      <alignment horizontal="center" vertical="center"/>
    </xf>
    <xf numFmtId="0" fontId="28" fillId="38" borderId="57" xfId="4" applyFont="1" applyFill="1" applyBorder="1" applyAlignment="1">
      <alignment horizontal="center" vertical="center"/>
    </xf>
    <xf numFmtId="0" fontId="28" fillId="38" borderId="56" xfId="4" applyFont="1" applyFill="1" applyBorder="1" applyAlignment="1">
      <alignment horizontal="center" vertical="center"/>
    </xf>
    <xf numFmtId="0" fontId="24" fillId="35" borderId="52" xfId="4" applyFont="1" applyFill="1" applyBorder="1" applyAlignment="1">
      <alignment horizontal="center" vertical="center" wrapText="1"/>
    </xf>
    <xf numFmtId="0" fontId="24" fillId="35" borderId="60" xfId="4" applyFont="1" applyFill="1" applyBorder="1" applyAlignment="1">
      <alignment horizontal="center" vertical="center" wrapText="1"/>
    </xf>
    <xf numFmtId="0" fontId="24" fillId="39" borderId="47" xfId="4" applyFont="1" applyFill="1" applyBorder="1" applyAlignment="1">
      <alignment horizontal="center" vertical="center" textRotation="90"/>
    </xf>
    <xf numFmtId="0" fontId="24" fillId="39" borderId="51" xfId="4" applyFont="1" applyFill="1" applyBorder="1" applyAlignment="1">
      <alignment horizontal="center" vertical="center" textRotation="90"/>
    </xf>
    <xf numFmtId="0" fontId="24" fillId="39" borderId="64" xfId="4" applyFont="1" applyFill="1" applyBorder="1" applyAlignment="1">
      <alignment horizontal="center" vertical="center" wrapText="1"/>
    </xf>
    <xf numFmtId="0" fontId="24" fillId="39" borderId="63" xfId="4" applyFont="1" applyFill="1" applyBorder="1" applyAlignment="1">
      <alignment horizontal="center" vertical="center" wrapText="1"/>
    </xf>
    <xf numFmtId="0" fontId="28" fillId="0" borderId="35" xfId="4" applyFont="1" applyBorder="1" applyAlignment="1">
      <alignment horizontal="center" vertical="center" wrapText="1"/>
    </xf>
    <xf numFmtId="0" fontId="29" fillId="3" borderId="57" xfId="4" applyFont="1" applyFill="1" applyBorder="1" applyAlignment="1">
      <alignment horizontal="center" vertical="center" wrapText="1"/>
    </xf>
    <xf numFmtId="0" fontId="29" fillId="3" borderId="56" xfId="4" applyFont="1" applyFill="1" applyBorder="1" applyAlignment="1">
      <alignment horizontal="center" vertical="center" wrapText="1"/>
    </xf>
    <xf numFmtId="0" fontId="29" fillId="3" borderId="57" xfId="4" applyFont="1" applyFill="1" applyBorder="1" applyAlignment="1">
      <alignment horizontal="center" vertical="center"/>
    </xf>
    <xf numFmtId="0" fontId="29" fillId="3" borderId="56" xfId="4" applyFont="1" applyFill="1" applyBorder="1" applyAlignment="1">
      <alignment horizontal="center" vertical="center"/>
    </xf>
    <xf numFmtId="0" fontId="24" fillId="0" borderId="47" xfId="4" applyFont="1" applyBorder="1" applyAlignment="1">
      <alignment horizontal="center" vertical="center" wrapText="1"/>
    </xf>
    <xf numFmtId="0" fontId="24" fillId="0" borderId="48" xfId="4" applyFont="1" applyBorder="1" applyAlignment="1">
      <alignment horizontal="center" vertical="center" wrapText="1"/>
    </xf>
    <xf numFmtId="0" fontId="24" fillId="0" borderId="51" xfId="4" applyFont="1" applyBorder="1" applyAlignment="1">
      <alignment horizontal="center" vertical="center" wrapText="1"/>
    </xf>
    <xf numFmtId="0" fontId="46" fillId="36" borderId="57" xfId="4" applyFont="1" applyFill="1" applyBorder="1" applyAlignment="1">
      <alignment horizontal="left" vertical="center" wrapText="1"/>
    </xf>
    <xf numFmtId="0" fontId="46" fillId="36" borderId="56" xfId="4" applyFont="1" applyFill="1" applyBorder="1" applyAlignment="1">
      <alignment horizontal="left" vertical="center" wrapText="1"/>
    </xf>
    <xf numFmtId="0" fontId="29" fillId="3" borderId="35" xfId="4" applyFont="1" applyFill="1" applyBorder="1" applyAlignment="1">
      <alignment horizontal="center" vertical="center" wrapText="1"/>
    </xf>
    <xf numFmtId="0" fontId="28" fillId="3" borderId="57" xfId="4" applyFont="1" applyFill="1" applyBorder="1" applyAlignment="1">
      <alignment horizontal="center" vertical="center" wrapText="1"/>
    </xf>
    <xf numFmtId="0" fontId="28" fillId="3" borderId="35" xfId="4" applyFont="1" applyFill="1" applyBorder="1" applyAlignment="1">
      <alignment horizontal="center" vertical="center" wrapText="1"/>
    </xf>
    <xf numFmtId="0" fontId="28" fillId="0" borderId="57" xfId="4" applyFont="1" applyBorder="1" applyAlignment="1">
      <alignment horizontal="center" vertical="center"/>
    </xf>
    <xf numFmtId="0" fontId="28" fillId="0" borderId="35" xfId="4" applyFont="1" applyBorder="1" applyAlignment="1">
      <alignment horizontal="center" vertical="center"/>
    </xf>
    <xf numFmtId="0" fontId="28" fillId="0" borderId="57" xfId="4" quotePrefix="1" applyFont="1" applyBorder="1" applyAlignment="1">
      <alignment horizontal="center" vertical="center" wrapText="1"/>
    </xf>
    <xf numFmtId="0" fontId="28" fillId="0" borderId="35" xfId="4" quotePrefix="1" applyFont="1" applyBorder="1" applyAlignment="1">
      <alignment horizontal="center" vertical="center" wrapText="1"/>
    </xf>
    <xf numFmtId="9" fontId="28" fillId="0" borderId="57" xfId="3" applyFont="1" applyBorder="1" applyAlignment="1">
      <alignment horizontal="center" vertical="center"/>
    </xf>
    <xf numFmtId="9" fontId="28" fillId="0" borderId="35" xfId="3" applyFont="1" applyBorder="1" applyAlignment="1">
      <alignment horizontal="center" vertical="center"/>
    </xf>
    <xf numFmtId="0" fontId="28" fillId="3" borderId="56" xfId="4" applyFont="1" applyFill="1" applyBorder="1" applyAlignment="1">
      <alignment horizontal="center" vertical="center" wrapText="1"/>
    </xf>
    <xf numFmtId="0" fontId="29" fillId="3" borderId="15" xfId="4" applyFont="1" applyFill="1" applyBorder="1" applyAlignment="1">
      <alignment horizontal="center" vertical="center"/>
    </xf>
    <xf numFmtId="0" fontId="29" fillId="3" borderId="35" xfId="4" applyFont="1" applyFill="1" applyBorder="1" applyAlignment="1">
      <alignment horizontal="center" vertical="center"/>
    </xf>
    <xf numFmtId="9" fontId="28" fillId="0" borderId="56" xfId="3" applyFont="1" applyBorder="1" applyAlignment="1">
      <alignment horizontal="center" vertical="center"/>
    </xf>
    <xf numFmtId="0" fontId="28" fillId="0" borderId="56" xfId="4" quotePrefix="1" applyFont="1" applyBorder="1" applyAlignment="1">
      <alignment horizontal="center" vertical="center" wrapText="1"/>
    </xf>
    <xf numFmtId="0" fontId="28" fillId="3" borderId="46" xfId="4" applyFont="1" applyFill="1" applyBorder="1" applyAlignment="1">
      <alignment horizontal="center" vertical="center" wrapText="1"/>
    </xf>
    <xf numFmtId="0" fontId="28" fillId="3" borderId="26" xfId="4" applyFont="1" applyFill="1" applyBorder="1" applyAlignment="1">
      <alignment horizontal="center" vertical="center" wrapText="1"/>
    </xf>
    <xf numFmtId="0" fontId="28" fillId="3" borderId="45" xfId="4" applyFont="1" applyFill="1" applyBorder="1" applyAlignment="1">
      <alignment horizontal="center" vertical="center" wrapText="1"/>
    </xf>
    <xf numFmtId="0" fontId="28" fillId="3" borderId="41" xfId="4" applyFont="1" applyFill="1" applyBorder="1" applyAlignment="1">
      <alignment horizontal="center" vertical="center" wrapText="1"/>
    </xf>
    <xf numFmtId="0" fontId="28" fillId="3" borderId="24" xfId="4" applyFont="1" applyFill="1" applyBorder="1" applyAlignment="1">
      <alignment horizontal="center" vertical="center" wrapText="1"/>
    </xf>
    <xf numFmtId="0" fontId="28" fillId="3" borderId="42" xfId="4" applyFont="1" applyFill="1" applyBorder="1" applyAlignment="1">
      <alignment horizontal="center" vertical="center" wrapText="1"/>
    </xf>
    <xf numFmtId="0" fontId="46" fillId="36" borderId="35" xfId="4" applyFont="1" applyFill="1" applyBorder="1" applyAlignment="1">
      <alignment horizontal="left" vertical="center" wrapText="1"/>
    </xf>
    <xf numFmtId="0" fontId="29" fillId="0" borderId="46" xfId="4" applyFont="1" applyBorder="1" applyAlignment="1">
      <alignment horizontal="center" vertical="center" wrapText="1"/>
    </xf>
    <xf numFmtId="0" fontId="29" fillId="0" borderId="41" xfId="4" applyFont="1" applyBorder="1" applyAlignment="1">
      <alignment horizontal="center" vertical="center" wrapText="1"/>
    </xf>
    <xf numFmtId="0" fontId="28" fillId="38" borderId="35" xfId="4" applyFont="1" applyFill="1" applyBorder="1" applyAlignment="1">
      <alignment horizontal="center" vertical="center"/>
    </xf>
    <xf numFmtId="0" fontId="29" fillId="0" borderId="57" xfId="4" applyFont="1" applyBorder="1" applyAlignment="1">
      <alignment horizontal="center" vertical="center" wrapText="1"/>
    </xf>
    <xf numFmtId="0" fontId="29" fillId="0" borderId="35" xfId="4" applyFont="1" applyBorder="1" applyAlignment="1">
      <alignment horizontal="center" vertical="center" wrapText="1"/>
    </xf>
    <xf numFmtId="0" fontId="28" fillId="4" borderId="35" xfId="4" applyFont="1" applyFill="1" applyBorder="1" applyAlignment="1">
      <alignment horizontal="center" vertical="center"/>
    </xf>
    <xf numFmtId="9" fontId="28" fillId="3" borderId="35" xfId="3" applyFont="1" applyFill="1" applyBorder="1" applyAlignment="1">
      <alignment horizontal="center" vertical="center"/>
    </xf>
    <xf numFmtId="0" fontId="28" fillId="3" borderId="1" xfId="4" applyFont="1" applyFill="1" applyBorder="1" applyAlignment="1">
      <alignment horizontal="left" vertical="top" wrapText="1"/>
    </xf>
    <xf numFmtId="0" fontId="38" fillId="3" borderId="0" xfId="4" applyFont="1" applyFill="1" applyAlignment="1">
      <alignment horizontal="center" vertical="center"/>
    </xf>
    <xf numFmtId="0" fontId="32" fillId="0" borderId="3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54" xfId="2" applyFont="1" applyBorder="1" applyAlignment="1">
      <alignment horizontal="center" vertical="center" textRotation="90" wrapText="1"/>
    </xf>
    <xf numFmtId="0" fontId="32" fillId="0" borderId="55" xfId="2" applyFont="1" applyBorder="1" applyAlignment="1">
      <alignment horizontal="center" vertical="center" textRotation="90" wrapText="1"/>
    </xf>
    <xf numFmtId="0" fontId="28" fillId="3" borderId="70" xfId="4" applyFont="1" applyFill="1" applyBorder="1" applyAlignment="1">
      <alignment horizontal="center" vertical="center" wrapText="1"/>
    </xf>
    <xf numFmtId="0" fontId="28" fillId="3" borderId="0" xfId="4" applyFont="1" applyFill="1" applyAlignment="1">
      <alignment horizontal="center" vertical="center" wrapText="1"/>
    </xf>
    <xf numFmtId="0" fontId="28" fillId="3" borderId="14" xfId="4" applyFont="1" applyFill="1" applyBorder="1" applyAlignment="1">
      <alignment horizontal="center" vertical="center" wrapText="1"/>
    </xf>
    <xf numFmtId="0" fontId="31" fillId="36" borderId="57" xfId="4" applyFont="1" applyFill="1" applyBorder="1" applyAlignment="1">
      <alignment horizontal="left" vertical="center" wrapText="1"/>
    </xf>
    <xf numFmtId="0" fontId="31" fillId="36" borderId="35" xfId="4" applyFont="1" applyFill="1" applyBorder="1" applyAlignment="1">
      <alignment horizontal="left" vertical="center" wrapText="1"/>
    </xf>
    <xf numFmtId="0" fontId="28" fillId="3" borderId="62" xfId="4" applyFont="1" applyFill="1" applyBorder="1" applyAlignment="1">
      <alignment horizontal="center" vertical="center" wrapText="1"/>
    </xf>
    <xf numFmtId="0" fontId="28" fillId="3" borderId="63" xfId="4" applyFont="1" applyFill="1" applyBorder="1" applyAlignment="1">
      <alignment horizontal="center" vertical="center" wrapText="1"/>
    </xf>
    <xf numFmtId="0" fontId="28" fillId="3" borderId="72" xfId="4" applyFont="1" applyFill="1" applyBorder="1" applyAlignment="1">
      <alignment horizontal="center" vertical="center" wrapText="1"/>
    </xf>
    <xf numFmtId="0" fontId="28" fillId="3" borderId="41" xfId="4" applyFont="1" applyFill="1" applyBorder="1" applyAlignment="1">
      <alignment horizontal="center" vertical="center"/>
    </xf>
    <xf numFmtId="0" fontId="28" fillId="3" borderId="24" xfId="4" applyFont="1" applyFill="1" applyBorder="1" applyAlignment="1">
      <alignment horizontal="center" vertical="center"/>
    </xf>
    <xf numFmtId="0" fontId="28" fillId="3" borderId="42" xfId="4" applyFont="1" applyFill="1" applyBorder="1" applyAlignment="1">
      <alignment horizontal="center" vertical="center"/>
    </xf>
    <xf numFmtId="0" fontId="47" fillId="35" borderId="1" xfId="4" applyFont="1" applyFill="1" applyBorder="1" applyAlignment="1">
      <alignment horizontal="center" vertical="center"/>
    </xf>
    <xf numFmtId="0" fontId="21" fillId="3" borderId="0" xfId="4" applyFont="1" applyFill="1" applyAlignment="1">
      <alignment horizontal="center" vertical="center"/>
    </xf>
    <xf numFmtId="0" fontId="16" fillId="0" borderId="0" xfId="2" applyFont="1" applyAlignment="1">
      <alignment horizontal="center" vertical="center" textRotation="90" wrapText="1"/>
    </xf>
    <xf numFmtId="0" fontId="2" fillId="0" borderId="0" xfId="1" applyAlignment="1">
      <alignment horizontal="center" vertical="center"/>
    </xf>
    <xf numFmtId="0" fontId="25" fillId="0" borderId="1" xfId="1" applyFont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4" xr:uid="{00000000-0005-0000-0000-000003000000}"/>
    <cellStyle name="Porcentaje 2" xfId="3" xr:uid="{00000000-0005-0000-0000-000004000000}"/>
  </cellStyles>
  <dxfs count="163"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9900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66"/>
        </patternFill>
      </fill>
    </dxf>
    <dxf>
      <fill>
        <patternFill>
          <bgColor rgb="FF33CC33"/>
        </patternFill>
      </fill>
    </dxf>
    <dxf>
      <fill>
        <patternFill>
          <bgColor rgb="FFFFFF9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C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9FF33"/>
        </patternFill>
      </fill>
    </dxf>
  </dxfs>
  <tableStyles count="0" defaultTableStyle="TableStyleMedium2" defaultPivotStyle="PivotStyleLight16"/>
  <colors>
    <mruColors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customschemas.google.com/relationships/workbookmetadata" Target="metadata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123825</xdr:rowOff>
    </xdr:from>
    <xdr:to>
      <xdr:col>1</xdr:col>
      <xdr:colOff>1285875</xdr:colOff>
      <xdr:row>3</xdr:row>
      <xdr:rowOff>178434</xdr:rowOff>
    </xdr:to>
    <xdr:pic>
      <xdr:nvPicPr>
        <xdr:cNvPr id="2" name="Imagen 1" descr="Escudo de la Alcaldía Mayor de Bogotá D.C. - Unidad Administrativa Especial Cuerpo Oficial de Bomberos">
          <a:extLst>
            <a:ext uri="{FF2B5EF4-FFF2-40B4-BE49-F238E27FC236}">
              <a16:creationId xmlns:a16="http://schemas.microsoft.com/office/drawing/2014/main" id="{A3A71537-11EE-6760-8D3B-71F4AB43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3825"/>
          <a:ext cx="1085850" cy="8832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1063625</xdr:colOff>
      <xdr:row>3</xdr:row>
      <xdr:rowOff>6350</xdr:rowOff>
    </xdr:from>
    <xdr:to>
      <xdr:col>2</xdr:col>
      <xdr:colOff>2508250</xdr:colOff>
      <xdr:row>5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825" y="1216025"/>
          <a:ext cx="3816350" cy="2257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bastian/Downloads/DOCUMENTOS%20%20BOMBEROS/contextos%20elaborados/FINALES/mapas/MATRIZ%20RIESGOS%20GESTION%202025%20%20REDUCCION%200701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bastian\Downloads\DOCUMENTOS%20%20BOMBEROS\contextos%20elaborados\FINALES\mapas\MATRIZ%20RIESGOS%20GESTION%202025%20%20REDUCCION%20070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RIESGOS "/>
      <sheetName val="CONTEXTO RIESGOS "/>
      <sheetName val="FORMULAS "/>
      <sheetName val="Opciones Tratamiento"/>
      <sheetName val="Hoja1"/>
    </sheetNames>
    <sheetDataSet>
      <sheetData sheetId="0"/>
      <sheetData sheetId="1"/>
      <sheetData sheetId="2">
        <row r="60">
          <cell r="G60" t="str">
            <v>Impacto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9"/>
  <sheetViews>
    <sheetView view="pageBreakPreview" topLeftCell="B1" zoomScaleNormal="100" zoomScaleSheetLayoutView="100" workbookViewId="0">
      <selection activeCell="N10" sqref="N10"/>
    </sheetView>
  </sheetViews>
  <sheetFormatPr defaultColWidth="12.5" defaultRowHeight="15" customHeight="1"/>
  <cols>
    <col min="1" max="1" width="2.875" customWidth="1"/>
    <col min="2" max="2" width="20.375" customWidth="1"/>
    <col min="3" max="3" width="41.125" customWidth="1"/>
    <col min="4" max="6" width="4.875" customWidth="1"/>
    <col min="7" max="7" width="35.625" customWidth="1"/>
    <col min="8" max="8" width="36.375" customWidth="1"/>
    <col min="9" max="9" width="39.25" customWidth="1"/>
    <col min="10" max="10" width="10" customWidth="1"/>
    <col min="11" max="30" width="9.375" customWidth="1"/>
  </cols>
  <sheetData>
    <row r="1" spans="1:30" ht="23.25" customHeight="1">
      <c r="A1" s="33"/>
      <c r="B1" s="34"/>
      <c r="C1" s="35" t="s">
        <v>0</v>
      </c>
      <c r="D1" s="36"/>
      <c r="E1" s="36"/>
      <c r="F1" s="36"/>
      <c r="G1" s="36"/>
      <c r="H1" s="34"/>
      <c r="I1" s="136" t="s">
        <v>1</v>
      </c>
    </row>
    <row r="2" spans="1:30" ht="20.25" customHeight="1">
      <c r="A2" s="37"/>
      <c r="B2" s="18"/>
      <c r="C2" s="14"/>
      <c r="D2" s="23" t="s">
        <v>2</v>
      </c>
      <c r="E2" s="15"/>
      <c r="F2" s="15"/>
      <c r="G2" s="15"/>
      <c r="H2" s="16"/>
      <c r="I2" s="38" t="s">
        <v>3</v>
      </c>
    </row>
    <row r="3" spans="1:30" ht="21.75" customHeight="1">
      <c r="A3" s="37"/>
      <c r="B3" s="18"/>
      <c r="C3" s="17" t="s">
        <v>4</v>
      </c>
      <c r="D3" s="12"/>
      <c r="E3" s="12"/>
      <c r="F3" s="12"/>
      <c r="G3" s="12"/>
      <c r="H3" s="13"/>
      <c r="I3" s="38" t="s">
        <v>5</v>
      </c>
    </row>
    <row r="4" spans="1:30" ht="20.25" customHeight="1" thickBot="1">
      <c r="A4" s="39"/>
      <c r="B4" s="40"/>
      <c r="C4" s="41"/>
      <c r="D4" s="42" t="s">
        <v>6</v>
      </c>
      <c r="E4" s="43"/>
      <c r="F4" s="43"/>
      <c r="G4" s="43"/>
      <c r="H4" s="40"/>
      <c r="I4" s="44" t="s">
        <v>7</v>
      </c>
    </row>
    <row r="5" spans="1:30" ht="7.5" customHeight="1" thickBot="1"/>
    <row r="6" spans="1:30" ht="91.5" customHeight="1" thickBot="1">
      <c r="A6" s="32"/>
      <c r="B6" s="379" t="s">
        <v>8</v>
      </c>
      <c r="C6" s="380"/>
      <c r="D6" s="380"/>
      <c r="E6" s="380"/>
      <c r="F6" s="380"/>
      <c r="G6" s="380"/>
      <c r="H6" s="380"/>
      <c r="I6" s="38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30.75" customHeight="1">
      <c r="A7" s="19"/>
      <c r="B7" s="382" t="s">
        <v>9</v>
      </c>
      <c r="C7" s="383"/>
      <c r="D7" s="384" t="s">
        <v>10</v>
      </c>
      <c r="E7" s="384"/>
      <c r="F7" s="384"/>
      <c r="G7" s="384"/>
      <c r="H7" s="384"/>
      <c r="I7" s="38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6.25" customHeight="1">
      <c r="A8" s="19"/>
      <c r="B8" s="386" t="s">
        <v>11</v>
      </c>
      <c r="C8" s="376"/>
      <c r="D8" s="387" t="s">
        <v>12</v>
      </c>
      <c r="E8" s="388"/>
      <c r="F8" s="388"/>
      <c r="G8" s="388"/>
      <c r="H8" s="388"/>
      <c r="I8" s="38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96" customHeight="1">
      <c r="A9" s="19"/>
      <c r="B9" s="375" t="s">
        <v>13</v>
      </c>
      <c r="C9" s="376"/>
      <c r="D9" s="377" t="s">
        <v>14</v>
      </c>
      <c r="E9" s="377"/>
      <c r="F9" s="377"/>
      <c r="G9" s="377"/>
      <c r="H9" s="377"/>
      <c r="I9" s="37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96" customHeight="1">
      <c r="A10" s="19"/>
      <c r="B10" s="304" t="s">
        <v>15</v>
      </c>
      <c r="C10" s="305"/>
      <c r="D10" s="306" t="s">
        <v>16</v>
      </c>
      <c r="E10" s="307"/>
      <c r="F10" s="307"/>
      <c r="G10" s="307"/>
      <c r="H10" s="307"/>
      <c r="I10" s="30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>
      <c r="A11" s="19"/>
      <c r="B11" s="353" t="s">
        <v>17</v>
      </c>
      <c r="C11" s="354"/>
      <c r="D11" s="357" t="s">
        <v>18</v>
      </c>
      <c r="E11" s="358"/>
      <c r="F11" s="358"/>
      <c r="G11" s="358"/>
      <c r="H11" s="358"/>
      <c r="I11" s="35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19"/>
      <c r="B12" s="355"/>
      <c r="C12" s="356"/>
      <c r="D12" s="97" t="s">
        <v>19</v>
      </c>
      <c r="E12" s="98"/>
      <c r="F12" s="98"/>
      <c r="G12" s="107"/>
      <c r="H12" s="98"/>
      <c r="I12" s="9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19"/>
      <c r="B13" s="355"/>
      <c r="C13" s="356"/>
      <c r="D13" s="97" t="s">
        <v>20</v>
      </c>
      <c r="E13" s="98"/>
      <c r="F13" s="98"/>
      <c r="G13" s="107"/>
      <c r="H13" s="98"/>
      <c r="I13" s="9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thickBot="1">
      <c r="A14" s="19"/>
      <c r="B14" s="355"/>
      <c r="C14" s="356"/>
      <c r="D14" s="85" t="s">
        <v>21</v>
      </c>
      <c r="E14" s="86"/>
      <c r="F14" s="86"/>
      <c r="G14" s="86"/>
      <c r="H14" s="86"/>
      <c r="I14" s="8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42" customHeight="1">
      <c r="A15" s="20"/>
      <c r="B15" s="21" t="s">
        <v>22</v>
      </c>
      <c r="C15" s="9"/>
      <c r="D15" s="100" t="s">
        <v>23</v>
      </c>
      <c r="E15" s="101"/>
      <c r="F15" s="102"/>
      <c r="G15" s="360" t="s">
        <v>24</v>
      </c>
      <c r="H15" s="362" t="s">
        <v>25</v>
      </c>
      <c r="I15" s="364" t="s">
        <v>26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44.25" customHeight="1" thickBot="1">
      <c r="A16" s="10"/>
      <c r="B16" s="22" t="s">
        <v>27</v>
      </c>
      <c r="C16" s="11"/>
      <c r="D16" s="7" t="s">
        <v>28</v>
      </c>
      <c r="E16" s="2" t="s">
        <v>29</v>
      </c>
      <c r="F16" s="8" t="s">
        <v>30</v>
      </c>
      <c r="G16" s="361"/>
      <c r="H16" s="363"/>
      <c r="I16" s="36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9.25" customHeight="1">
      <c r="A17" s="366" t="s">
        <v>31</v>
      </c>
      <c r="B17" s="369" t="s">
        <v>32</v>
      </c>
      <c r="C17" s="3" t="s">
        <v>33</v>
      </c>
      <c r="D17" s="49"/>
      <c r="E17" s="49" t="s">
        <v>34</v>
      </c>
      <c r="F17" s="49"/>
      <c r="G17" s="54"/>
      <c r="H17" s="55"/>
      <c r="I17" s="5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8.5" customHeight="1">
      <c r="A18" s="367"/>
      <c r="B18" s="370"/>
      <c r="C18" s="4" t="s">
        <v>35</v>
      </c>
      <c r="D18" s="90"/>
      <c r="E18" s="90" t="s">
        <v>34</v>
      </c>
      <c r="F18" s="90"/>
      <c r="G18" s="57"/>
      <c r="H18" s="58"/>
      <c r="I18" s="4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8" customHeight="1">
      <c r="A19" s="367"/>
      <c r="B19" s="370"/>
      <c r="C19" s="27" t="s">
        <v>36</v>
      </c>
      <c r="D19" s="371"/>
      <c r="E19" s="373"/>
      <c r="F19" s="373" t="s">
        <v>34</v>
      </c>
      <c r="G19" s="336"/>
      <c r="H19" s="337"/>
      <c r="I19" s="33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1.25" customHeight="1">
      <c r="A20" s="367"/>
      <c r="B20" s="370"/>
      <c r="C20" s="28"/>
      <c r="D20" s="372"/>
      <c r="E20" s="373"/>
      <c r="F20" s="373"/>
      <c r="G20" s="336"/>
      <c r="H20" s="337"/>
      <c r="I20" s="33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50.25" customHeight="1">
      <c r="A21" s="367"/>
      <c r="B21" s="351" t="s">
        <v>37</v>
      </c>
      <c r="C21" s="6" t="s">
        <v>38</v>
      </c>
      <c r="D21" s="90"/>
      <c r="E21" s="90" t="s">
        <v>34</v>
      </c>
      <c r="F21" s="90"/>
      <c r="G21" s="57"/>
      <c r="H21" s="341"/>
      <c r="I21" s="34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33.75" customHeight="1">
      <c r="A22" s="367"/>
      <c r="B22" s="340"/>
      <c r="C22" s="6" t="s">
        <v>39</v>
      </c>
      <c r="D22" s="90"/>
      <c r="E22" s="90" t="s">
        <v>34</v>
      </c>
      <c r="F22" s="90"/>
      <c r="G22" s="91"/>
      <c r="H22" s="342"/>
      <c r="I22" s="34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7.75" customHeight="1">
      <c r="A23" s="367"/>
      <c r="B23" s="340"/>
      <c r="C23" s="6" t="s">
        <v>40</v>
      </c>
      <c r="D23" s="90"/>
      <c r="E23" s="90"/>
      <c r="F23" s="90" t="s">
        <v>34</v>
      </c>
      <c r="G23" s="59"/>
      <c r="H23" s="60"/>
      <c r="I23" s="4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2.5" customHeight="1">
      <c r="A24" s="367"/>
      <c r="B24" s="340"/>
      <c r="C24" s="27" t="s">
        <v>36</v>
      </c>
      <c r="D24" s="95"/>
      <c r="E24" s="352"/>
      <c r="F24" s="352"/>
      <c r="G24" s="336"/>
      <c r="H24" s="337"/>
      <c r="I24" s="33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1.75" customHeight="1">
      <c r="A25" s="367"/>
      <c r="B25" s="340"/>
      <c r="C25" s="24"/>
      <c r="D25" s="96"/>
      <c r="E25" s="352"/>
      <c r="F25" s="352"/>
      <c r="G25" s="336"/>
      <c r="H25" s="337"/>
      <c r="I25" s="33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10.25" customHeight="1">
      <c r="A26" s="367"/>
      <c r="B26" s="374" t="s">
        <v>41</v>
      </c>
      <c r="C26" s="4" t="s">
        <v>42</v>
      </c>
      <c r="D26" s="90" t="s">
        <v>34</v>
      </c>
      <c r="E26" s="50"/>
      <c r="F26" s="90"/>
      <c r="G26" s="57" t="s">
        <v>43</v>
      </c>
      <c r="H26" s="58"/>
      <c r="I26" s="4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50.25" customHeight="1">
      <c r="A27" s="367"/>
      <c r="B27" s="340"/>
      <c r="C27" s="45" t="s">
        <v>44</v>
      </c>
      <c r="D27" s="90" t="s">
        <v>34</v>
      </c>
      <c r="E27" s="50"/>
      <c r="F27" s="90"/>
      <c r="G27" s="91" t="s">
        <v>45</v>
      </c>
      <c r="H27" s="88"/>
      <c r="I27" s="8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90" customHeight="1">
      <c r="A28" s="367"/>
      <c r="B28" s="340"/>
      <c r="C28" s="45" t="s">
        <v>46</v>
      </c>
      <c r="D28" s="90" t="s">
        <v>34</v>
      </c>
      <c r="E28" s="90"/>
      <c r="F28" s="90"/>
      <c r="G28" s="91"/>
      <c r="H28" s="103" t="s">
        <v>47</v>
      </c>
      <c r="I28" s="104" t="s">
        <v>48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8" customHeight="1">
      <c r="A29" s="367"/>
      <c r="B29" s="340"/>
      <c r="C29" s="46" t="s">
        <v>36</v>
      </c>
      <c r="D29" s="51"/>
      <c r="E29" s="373"/>
      <c r="F29" s="373"/>
      <c r="G29" s="336"/>
      <c r="H29" s="337"/>
      <c r="I29" s="33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8" customHeight="1">
      <c r="A30" s="367"/>
      <c r="B30" s="340"/>
      <c r="C30" s="105"/>
      <c r="D30" s="106"/>
      <c r="E30" s="373"/>
      <c r="F30" s="373"/>
      <c r="G30" s="336"/>
      <c r="H30" s="337"/>
      <c r="I30" s="33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20.25">
      <c r="A31" s="367"/>
      <c r="B31" s="339" t="s">
        <v>49</v>
      </c>
      <c r="C31" s="5" t="s">
        <v>50</v>
      </c>
      <c r="D31" s="92"/>
      <c r="E31" s="92"/>
      <c r="F31" s="92" t="s">
        <v>34</v>
      </c>
      <c r="G31" s="57"/>
      <c r="H31" s="60"/>
      <c r="I31" s="4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79.5" customHeight="1">
      <c r="A32" s="367"/>
      <c r="B32" s="340"/>
      <c r="C32" s="6" t="s">
        <v>51</v>
      </c>
      <c r="D32" s="92"/>
      <c r="E32" s="92" t="s">
        <v>34</v>
      </c>
      <c r="F32" s="92"/>
      <c r="G32" s="57"/>
      <c r="H32" s="341"/>
      <c r="I32" s="34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39.75" customHeight="1">
      <c r="A33" s="367"/>
      <c r="B33" s="340"/>
      <c r="C33" s="6" t="s">
        <v>52</v>
      </c>
      <c r="D33" s="92"/>
      <c r="E33" s="92" t="s">
        <v>34</v>
      </c>
      <c r="F33" s="92"/>
      <c r="G33" s="57"/>
      <c r="H33" s="342"/>
      <c r="I33" s="34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0.25" customHeight="1">
      <c r="A34" s="367"/>
      <c r="B34" s="340"/>
      <c r="C34" s="27" t="s">
        <v>36</v>
      </c>
      <c r="D34" s="314"/>
      <c r="E34" s="314"/>
      <c r="F34" s="314"/>
      <c r="G34" s="345"/>
      <c r="H34" s="347"/>
      <c r="I34" s="34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0.25" customHeight="1">
      <c r="A35" s="367"/>
      <c r="B35" s="340"/>
      <c r="C35" s="26"/>
      <c r="D35" s="324"/>
      <c r="E35" s="324"/>
      <c r="F35" s="324"/>
      <c r="G35" s="346"/>
      <c r="H35" s="348"/>
      <c r="I35" s="35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37.5" customHeight="1">
      <c r="A36" s="367"/>
      <c r="B36" s="334" t="s">
        <v>53</v>
      </c>
      <c r="C36" s="6" t="s">
        <v>54</v>
      </c>
      <c r="D36" s="92"/>
      <c r="E36" s="92"/>
      <c r="F36" s="92" t="s">
        <v>55</v>
      </c>
      <c r="G36" s="57"/>
      <c r="H36" s="58"/>
      <c r="I36" s="4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43.5" customHeight="1">
      <c r="A37" s="367"/>
      <c r="B37" s="334"/>
      <c r="C37" s="6" t="s">
        <v>56</v>
      </c>
      <c r="D37" s="92"/>
      <c r="E37" s="92"/>
      <c r="F37" s="92" t="s">
        <v>55</v>
      </c>
      <c r="G37" s="59"/>
      <c r="H37" s="60"/>
      <c r="I37" s="4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77.25" customHeight="1">
      <c r="A38" s="367"/>
      <c r="B38" s="334"/>
      <c r="C38" s="6" t="s">
        <v>57</v>
      </c>
      <c r="D38" s="92"/>
      <c r="E38" s="92"/>
      <c r="F38" s="64" t="s">
        <v>55</v>
      </c>
      <c r="G38" s="59"/>
      <c r="H38" s="60"/>
      <c r="I38" s="4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20.25" customHeight="1">
      <c r="A39" s="367"/>
      <c r="B39" s="335"/>
      <c r="C39" s="25" t="s">
        <v>36</v>
      </c>
      <c r="D39" s="314"/>
      <c r="E39" s="314"/>
      <c r="F39" s="314"/>
      <c r="G39" s="316"/>
      <c r="H39" s="318"/>
      <c r="I39" s="30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0.25" customHeight="1">
      <c r="A40" s="367"/>
      <c r="B40" s="53"/>
      <c r="C40" s="29"/>
      <c r="D40" s="324"/>
      <c r="E40" s="324"/>
      <c r="F40" s="324"/>
      <c r="G40" s="320"/>
      <c r="H40" s="321"/>
      <c r="I40" s="32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60" customHeight="1">
      <c r="A41" s="367"/>
      <c r="B41" s="332" t="s">
        <v>58</v>
      </c>
      <c r="C41" s="6" t="s">
        <v>59</v>
      </c>
      <c r="D41" s="90" t="s">
        <v>55</v>
      </c>
      <c r="E41" s="90"/>
      <c r="F41" s="90"/>
      <c r="G41" s="57"/>
      <c r="H41" s="58" t="s">
        <v>60</v>
      </c>
      <c r="I41" s="132" t="s">
        <v>61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0.25" customHeight="1">
      <c r="A42" s="367"/>
      <c r="B42" s="332"/>
      <c r="C42" s="25" t="s">
        <v>36</v>
      </c>
      <c r="D42" s="314"/>
      <c r="E42" s="314"/>
      <c r="F42" s="314"/>
      <c r="G42" s="316"/>
      <c r="H42" s="318"/>
      <c r="I42" s="30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" customHeight="1" thickBot="1">
      <c r="A43" s="368"/>
      <c r="B43" s="333"/>
      <c r="C43" s="30"/>
      <c r="D43" s="315"/>
      <c r="E43" s="315"/>
      <c r="F43" s="315"/>
      <c r="G43" s="317"/>
      <c r="H43" s="319"/>
      <c r="I43" s="3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75" customHeight="1">
      <c r="A44" s="325" t="s">
        <v>62</v>
      </c>
      <c r="B44" s="328" t="s">
        <v>63</v>
      </c>
      <c r="C44" s="31" t="s">
        <v>64</v>
      </c>
      <c r="D44" s="52" t="s">
        <v>55</v>
      </c>
      <c r="E44" s="52"/>
      <c r="F44" s="52"/>
      <c r="G44" s="61" t="s">
        <v>65</v>
      </c>
      <c r="H44" s="62"/>
      <c r="I44" s="6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78" customHeight="1">
      <c r="A45" s="326"/>
      <c r="B45" s="329"/>
      <c r="C45" s="6" t="s">
        <v>66</v>
      </c>
      <c r="D45" s="92"/>
      <c r="E45" s="92" t="s">
        <v>34</v>
      </c>
      <c r="F45" s="92"/>
      <c r="G45" s="59"/>
      <c r="H45" s="58"/>
      <c r="I45" s="4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05" customHeight="1">
      <c r="A46" s="326"/>
      <c r="B46" s="329"/>
      <c r="C46" s="6" t="s">
        <v>67</v>
      </c>
      <c r="D46" s="92" t="s">
        <v>55</v>
      </c>
      <c r="E46" s="92"/>
      <c r="F46" s="92"/>
      <c r="G46" s="59"/>
      <c r="H46" s="103" t="s">
        <v>47</v>
      </c>
      <c r="I46" s="104" t="s">
        <v>48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00.5" customHeight="1">
      <c r="A47" s="326"/>
      <c r="B47" s="329"/>
      <c r="C47" s="6" t="s">
        <v>68</v>
      </c>
      <c r="D47" s="92" t="s">
        <v>55</v>
      </c>
      <c r="E47" s="92"/>
      <c r="F47" s="92"/>
      <c r="G47" s="59"/>
      <c r="H47" s="103" t="s">
        <v>69</v>
      </c>
      <c r="I47" s="132" t="s">
        <v>70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65.25" customHeight="1">
      <c r="A48" s="326"/>
      <c r="B48" s="329"/>
      <c r="C48" s="6" t="s">
        <v>71</v>
      </c>
      <c r="D48" s="92"/>
      <c r="E48" s="92" t="s">
        <v>34</v>
      </c>
      <c r="F48" s="92"/>
      <c r="G48" s="59"/>
      <c r="H48" s="133"/>
      <c r="I48" s="4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0.25" customHeight="1">
      <c r="A49" s="326"/>
      <c r="B49" s="329"/>
      <c r="C49" s="25" t="s">
        <v>36</v>
      </c>
      <c r="D49" s="314"/>
      <c r="E49" s="314"/>
      <c r="F49" s="314"/>
      <c r="G49" s="316"/>
      <c r="H49" s="318"/>
      <c r="I49" s="30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72.75" customHeight="1">
      <c r="A50" s="326"/>
      <c r="B50" s="329"/>
      <c r="C50" s="29"/>
      <c r="D50" s="324"/>
      <c r="E50" s="324"/>
      <c r="F50" s="324"/>
      <c r="G50" s="320"/>
      <c r="H50" s="321"/>
      <c r="I50" s="32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85.5" customHeight="1">
      <c r="A51" s="326"/>
      <c r="B51" s="331" t="s">
        <v>72</v>
      </c>
      <c r="C51" s="6" t="s">
        <v>73</v>
      </c>
      <c r="D51" s="92"/>
      <c r="E51" s="92"/>
      <c r="F51" s="92" t="s">
        <v>55</v>
      </c>
      <c r="G51" s="59"/>
      <c r="H51" s="60"/>
      <c r="I51" s="4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0.25" customHeight="1">
      <c r="A52" s="326"/>
      <c r="B52" s="331"/>
      <c r="C52" s="25" t="s">
        <v>36</v>
      </c>
      <c r="D52" s="314"/>
      <c r="E52" s="314"/>
      <c r="F52" s="314"/>
      <c r="G52" s="316"/>
      <c r="H52" s="318"/>
      <c r="I52" s="30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0.25" customHeight="1">
      <c r="A53" s="326"/>
      <c r="B53" s="331"/>
      <c r="C53" s="29"/>
      <c r="D53" s="324"/>
      <c r="E53" s="324"/>
      <c r="F53" s="324"/>
      <c r="G53" s="320"/>
      <c r="H53" s="321"/>
      <c r="I53" s="32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57" customHeight="1">
      <c r="A54" s="326"/>
      <c r="B54" s="330" t="s">
        <v>74</v>
      </c>
      <c r="C54" s="6" t="s">
        <v>75</v>
      </c>
      <c r="D54" s="92" t="s">
        <v>55</v>
      </c>
      <c r="E54" s="92"/>
      <c r="F54" s="92"/>
      <c r="G54" s="57" t="s">
        <v>76</v>
      </c>
      <c r="H54" s="60"/>
      <c r="I54" s="4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73.5" customHeight="1">
      <c r="A55" s="326"/>
      <c r="B55" s="330"/>
      <c r="C55" s="6" t="s">
        <v>77</v>
      </c>
      <c r="D55" s="92"/>
      <c r="E55" s="92" t="s">
        <v>34</v>
      </c>
      <c r="F55" s="92"/>
      <c r="G55" s="59"/>
      <c r="H55" s="93"/>
      <c r="I55" s="9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0.25" customHeight="1">
      <c r="A56" s="326"/>
      <c r="B56" s="330"/>
      <c r="C56" s="25" t="s">
        <v>36</v>
      </c>
      <c r="D56" s="314"/>
      <c r="E56" s="314"/>
      <c r="F56" s="314"/>
      <c r="G56" s="316"/>
      <c r="H56" s="318"/>
      <c r="I56" s="30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0.25" customHeight="1">
      <c r="A57" s="326"/>
      <c r="B57" s="330"/>
      <c r="C57" s="29"/>
      <c r="D57" s="324"/>
      <c r="E57" s="324"/>
      <c r="F57" s="324"/>
      <c r="G57" s="320"/>
      <c r="H57" s="321"/>
      <c r="I57" s="32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60.75" customHeight="1">
      <c r="A58" s="326"/>
      <c r="B58" s="323" t="s">
        <v>78</v>
      </c>
      <c r="C58" s="6" t="s">
        <v>79</v>
      </c>
      <c r="D58" s="92" t="s">
        <v>55</v>
      </c>
      <c r="E58" s="92"/>
      <c r="F58" s="92"/>
      <c r="G58" s="57" t="s">
        <v>80</v>
      </c>
      <c r="H58" s="58" t="s">
        <v>81</v>
      </c>
      <c r="I58" s="48" t="s">
        <v>82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71.25" customHeight="1">
      <c r="A59" s="326"/>
      <c r="B59" s="323"/>
      <c r="C59" s="4" t="s">
        <v>83</v>
      </c>
      <c r="D59" s="92" t="s">
        <v>55</v>
      </c>
      <c r="E59" s="92"/>
      <c r="F59" s="92"/>
      <c r="G59" s="57" t="s">
        <v>84</v>
      </c>
      <c r="H59" s="58"/>
      <c r="I59" s="4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24.5" customHeight="1">
      <c r="A60" s="326"/>
      <c r="B60" s="323"/>
      <c r="C60" s="6" t="s">
        <v>85</v>
      </c>
      <c r="D60" s="92" t="s">
        <v>55</v>
      </c>
      <c r="E60" s="92"/>
      <c r="F60" s="92"/>
      <c r="G60" s="59"/>
      <c r="H60" s="58" t="s">
        <v>86</v>
      </c>
      <c r="I60" s="58" t="s">
        <v>87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71.25" customHeight="1">
      <c r="A61" s="326"/>
      <c r="B61" s="323"/>
      <c r="C61" s="6" t="s">
        <v>88</v>
      </c>
      <c r="D61" s="92" t="s">
        <v>34</v>
      </c>
      <c r="E61" s="92"/>
      <c r="F61" s="92"/>
      <c r="G61" s="59"/>
      <c r="H61" s="58" t="s">
        <v>89</v>
      </c>
      <c r="I61" s="48" t="s">
        <v>90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42.75">
      <c r="A62" s="326"/>
      <c r="B62" s="323"/>
      <c r="C62" s="6" t="s">
        <v>91</v>
      </c>
      <c r="D62" s="92"/>
      <c r="E62" s="92"/>
      <c r="F62" s="92" t="s">
        <v>34</v>
      </c>
      <c r="G62" s="59"/>
      <c r="H62" s="60"/>
      <c r="I62" s="4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0.25" customHeight="1">
      <c r="A63" s="326"/>
      <c r="B63" s="323"/>
      <c r="C63" s="25" t="s">
        <v>36</v>
      </c>
      <c r="D63" s="314" t="s">
        <v>34</v>
      </c>
      <c r="E63" s="314"/>
      <c r="F63" s="314"/>
      <c r="G63" s="316"/>
      <c r="H63" s="318" t="s">
        <v>92</v>
      </c>
      <c r="I63" s="309" t="s">
        <v>93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87.75" customHeight="1">
      <c r="A64" s="326"/>
      <c r="B64" s="323"/>
      <c r="C64" s="24" t="s">
        <v>94</v>
      </c>
      <c r="D64" s="324"/>
      <c r="E64" s="324"/>
      <c r="F64" s="324"/>
      <c r="G64" s="320"/>
      <c r="H64" s="321"/>
      <c r="I64" s="32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57" customHeight="1">
      <c r="A65" s="326"/>
      <c r="B65" s="311" t="s">
        <v>95</v>
      </c>
      <c r="C65" s="6" t="s">
        <v>96</v>
      </c>
      <c r="D65" s="92" t="s">
        <v>34</v>
      </c>
      <c r="E65" s="92"/>
      <c r="F65" s="92"/>
      <c r="G65" s="88" t="s">
        <v>97</v>
      </c>
      <c r="I65" s="13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86.25" customHeight="1">
      <c r="A66" s="326"/>
      <c r="B66" s="312"/>
      <c r="C66" s="6" t="s">
        <v>98</v>
      </c>
      <c r="D66" s="92" t="s">
        <v>34</v>
      </c>
      <c r="E66" s="92"/>
      <c r="F66" s="92"/>
      <c r="G66" s="88" t="s">
        <v>99</v>
      </c>
      <c r="H66" s="135"/>
      <c r="I66" s="13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28.5" customHeight="1">
      <c r="A67" s="326"/>
      <c r="B67" s="312"/>
      <c r="C67" s="6" t="s">
        <v>100</v>
      </c>
      <c r="D67" s="92"/>
      <c r="E67" s="92"/>
      <c r="F67" s="92" t="s">
        <v>55</v>
      </c>
      <c r="G67" s="59"/>
      <c r="H67" s="60"/>
      <c r="I67" s="4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20.25" customHeight="1">
      <c r="A68" s="326"/>
      <c r="B68" s="312"/>
      <c r="C68" s="25" t="s">
        <v>36</v>
      </c>
      <c r="D68" s="314"/>
      <c r="E68" s="314"/>
      <c r="F68" s="314"/>
      <c r="G68" s="316"/>
      <c r="H68" s="318"/>
      <c r="I68" s="30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thickBot="1">
      <c r="A69" s="327"/>
      <c r="B69" s="313"/>
      <c r="C69" s="30"/>
      <c r="D69" s="315"/>
      <c r="E69" s="315"/>
      <c r="F69" s="315"/>
      <c r="G69" s="317"/>
      <c r="H69" s="319"/>
      <c r="I69" s="3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ht="12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ht="12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ht="12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ht="12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ht="15" customHeight="1">
      <c r="C1019" s="1"/>
    </row>
  </sheetData>
  <mergeCells count="95">
    <mergeCell ref="B9:C9"/>
    <mergeCell ref="D9:I9"/>
    <mergeCell ref="B6:I6"/>
    <mergeCell ref="B7:C7"/>
    <mergeCell ref="D7:I7"/>
    <mergeCell ref="B8:C8"/>
    <mergeCell ref="D8:I8"/>
    <mergeCell ref="A17:A43"/>
    <mergeCell ref="B17:B20"/>
    <mergeCell ref="D19:D20"/>
    <mergeCell ref="E19:E20"/>
    <mergeCell ref="F19:F20"/>
    <mergeCell ref="B26:B30"/>
    <mergeCell ref="E29:E30"/>
    <mergeCell ref="F29:F30"/>
    <mergeCell ref="B11:C14"/>
    <mergeCell ref="D11:I11"/>
    <mergeCell ref="G15:G16"/>
    <mergeCell ref="H15:H16"/>
    <mergeCell ref="I15:I16"/>
    <mergeCell ref="G19:G20"/>
    <mergeCell ref="H19:H20"/>
    <mergeCell ref="I19:I20"/>
    <mergeCell ref="B21:B25"/>
    <mergeCell ref="H21:H22"/>
    <mergeCell ref="I21:I22"/>
    <mergeCell ref="E24:E25"/>
    <mergeCell ref="F24:F25"/>
    <mergeCell ref="G24:G25"/>
    <mergeCell ref="H24:H25"/>
    <mergeCell ref="I24:I25"/>
    <mergeCell ref="G29:G30"/>
    <mergeCell ref="H29:H30"/>
    <mergeCell ref="I29:I30"/>
    <mergeCell ref="B31:B35"/>
    <mergeCell ref="H32:H33"/>
    <mergeCell ref="I32:I33"/>
    <mergeCell ref="D34:D35"/>
    <mergeCell ref="E34:E35"/>
    <mergeCell ref="F34:F35"/>
    <mergeCell ref="G34:G35"/>
    <mergeCell ref="H34:H35"/>
    <mergeCell ref="I34:I35"/>
    <mergeCell ref="I39:I40"/>
    <mergeCell ref="B41:B43"/>
    <mergeCell ref="D42:D43"/>
    <mergeCell ref="E42:E43"/>
    <mergeCell ref="F42:F43"/>
    <mergeCell ref="G42:G43"/>
    <mergeCell ref="H42:H43"/>
    <mergeCell ref="I42:I43"/>
    <mergeCell ref="B36:B39"/>
    <mergeCell ref="D39:D40"/>
    <mergeCell ref="E39:E40"/>
    <mergeCell ref="F39:F40"/>
    <mergeCell ref="G39:G40"/>
    <mergeCell ref="H39:H40"/>
    <mergeCell ref="A44:A69"/>
    <mergeCell ref="B44:B50"/>
    <mergeCell ref="D49:D50"/>
    <mergeCell ref="E49:E50"/>
    <mergeCell ref="F49:F50"/>
    <mergeCell ref="B54:B57"/>
    <mergeCell ref="D56:D57"/>
    <mergeCell ref="E56:E57"/>
    <mergeCell ref="F56:F57"/>
    <mergeCell ref="B51:B53"/>
    <mergeCell ref="D52:D53"/>
    <mergeCell ref="E52:E53"/>
    <mergeCell ref="F52:F53"/>
    <mergeCell ref="G52:G53"/>
    <mergeCell ref="G63:G64"/>
    <mergeCell ref="H63:H64"/>
    <mergeCell ref="I63:I64"/>
    <mergeCell ref="H49:H50"/>
    <mergeCell ref="I49:I50"/>
    <mergeCell ref="H52:H53"/>
    <mergeCell ref="I52:I53"/>
    <mergeCell ref="G49:G50"/>
    <mergeCell ref="B10:C10"/>
    <mergeCell ref="D10:I10"/>
    <mergeCell ref="I68:I69"/>
    <mergeCell ref="B65:B69"/>
    <mergeCell ref="D68:D69"/>
    <mergeCell ref="E68:E69"/>
    <mergeCell ref="F68:F69"/>
    <mergeCell ref="G68:G69"/>
    <mergeCell ref="H68:H69"/>
    <mergeCell ref="G56:G57"/>
    <mergeCell ref="H56:H57"/>
    <mergeCell ref="I56:I57"/>
    <mergeCell ref="B58:B64"/>
    <mergeCell ref="D63:D64"/>
    <mergeCell ref="E63:E64"/>
    <mergeCell ref="F63:F64"/>
  </mergeCells>
  <printOptions horizontalCentered="1"/>
  <pageMargins left="0.51181102362204722" right="0.51181102362204722" top="0.74803149606299213" bottom="0.74803149606299213" header="0" footer="0"/>
  <pageSetup scale="46" orientation="portrait" r:id="rId1"/>
  <rowBreaks count="2" manualBreakCount="2">
    <brk id="43" max="8" man="1"/>
    <brk id="6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X68"/>
  <sheetViews>
    <sheetView tabSelected="1" view="pageBreakPreview" zoomScale="20" zoomScaleNormal="50" zoomScaleSheetLayoutView="20" zoomScalePageLayoutView="50" workbookViewId="0">
      <selection activeCell="G7" sqref="G7"/>
    </sheetView>
  </sheetViews>
  <sheetFormatPr defaultColWidth="11" defaultRowHeight="14.25"/>
  <cols>
    <col min="1" max="1" width="11" style="140"/>
    <col min="2" max="2" width="31.125" style="140" customWidth="1"/>
    <col min="3" max="3" width="62.75" style="140" customWidth="1"/>
    <col min="4" max="4" width="38.375" style="140" customWidth="1"/>
    <col min="5" max="5" width="63.125" style="140" customWidth="1"/>
    <col min="6" max="6" width="129.875" style="140" customWidth="1"/>
    <col min="7" max="7" width="89.625" style="140" customWidth="1"/>
    <col min="8" max="8" width="45.75" style="140" customWidth="1"/>
    <col min="9" max="9" width="36.875" style="140" customWidth="1"/>
    <col min="10" max="10" width="56" style="140" customWidth="1"/>
    <col min="11" max="11" width="21.5" style="140" customWidth="1"/>
    <col min="12" max="12" width="49.25" style="140" customWidth="1"/>
    <col min="13" max="13" width="42.125" style="140" customWidth="1"/>
    <col min="14" max="14" width="66.5" style="140" customWidth="1"/>
    <col min="15" max="15" width="21.875" style="140" customWidth="1"/>
    <col min="16" max="16" width="71.125" style="140" customWidth="1"/>
    <col min="17" max="17" width="28.625" style="140" customWidth="1"/>
    <col min="18" max="18" width="22.25" style="140" customWidth="1"/>
    <col min="19" max="19" width="18.5" style="140" customWidth="1"/>
    <col min="20" max="20" width="27.25" style="140" customWidth="1"/>
    <col min="21" max="21" width="31.625" style="140" customWidth="1"/>
    <col min="22" max="22" width="12.875" style="140" customWidth="1"/>
    <col min="23" max="23" width="26.25" style="140" customWidth="1"/>
    <col min="24" max="24" width="69.75" style="140" customWidth="1"/>
    <col min="25" max="25" width="46" style="140" customWidth="1"/>
    <col min="26" max="26" width="119.75" style="140" customWidth="1"/>
    <col min="27" max="27" width="135.5" style="140" customWidth="1"/>
    <col min="28" max="28" width="177.125" style="140" customWidth="1"/>
    <col min="29" max="29" width="97" style="140" customWidth="1"/>
    <col min="30" max="30" width="38.875" style="140" customWidth="1"/>
    <col min="31" max="31" width="51.5" style="140" customWidth="1"/>
    <col min="32" max="32" width="25.125" style="140" customWidth="1"/>
    <col min="33" max="33" width="20.375" style="140" customWidth="1"/>
    <col min="34" max="34" width="37.5" style="140" customWidth="1"/>
    <col min="35" max="35" width="29.5" style="140" customWidth="1"/>
    <col min="36" max="36" width="35.125" style="140" customWidth="1"/>
    <col min="37" max="37" width="23.5" style="140" customWidth="1"/>
    <col min="38" max="38" width="14.5" style="140" customWidth="1"/>
    <col min="39" max="39" width="21.75" style="140" customWidth="1"/>
    <col min="40" max="40" width="16.875" style="140" customWidth="1"/>
    <col min="41" max="41" width="18.25" style="140" customWidth="1"/>
    <col min="42" max="42" width="27.25" style="140" customWidth="1"/>
    <col min="43" max="43" width="26" style="140" customWidth="1"/>
    <col min="44" max="44" width="23.625" style="140" customWidth="1"/>
    <col min="45" max="45" width="34" style="140" customWidth="1"/>
    <col min="46" max="46" width="33.875" style="140" customWidth="1"/>
    <col min="47" max="47" width="17.625" style="140" customWidth="1"/>
    <col min="48" max="48" width="22" style="140" customWidth="1"/>
    <col min="49" max="49" width="91.875" style="140" customWidth="1"/>
    <col min="50" max="16384" width="11" style="140"/>
  </cols>
  <sheetData>
    <row r="3" spans="1:50" ht="66.75" customHeight="1">
      <c r="B3" s="390"/>
      <c r="C3" s="390"/>
      <c r="D3" s="391" t="s">
        <v>101</v>
      </c>
      <c r="E3" s="391"/>
      <c r="F3" s="391"/>
      <c r="G3" s="141" t="s">
        <v>102</v>
      </c>
      <c r="H3" s="142"/>
      <c r="I3" s="142"/>
      <c r="J3" s="142"/>
    </row>
    <row r="4" spans="1:50" ht="76.5" customHeight="1">
      <c r="A4" s="143"/>
      <c r="B4" s="390"/>
      <c r="C4" s="390"/>
      <c r="D4" s="391"/>
      <c r="E4" s="391"/>
      <c r="F4" s="391"/>
      <c r="G4" s="144" t="s">
        <v>103</v>
      </c>
      <c r="H4" s="145"/>
      <c r="I4" s="145"/>
      <c r="J4" s="145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</row>
    <row r="5" spans="1:50" ht="74.25" customHeight="1">
      <c r="A5" s="143"/>
      <c r="B5" s="390"/>
      <c r="C5" s="390"/>
      <c r="D5" s="391" t="s">
        <v>104</v>
      </c>
      <c r="E5" s="391"/>
      <c r="F5" s="391"/>
      <c r="G5" s="144" t="s">
        <v>105</v>
      </c>
      <c r="H5" s="145"/>
      <c r="I5" s="145"/>
      <c r="J5" s="145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</row>
    <row r="6" spans="1:50" ht="79.5" customHeight="1">
      <c r="A6" s="143"/>
      <c r="B6" s="390"/>
      <c r="C6" s="390"/>
      <c r="D6" s="391"/>
      <c r="E6" s="391"/>
      <c r="F6" s="391"/>
      <c r="G6" s="146" t="s">
        <v>106</v>
      </c>
      <c r="H6" s="147"/>
      <c r="I6" s="147"/>
      <c r="J6" s="147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</row>
    <row r="7" spans="1:50" ht="79.5" customHeight="1">
      <c r="A7" s="143"/>
      <c r="B7" s="148"/>
      <c r="C7" s="148"/>
      <c r="D7" s="149"/>
      <c r="E7" s="149"/>
      <c r="F7" s="149"/>
      <c r="G7" s="150"/>
      <c r="H7" s="147"/>
      <c r="I7" s="147"/>
      <c r="J7" s="147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</row>
    <row r="8" spans="1:50" ht="79.5" customHeight="1">
      <c r="A8" s="143"/>
      <c r="B8" s="148"/>
      <c r="C8" s="148"/>
      <c r="D8" s="149"/>
      <c r="E8" s="149"/>
      <c r="F8" s="149"/>
      <c r="G8" s="150"/>
      <c r="H8" s="147"/>
      <c r="I8" s="147"/>
      <c r="J8" s="147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</row>
    <row r="9" spans="1:50" ht="27">
      <c r="A9" s="143"/>
      <c r="B9" s="148"/>
      <c r="C9" s="148"/>
      <c r="D9" s="149"/>
      <c r="E9" s="149"/>
      <c r="F9" s="149"/>
      <c r="G9" s="149"/>
      <c r="H9" s="149"/>
      <c r="I9" s="149"/>
      <c r="J9" s="149"/>
      <c r="K9" s="151"/>
      <c r="L9" s="151"/>
      <c r="M9" s="151"/>
      <c r="N9" s="151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</row>
    <row r="10" spans="1:50" ht="107.25" customHeight="1">
      <c r="A10" s="143"/>
      <c r="B10" s="392" t="s">
        <v>107</v>
      </c>
      <c r="C10" s="392"/>
      <c r="D10" s="392"/>
      <c r="E10" s="152" t="s">
        <v>108</v>
      </c>
      <c r="F10" s="15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</row>
    <row r="11" spans="1:50" ht="52.5" customHeight="1">
      <c r="A11" s="143"/>
      <c r="B11" s="393" t="s">
        <v>109</v>
      </c>
      <c r="C11" s="393"/>
      <c r="D11" s="393"/>
      <c r="E11" s="154">
        <v>1</v>
      </c>
      <c r="F11" s="155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</row>
    <row r="12" spans="1:50" ht="57" customHeight="1" thickBot="1">
      <c r="A12" s="143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</row>
    <row r="13" spans="1:50" ht="48.75" customHeight="1" thickBot="1">
      <c r="A13" s="143"/>
      <c r="B13" s="394" t="s">
        <v>110</v>
      </c>
      <c r="C13" s="397" t="s">
        <v>111</v>
      </c>
      <c r="D13" s="394" t="s">
        <v>112</v>
      </c>
      <c r="E13" s="400" t="s">
        <v>113</v>
      </c>
      <c r="F13" s="401"/>
      <c r="G13" s="402"/>
      <c r="H13" s="454" t="s">
        <v>114</v>
      </c>
      <c r="I13" s="410" t="s">
        <v>115</v>
      </c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2"/>
      <c r="U13" s="415" t="s">
        <v>116</v>
      </c>
      <c r="V13" s="418" t="s">
        <v>117</v>
      </c>
      <c r="W13" s="419" t="s">
        <v>118</v>
      </c>
      <c r="X13" s="420"/>
      <c r="Y13" s="420"/>
      <c r="Z13" s="420"/>
      <c r="AA13" s="420"/>
      <c r="AB13" s="420"/>
      <c r="AC13" s="421"/>
      <c r="AD13" s="421"/>
      <c r="AE13" s="421"/>
      <c r="AF13" s="421"/>
      <c r="AG13" s="421"/>
      <c r="AH13" s="421"/>
      <c r="AI13" s="421"/>
      <c r="AJ13" s="421"/>
      <c r="AK13" s="422" t="s">
        <v>119</v>
      </c>
      <c r="AL13" s="423"/>
      <c r="AM13" s="423"/>
      <c r="AN13" s="423"/>
      <c r="AO13" s="423"/>
      <c r="AP13" s="423"/>
      <c r="AQ13" s="423"/>
      <c r="AR13" s="424"/>
      <c r="AS13" s="406" t="s">
        <v>120</v>
      </c>
      <c r="AT13" s="406" t="s">
        <v>121</v>
      </c>
      <c r="AU13" s="406" t="s">
        <v>122</v>
      </c>
      <c r="AV13" s="406" t="s">
        <v>123</v>
      </c>
      <c r="AW13" s="406" t="s">
        <v>124</v>
      </c>
    </row>
    <row r="14" spans="1:50" ht="32.25" customHeight="1" thickBot="1">
      <c r="A14" s="143"/>
      <c r="B14" s="395"/>
      <c r="C14" s="398"/>
      <c r="D14" s="395"/>
      <c r="E14" s="403"/>
      <c r="F14" s="404"/>
      <c r="G14" s="405"/>
      <c r="H14" s="455"/>
      <c r="I14" s="409" t="s">
        <v>125</v>
      </c>
      <c r="J14" s="409"/>
      <c r="K14" s="409"/>
      <c r="L14" s="409"/>
      <c r="M14" s="410" t="s">
        <v>126</v>
      </c>
      <c r="N14" s="411"/>
      <c r="O14" s="411"/>
      <c r="P14" s="411"/>
      <c r="Q14" s="411"/>
      <c r="R14" s="411"/>
      <c r="S14" s="411"/>
      <c r="T14" s="412"/>
      <c r="U14" s="416"/>
      <c r="V14" s="413"/>
      <c r="W14" s="413" t="s">
        <v>127</v>
      </c>
      <c r="X14" s="413" t="s">
        <v>128</v>
      </c>
      <c r="Y14" s="413" t="s">
        <v>129</v>
      </c>
      <c r="Z14" s="428" t="s">
        <v>130</v>
      </c>
      <c r="AA14" s="430" t="s">
        <v>131</v>
      </c>
      <c r="AB14" s="431" t="s">
        <v>132</v>
      </c>
      <c r="AC14" s="433" t="s">
        <v>133</v>
      </c>
      <c r="AD14" s="443" t="s">
        <v>134</v>
      </c>
      <c r="AE14" s="445" t="s">
        <v>135</v>
      </c>
      <c r="AF14" s="447" t="s">
        <v>136</v>
      </c>
      <c r="AG14" s="448"/>
      <c r="AH14" s="448"/>
      <c r="AI14" s="448"/>
      <c r="AJ14" s="448"/>
      <c r="AK14" s="425"/>
      <c r="AL14" s="426"/>
      <c r="AM14" s="426"/>
      <c r="AN14" s="426"/>
      <c r="AO14" s="426"/>
      <c r="AP14" s="426"/>
      <c r="AQ14" s="426"/>
      <c r="AR14" s="427"/>
      <c r="AS14" s="407"/>
      <c r="AT14" s="407"/>
      <c r="AU14" s="407"/>
      <c r="AV14" s="407"/>
      <c r="AW14" s="407"/>
    </row>
    <row r="15" spans="1:50" ht="173.25" customHeight="1" thickBot="1">
      <c r="A15" s="143"/>
      <c r="B15" s="396"/>
      <c r="C15" s="399"/>
      <c r="D15" s="396"/>
      <c r="E15" s="156" t="s">
        <v>137</v>
      </c>
      <c r="F15" s="156" t="s">
        <v>138</v>
      </c>
      <c r="G15" s="156" t="s">
        <v>139</v>
      </c>
      <c r="H15" s="456"/>
      <c r="I15" s="157" t="s">
        <v>140</v>
      </c>
      <c r="J15" s="157" t="s">
        <v>141</v>
      </c>
      <c r="K15" s="158" t="s">
        <v>142</v>
      </c>
      <c r="L15" s="159" t="s">
        <v>143</v>
      </c>
      <c r="M15" s="156" t="s">
        <v>144</v>
      </c>
      <c r="N15" s="158" t="s">
        <v>145</v>
      </c>
      <c r="O15" s="158" t="s">
        <v>146</v>
      </c>
      <c r="P15" s="158" t="s">
        <v>147</v>
      </c>
      <c r="Q15" s="122" t="s">
        <v>145</v>
      </c>
      <c r="R15" s="123" t="s">
        <v>148</v>
      </c>
      <c r="S15" s="124" t="s">
        <v>149</v>
      </c>
      <c r="T15" s="125" t="s">
        <v>150</v>
      </c>
      <c r="U15" s="417"/>
      <c r="V15" s="414"/>
      <c r="W15" s="414"/>
      <c r="X15" s="414"/>
      <c r="Y15" s="414"/>
      <c r="Z15" s="429"/>
      <c r="AA15" s="409"/>
      <c r="AB15" s="432"/>
      <c r="AC15" s="434"/>
      <c r="AD15" s="444"/>
      <c r="AE15" s="446"/>
      <c r="AF15" s="160" t="s">
        <v>151</v>
      </c>
      <c r="AG15" s="161" t="s">
        <v>152</v>
      </c>
      <c r="AH15" s="161" t="s">
        <v>153</v>
      </c>
      <c r="AI15" s="161" t="s">
        <v>154</v>
      </c>
      <c r="AJ15" s="161" t="s">
        <v>133</v>
      </c>
      <c r="AK15" s="162" t="s">
        <v>155</v>
      </c>
      <c r="AL15" s="162"/>
      <c r="AM15" s="163" t="s">
        <v>156</v>
      </c>
      <c r="AN15" s="162" t="s">
        <v>157</v>
      </c>
      <c r="AO15" s="164"/>
      <c r="AP15" s="165" t="s">
        <v>158</v>
      </c>
      <c r="AQ15" s="165" t="s">
        <v>159</v>
      </c>
      <c r="AR15" s="166" t="s">
        <v>160</v>
      </c>
      <c r="AS15" s="408"/>
      <c r="AT15" s="408"/>
      <c r="AU15" s="408"/>
      <c r="AV15" s="408"/>
      <c r="AW15" s="408"/>
    </row>
    <row r="16" spans="1:50" ht="243.75" customHeight="1">
      <c r="A16" s="143"/>
      <c r="B16" s="437" t="s">
        <v>161</v>
      </c>
      <c r="C16" s="437" t="s">
        <v>162</v>
      </c>
      <c r="D16" s="437">
        <v>1</v>
      </c>
      <c r="E16" s="437" t="s">
        <v>163</v>
      </c>
      <c r="F16" s="450" t="s">
        <v>164</v>
      </c>
      <c r="G16" s="167" t="s">
        <v>165</v>
      </c>
      <c r="H16" s="437" t="s">
        <v>166</v>
      </c>
      <c r="I16" s="452">
        <v>700</v>
      </c>
      <c r="J16" s="464" t="s">
        <v>167</v>
      </c>
      <c r="K16" s="466">
        <f>+IF(J16="","",IF(J16=$C$44,$D$44,IF(J16=$C$45,$D$45,IF(J16=$C$46,$D$46, IF(J16=$C$47,$D$47,IF(J16=$C$48,$D$48))))))</f>
        <v>0.8</v>
      </c>
      <c r="L16" s="435" t="str">
        <f>+IF(J16="","",IF(J16=$C$44,$B$44,IF(J16=$C$45,$B$45,IF(J16=$C$46,$B$46, IF(J16=$C$47,$B$47,IF(J16=$C$48,$B$48))))))</f>
        <v>Alta</v>
      </c>
      <c r="M16" s="437" t="s">
        <v>168</v>
      </c>
      <c r="N16" s="439" t="str">
        <f>+IF(M16="","",IF(M16="N/A","",IF(OR(M16=$M$44,M16=$N$44),$L$44,IF(OR(M16=$M$45,M16=$N$45),$L$45,IF(OR(M16=$M$46,M16=$N$46),$L$46,IF(OR(M16=$M$47,M16=$N$47),$L$47,IF(OR(M16=$M$48,M16=$N$48),$L$48)))))))</f>
        <v/>
      </c>
      <c r="O16" s="441" t="str">
        <f>+IF(M16="","",IF(M16="N/A","",IF(OR(M16=$M$44,M16=$N$44),$K$44,IF(OR(M16=$M$45,M16=$N$45),$K$45,IF(OR(M16=$M$46,M16=$N$46),$K$46,IF(OR(M16=$M$47,M16=$N$47),$K$47,IF(OR(M16=$M$48,M16=$N$48),$K$48)))))))</f>
        <v/>
      </c>
      <c r="P16" s="437" t="s">
        <v>169</v>
      </c>
      <c r="Q16" s="439">
        <f>+IF(P16="","",IF(P16="N/A","",IF(OR(P16=$M$44,P16=$N$44),$L$44,IF(OR(P16=$M$44,P16=$N$44),$L$44,IF(OR(P16=$M$45,P16=$N$45),$L$45,IF(OR(P16=$M$46,P16=$N$46),$L$46,IF(OR(P16=$M$47,P16=$N$47),$L$47,(IF(OR(P16=$M$48,P16=$N$48),$L$48)))))))))</f>
        <v>0.4</v>
      </c>
      <c r="R16" s="441" t="str">
        <f>+IF(P16="","",IF(P16="N/A","",IF(OR(P16=$M$44,P16=$N$44),$K$44,IF(OR(P16=$M$45,P16=$N$45),$K$45,IF(OR(P16=$M$46,P16=$N$46),$K$46,IF(OR(P16=$M$47,P16=$N$47),$K$47,IF(OR(P16=$M$48,P16=$N$48),$K$48)))))))</f>
        <v>Menor</v>
      </c>
      <c r="S16" s="466">
        <f>+IF(N16="",Q16,IF(Q16="",N16,IF(N16&gt;Q16,N16,Q16)))</f>
        <v>0.4</v>
      </c>
      <c r="T16" s="441" t="str">
        <f>+IF(S16="","",IF(S16=$L$44,$K$44,IF(S16=$L$45,$K$45,IF(S16=$L$46,$K$46,IF(S16=$L$47,$K$47,IF(S16=$L$48,$K$48))))))</f>
        <v>Menor</v>
      </c>
      <c r="U16" s="452" t="s">
        <v>170</v>
      </c>
      <c r="V16" s="168">
        <v>1</v>
      </c>
      <c r="W16" s="460" t="s">
        <v>171</v>
      </c>
      <c r="X16" s="169" t="s">
        <v>172</v>
      </c>
      <c r="Y16" s="169" t="s">
        <v>173</v>
      </c>
      <c r="Z16" s="170" t="s">
        <v>174</v>
      </c>
      <c r="AA16" s="170" t="s">
        <v>175</v>
      </c>
      <c r="AB16" s="171" t="s">
        <v>176</v>
      </c>
      <c r="AC16" s="172" t="s">
        <v>177</v>
      </c>
      <c r="AD16" s="168" t="s">
        <v>178</v>
      </c>
      <c r="AE16" s="173" t="str">
        <f t="shared" ref="AE16:AE23" si="0">IF(OR(AD16="Preventivo",AD16="Detectivo"),"Probabilidad",IF(AD16="Correctivo","Impacto",""))</f>
        <v>Probabilidad</v>
      </c>
      <c r="AF16" s="173" t="s">
        <v>179</v>
      </c>
      <c r="AG16" s="173" t="str">
        <f t="shared" ref="AG16:AG23" si="1">IF(AND(AD16="Preventivo",AF16="Automático"),"50%",IF(AND(AD16="Preventivo",AF16="Manual"),"40%",IF(AND(AD16="Detectivo",AF16="Automático"),"40%",IF(AND(AD16="Detectivo",AF16="Manual"),"30%",IF(AND(AD16="Correctivo",AF16="Automático"),"35%",IF(AND(AD16="Correctivo",AF16="Manual"),"25%",""))))))</f>
        <v>40%</v>
      </c>
      <c r="AH16" s="173" t="s">
        <v>180</v>
      </c>
      <c r="AI16" s="173" t="s">
        <v>181</v>
      </c>
      <c r="AJ16" s="173" t="s">
        <v>182</v>
      </c>
      <c r="AK16" s="108">
        <f>IFERROR(IF(AE16="Probabilidad",(K16-(+K16*AG16)),IF(AE16="Impacto",KK16,"")),"")</f>
        <v>0.48</v>
      </c>
      <c r="AL16" s="108">
        <f t="shared" ref="AL16:AL23" si="2">+AK16</f>
        <v>0.48</v>
      </c>
      <c r="AM16" s="174" t="str">
        <f t="shared" ref="AM16:AM23" si="3">IFERROR(IF(AK16="","",IF(AK16&lt;=0.2,"Muy Baja",IF(AK16&lt;=0.4,"Baja",IF(AK16&lt;=0.6,"Media",IF(AK16&lt;=0.8,"Alta","Muy Alta"))))),"")</f>
        <v>Media</v>
      </c>
      <c r="AN16" s="109">
        <f>IF(AE16='[2]FORMULAS '!$G$60,S16-(S16*AG16),S16)</f>
        <v>0.4</v>
      </c>
      <c r="AO16" s="110">
        <f t="shared" ref="AO16:AO23" si="4">+AN16</f>
        <v>0.4</v>
      </c>
      <c r="AP16" s="175" t="str">
        <f t="shared" ref="AP16:AP23" si="5">+IF(AN16="","",IF(AN16=$L$44,$K$44,IF(AN16=$L$45,$K$45,IF(AN16=$L$46,$K$46,IF(AN16=$L$47,$K$47,IF(AN16=$L$48,$K$48))))))</f>
        <v>Menor</v>
      </c>
      <c r="AQ16" s="176" t="s">
        <v>170</v>
      </c>
      <c r="AR16" s="469" t="s">
        <v>183</v>
      </c>
      <c r="AS16" s="460" t="s">
        <v>184</v>
      </c>
      <c r="AT16" s="460" t="s">
        <v>185</v>
      </c>
      <c r="AU16" s="460" t="s">
        <v>186</v>
      </c>
      <c r="AV16" s="460" t="s">
        <v>187</v>
      </c>
      <c r="AW16" s="457" t="s">
        <v>188</v>
      </c>
      <c r="AX16" s="143"/>
    </row>
    <row r="17" spans="1:50" ht="198" customHeight="1" thickBot="1">
      <c r="A17" s="143"/>
      <c r="B17" s="438"/>
      <c r="C17" s="438"/>
      <c r="D17" s="438"/>
      <c r="E17" s="438"/>
      <c r="F17" s="451"/>
      <c r="G17" s="177" t="s">
        <v>189</v>
      </c>
      <c r="H17" s="438"/>
      <c r="I17" s="453"/>
      <c r="J17" s="472"/>
      <c r="K17" s="471"/>
      <c r="L17" s="436"/>
      <c r="M17" s="438"/>
      <c r="N17" s="440"/>
      <c r="O17" s="442"/>
      <c r="P17" s="438"/>
      <c r="Q17" s="440"/>
      <c r="R17" s="442"/>
      <c r="S17" s="471"/>
      <c r="T17" s="442"/>
      <c r="U17" s="453"/>
      <c r="V17" s="178">
        <v>2</v>
      </c>
      <c r="W17" s="468"/>
      <c r="X17" s="177" t="s">
        <v>190</v>
      </c>
      <c r="Y17" s="179" t="s">
        <v>191</v>
      </c>
      <c r="Z17" s="180" t="s">
        <v>192</v>
      </c>
      <c r="AA17" s="180" t="s">
        <v>193</v>
      </c>
      <c r="AB17" s="181" t="s">
        <v>176</v>
      </c>
      <c r="AC17" s="182" t="s">
        <v>194</v>
      </c>
      <c r="AD17" s="178" t="s">
        <v>195</v>
      </c>
      <c r="AE17" s="183" t="str">
        <f t="shared" si="0"/>
        <v>Probabilidad</v>
      </c>
      <c r="AF17" s="183" t="s">
        <v>179</v>
      </c>
      <c r="AG17" s="183" t="str">
        <f t="shared" si="1"/>
        <v>30%</v>
      </c>
      <c r="AH17" s="183" t="s">
        <v>180</v>
      </c>
      <c r="AI17" s="183" t="s">
        <v>181</v>
      </c>
      <c r="AJ17" s="183" t="s">
        <v>182</v>
      </c>
      <c r="AK17" s="128">
        <f>IFERROR(IF(AND(AE16="Probabilidad",AE17="Probabilidad"),(AL16-(+AL16*AG17)),IF(AE16="Probabilidad",(K16-(+K16*AG17)),IF(AE16="Impacto",AL16,""))),"")</f>
        <v>0.33599999999999997</v>
      </c>
      <c r="AL17" s="128">
        <f t="shared" si="2"/>
        <v>0.33599999999999997</v>
      </c>
      <c r="AM17" s="184" t="str">
        <f t="shared" si="3"/>
        <v>Baja</v>
      </c>
      <c r="AN17" s="129">
        <f>IF(AE17='[2]FORMULAS '!$G$60,S16-(S16*AG17),S16)</f>
        <v>0.4</v>
      </c>
      <c r="AO17" s="129">
        <f t="shared" si="4"/>
        <v>0.4</v>
      </c>
      <c r="AP17" s="185" t="str">
        <f t="shared" si="5"/>
        <v>Menor</v>
      </c>
      <c r="AQ17" s="186" t="s">
        <v>170</v>
      </c>
      <c r="AR17" s="470"/>
      <c r="AS17" s="468"/>
      <c r="AT17" s="468"/>
      <c r="AU17" s="468"/>
      <c r="AV17" s="468"/>
      <c r="AW17" s="458"/>
      <c r="AX17" s="143"/>
    </row>
    <row r="18" spans="1:50" ht="409.6" customHeight="1">
      <c r="A18" s="143"/>
      <c r="B18" s="438"/>
      <c r="C18" s="437" t="s">
        <v>162</v>
      </c>
      <c r="D18" s="437">
        <v>2</v>
      </c>
      <c r="E18" s="437" t="s">
        <v>163</v>
      </c>
      <c r="F18" s="450" t="s">
        <v>196</v>
      </c>
      <c r="G18" s="460" t="s">
        <v>197</v>
      </c>
      <c r="H18" s="437" t="s">
        <v>166</v>
      </c>
      <c r="I18" s="462">
        <v>12</v>
      </c>
      <c r="J18" s="464" t="s">
        <v>198</v>
      </c>
      <c r="K18" s="466">
        <f>+IF(J18="","",IF(J18=$C$44,$D$44,IF(J18=$C$45,$D$45,IF(J18=$C$46,$D$46, IF(J18=$C$47,$D$47,IF(J18=$C$48,$D$48))))))</f>
        <v>0.4</v>
      </c>
      <c r="L18" s="435" t="str">
        <f>+IF(J18="","",IF(J18=$C$44,$B$44,IF(J18=$C$45,$B$45,IF(J18=$C$46,$B$46, IF(J18=$C$47,$B$47,IF(J18=$C$48,$B$48))))))</f>
        <v>Baja</v>
      </c>
      <c r="M18" s="437" t="s">
        <v>168</v>
      </c>
      <c r="N18" s="439" t="str">
        <f>+IF(M18="","",IF(M18="N/A","",IF(OR(M18=$M$44,M18=$N$44),$L$44,IF(OR(M18=$M$45,M18=$N$45),$L$45,IF(OR(M18=$M$46,M18=$N$46),$L$46,IF(OR(M18=$M$47,M18=$N$47),$L$47,IF(OR(M18=$M$48,M18=$N$48),$L$48)))))))</f>
        <v/>
      </c>
      <c r="O18" s="441" t="str">
        <f>+IF(M18="","",IF(M18="N/A","",IF(OR(M18=$M$44,M18=$N$44),$K$44,IF(OR(M18=$M$45,M18=$N$45),$K$45,IF(OR(M18=$M$46,M18=$N$46),$K$46,IF(OR(M18=$M$47,M18=$N$47),$K$47,IF(OR(M18=$M$48,M18=$N$48),$K$48)))))))</f>
        <v/>
      </c>
      <c r="P18" s="437" t="s">
        <v>199</v>
      </c>
      <c r="Q18" s="439">
        <f>+IF(P18="","",IF(P18="N/A","",IF(OR(P18=$M$44,P18=$N$44),$L$44,IF(OR(P18=$M$44,P18=$N$44),$L$44,IF(OR(P18=$M$45,P18=$N$45),$L$45,IF(OR(P18=$M$46,P18=$N$46),$L$46,IF(OR(P18=$M$47,P18=$N$47),$L$47,(IF(OR(P18=$M$48,P18=$N$48),$L$48)))))))))</f>
        <v>0.2</v>
      </c>
      <c r="R18" s="441" t="str">
        <f>+IF(P18="","",IF(P18="N/A","",IF(OR(P18=$M$44,P18=$N$44),$K$44,IF(OR(P18=$M$45,P18=$N$45),$K$45,IF(OR(P18=$M$46,P18=$N$46),$K$46,IF(OR(P18=$M$47,P18=$N$47),$K$47,IF(OR(P18=$M$48,P18=$N$48),$K$48)))))))</f>
        <v xml:space="preserve">Leve </v>
      </c>
      <c r="S18" s="466">
        <f>+IF(N18="",Q18,IF(Q18="",N18,IF(N18&gt;Q18,N18,Q18)))</f>
        <v>0.2</v>
      </c>
      <c r="T18" s="441" t="str">
        <f>+IF(S18="","",IF(S18=$L$44,$K$44,IF(S18=$L$45,$K$45,IF(S18=$L$46,$K$46,IF(S18=$L$47,$K$47,IF(S18=$L$48,$K$48))))))</f>
        <v xml:space="preserve">Leve </v>
      </c>
      <c r="U18" s="452" t="s">
        <v>200</v>
      </c>
      <c r="V18" s="187">
        <v>1</v>
      </c>
      <c r="W18" s="483" t="s">
        <v>171</v>
      </c>
      <c r="X18" s="188" t="s">
        <v>201</v>
      </c>
      <c r="Y18" s="189" t="s">
        <v>202</v>
      </c>
      <c r="Z18" s="170" t="s">
        <v>203</v>
      </c>
      <c r="AA18" s="170" t="s">
        <v>204</v>
      </c>
      <c r="AB18" s="171" t="s">
        <v>205</v>
      </c>
      <c r="AC18" s="189" t="s">
        <v>206</v>
      </c>
      <c r="AD18" s="190" t="s">
        <v>195</v>
      </c>
      <c r="AE18" s="173" t="str">
        <f t="shared" si="0"/>
        <v>Probabilidad</v>
      </c>
      <c r="AF18" s="173" t="s">
        <v>179</v>
      </c>
      <c r="AG18" s="173" t="str">
        <f t="shared" si="1"/>
        <v>30%</v>
      </c>
      <c r="AH18" s="173" t="s">
        <v>180</v>
      </c>
      <c r="AI18" s="173" t="s">
        <v>181</v>
      </c>
      <c r="AJ18" s="173" t="s">
        <v>182</v>
      </c>
      <c r="AK18" s="108">
        <f>IFERROR(IF(AE18="Probabilidad",(K18-(+K18*AG18)),IF(AE18="Impacto",KK18,"")),"")</f>
        <v>0.28000000000000003</v>
      </c>
      <c r="AL18" s="108">
        <f t="shared" si="2"/>
        <v>0.28000000000000003</v>
      </c>
      <c r="AM18" s="174" t="str">
        <f t="shared" si="3"/>
        <v>Baja</v>
      </c>
      <c r="AN18" s="109">
        <f>IF(AE18='[2]FORMULAS '!$G$60,S18-(S18*AG18),S18)</f>
        <v>0.2</v>
      </c>
      <c r="AO18" s="109">
        <f t="shared" si="4"/>
        <v>0.2</v>
      </c>
      <c r="AP18" s="191" t="str">
        <f t="shared" si="5"/>
        <v xml:space="preserve">Leve </v>
      </c>
      <c r="AQ18" s="192" t="s">
        <v>200</v>
      </c>
      <c r="AR18" s="453" t="s">
        <v>207</v>
      </c>
      <c r="AS18" s="473" t="s">
        <v>208</v>
      </c>
      <c r="AT18" s="474"/>
      <c r="AU18" s="474"/>
      <c r="AV18" s="475"/>
      <c r="AW18" s="457" t="s">
        <v>209</v>
      </c>
      <c r="AX18" s="193"/>
    </row>
    <row r="19" spans="1:50" ht="315" customHeight="1" thickBot="1">
      <c r="A19" s="143"/>
      <c r="B19" s="438"/>
      <c r="C19" s="449"/>
      <c r="D19" s="449"/>
      <c r="E19" s="449"/>
      <c r="F19" s="459"/>
      <c r="G19" s="461"/>
      <c r="H19" s="449"/>
      <c r="I19" s="463"/>
      <c r="J19" s="465"/>
      <c r="K19" s="467"/>
      <c r="L19" s="485"/>
      <c r="M19" s="449"/>
      <c r="N19" s="486"/>
      <c r="O19" s="482"/>
      <c r="P19" s="449"/>
      <c r="Q19" s="486"/>
      <c r="R19" s="482"/>
      <c r="S19" s="467"/>
      <c r="T19" s="482"/>
      <c r="U19" s="470"/>
      <c r="V19" s="194">
        <v>2</v>
      </c>
      <c r="W19" s="484"/>
      <c r="X19" s="195" t="s">
        <v>201</v>
      </c>
      <c r="Y19" s="196" t="s">
        <v>210</v>
      </c>
      <c r="Z19" s="197" t="s">
        <v>211</v>
      </c>
      <c r="AA19" s="197" t="s">
        <v>212</v>
      </c>
      <c r="AB19" s="198" t="s">
        <v>213</v>
      </c>
      <c r="AC19" s="196" t="s">
        <v>214</v>
      </c>
      <c r="AD19" s="199" t="s">
        <v>195</v>
      </c>
      <c r="AE19" s="183" t="str">
        <f t="shared" si="0"/>
        <v>Probabilidad</v>
      </c>
      <c r="AF19" s="183" t="s">
        <v>179</v>
      </c>
      <c r="AG19" s="183" t="str">
        <f t="shared" si="1"/>
        <v>30%</v>
      </c>
      <c r="AH19" s="183" t="s">
        <v>180</v>
      </c>
      <c r="AI19" s="183" t="s">
        <v>181</v>
      </c>
      <c r="AJ19" s="183" t="s">
        <v>182</v>
      </c>
      <c r="AK19" s="128">
        <v>0.2</v>
      </c>
      <c r="AL19" s="128">
        <f t="shared" si="2"/>
        <v>0.2</v>
      </c>
      <c r="AM19" s="184" t="str">
        <f t="shared" si="3"/>
        <v>Muy Baja</v>
      </c>
      <c r="AN19" s="127">
        <v>0.2</v>
      </c>
      <c r="AO19" s="127">
        <f t="shared" si="4"/>
        <v>0.2</v>
      </c>
      <c r="AP19" s="200" t="str">
        <f t="shared" si="5"/>
        <v xml:space="preserve">Leve </v>
      </c>
      <c r="AQ19" s="201" t="s">
        <v>200</v>
      </c>
      <c r="AR19" s="470"/>
      <c r="AS19" s="476"/>
      <c r="AT19" s="477"/>
      <c r="AU19" s="477"/>
      <c r="AV19" s="478"/>
      <c r="AW19" s="479"/>
      <c r="AX19" s="143"/>
    </row>
    <row r="20" spans="1:50" ht="290.25" customHeight="1">
      <c r="A20" s="143"/>
      <c r="B20" s="438"/>
      <c r="C20" s="437" t="s">
        <v>162</v>
      </c>
      <c r="D20" s="460">
        <v>3</v>
      </c>
      <c r="E20" s="460" t="s">
        <v>215</v>
      </c>
      <c r="F20" s="450" t="s">
        <v>216</v>
      </c>
      <c r="G20" s="480" t="s">
        <v>217</v>
      </c>
      <c r="H20" s="437" t="s">
        <v>166</v>
      </c>
      <c r="I20" s="462">
        <v>10</v>
      </c>
      <c r="J20" s="464" t="s">
        <v>198</v>
      </c>
      <c r="K20" s="466">
        <f>+IF(J20="","",IF(J20=$C$44,$D$44,IF(J20=$C$45,$D$45,IF(J20=$C$46,$D$46, IF(J20=$C$47,$D$47,IF(J20=$C$48,$D$48))))))</f>
        <v>0.4</v>
      </c>
      <c r="L20" s="435" t="s">
        <v>218</v>
      </c>
      <c r="M20" s="437" t="s">
        <v>219</v>
      </c>
      <c r="N20" s="439">
        <f>+IF(M20="","",IF(M20="N/A","",IF(OR(M20=$M$44,M20=$N$44),$L$44,IF(OR(M20=$M$45,M20=$N$45),$L$45,IF(OR(M20=$M$46,M20=$N$46),$L$46,IF(OR(M20=$M$47,M20=$N$47),$L$47,IF(OR(M20=$M$48,M20=$N$48),$L$48)))))))</f>
        <v>0.4</v>
      </c>
      <c r="O20" s="441" t="str">
        <f>+IF(M20="","",IF(M20="N/A","",IF(OR(M20=$M$44,M20=$N$44),$K$44,IF(OR(M20=$M$45,M20=$N$45),$K$45,IF(OR(M20=$M$46,M20=$N$46),$K$46,IF(OR(M20=$M$47,M20=$N$47),$K$47,IF(OR(M20=$M$48,M20=$N$48),$K$48)))))))</f>
        <v>Menor</v>
      </c>
      <c r="P20" s="437" t="s">
        <v>168</v>
      </c>
      <c r="Q20" s="137" t="str">
        <f>+IF(P20="","",IF(P20="N/A","",IF(OR(P20=$M$44,P20=$N$44),$L$44,IF(OR(P20=$M$44,P20=$N$44),$L$44,IF(OR(P20=$M$45,P20=$N$45),$L$45,IF(OR(P20=$M$46,P20=$N$46),$L$46,IF(OR(P20=$M$47,P20=$N$47),$L$47,(IF(OR(P20=$M$48,P20=$N$48),$L$48)))))))))</f>
        <v/>
      </c>
      <c r="R20" s="441" t="str">
        <f>+IF(P20="","",IF(P20="N/A","",IF(OR(P20=$M$44,P20=$N$44),$K$44,IF(OR(P20=$M$45,P20=$N$45),$K$45,IF(OR(P20=$M$46,P20=$N$46),$K$46,IF(OR(P20=$M$47,P20=$N$47),$K$47,IF(OR(P20=$M$48,P20=$N$48),$K$48)))))))</f>
        <v/>
      </c>
      <c r="S20" s="466">
        <f>+IF(N20="",Q20,IF(Q20="",N20,IF(N20&gt;Q20,N20,Q20)))</f>
        <v>0.4</v>
      </c>
      <c r="T20" s="441" t="str">
        <f>+IF(S20="","",IF(S20=$L$44,$K$44,IF(S20=$L$45,$K$45,IF(S20=$L$46,$K$46,IF(S20=$L$47,$K$47,IF(S20=$L$48,$K$48))))))</f>
        <v>Menor</v>
      </c>
      <c r="U20" s="452" t="s">
        <v>170</v>
      </c>
      <c r="V20" s="168">
        <v>1</v>
      </c>
      <c r="W20" s="437" t="s">
        <v>220</v>
      </c>
      <c r="X20" s="189" t="s">
        <v>221</v>
      </c>
      <c r="Y20" s="202" t="s">
        <v>222</v>
      </c>
      <c r="Z20" s="170" t="s">
        <v>223</v>
      </c>
      <c r="AA20" s="170" t="s">
        <v>224</v>
      </c>
      <c r="AB20" s="170" t="s">
        <v>225</v>
      </c>
      <c r="AC20" s="460" t="s">
        <v>226</v>
      </c>
      <c r="AD20" s="168" t="s">
        <v>195</v>
      </c>
      <c r="AE20" s="173" t="str">
        <f t="shared" si="0"/>
        <v>Probabilidad</v>
      </c>
      <c r="AF20" s="173" t="s">
        <v>179</v>
      </c>
      <c r="AG20" s="173" t="str">
        <f t="shared" si="1"/>
        <v>30%</v>
      </c>
      <c r="AH20" s="173" t="s">
        <v>180</v>
      </c>
      <c r="AI20" s="173" t="s">
        <v>181</v>
      </c>
      <c r="AJ20" s="173" t="s">
        <v>182</v>
      </c>
      <c r="AK20" s="108">
        <f>IFERROR(IF(AE20="Probabilidad",(K20-(+K20*AG20)),IF(AE20="Impacto",KK20,"")),"")</f>
        <v>0.28000000000000003</v>
      </c>
      <c r="AL20" s="108">
        <f t="shared" si="2"/>
        <v>0.28000000000000003</v>
      </c>
      <c r="AM20" s="174" t="str">
        <f t="shared" si="3"/>
        <v>Baja</v>
      </c>
      <c r="AN20" s="109">
        <f>IF(AE20='[2]FORMULAS '!$G$60,S20-(S20*AG20),S20)</f>
        <v>0.4</v>
      </c>
      <c r="AO20" s="109">
        <f t="shared" si="4"/>
        <v>0.4</v>
      </c>
      <c r="AP20" s="203" t="str">
        <f t="shared" si="5"/>
        <v>Menor</v>
      </c>
      <c r="AQ20" s="204" t="s">
        <v>170</v>
      </c>
      <c r="AR20" s="452" t="s">
        <v>207</v>
      </c>
      <c r="AS20" s="473" t="s">
        <v>227</v>
      </c>
      <c r="AT20" s="474"/>
      <c r="AU20" s="474"/>
      <c r="AV20" s="475"/>
      <c r="AW20" s="496" t="s">
        <v>228</v>
      </c>
    </row>
    <row r="21" spans="1:50" ht="230.25" customHeight="1" thickBot="1">
      <c r="A21" s="143"/>
      <c r="B21" s="438"/>
      <c r="C21" s="449"/>
      <c r="D21" s="461"/>
      <c r="E21" s="461"/>
      <c r="F21" s="459"/>
      <c r="G21" s="481"/>
      <c r="H21" s="449"/>
      <c r="I21" s="463"/>
      <c r="J21" s="465"/>
      <c r="K21" s="467"/>
      <c r="L21" s="485"/>
      <c r="M21" s="449"/>
      <c r="N21" s="486"/>
      <c r="O21" s="482"/>
      <c r="P21" s="449"/>
      <c r="Q21" s="139"/>
      <c r="R21" s="482"/>
      <c r="S21" s="467"/>
      <c r="T21" s="482"/>
      <c r="U21" s="470"/>
      <c r="V21" s="183">
        <v>2</v>
      </c>
      <c r="W21" s="449"/>
      <c r="X21" s="205" t="s">
        <v>229</v>
      </c>
      <c r="Y21" s="206" t="s">
        <v>230</v>
      </c>
      <c r="Z21" s="198" t="s">
        <v>231</v>
      </c>
      <c r="AA21" s="207" t="s">
        <v>232</v>
      </c>
      <c r="AB21" s="198" t="s">
        <v>233</v>
      </c>
      <c r="AC21" s="461"/>
      <c r="AD21" s="208" t="s">
        <v>195</v>
      </c>
      <c r="AE21" s="183" t="str">
        <f t="shared" si="0"/>
        <v>Probabilidad</v>
      </c>
      <c r="AF21" s="183" t="s">
        <v>179</v>
      </c>
      <c r="AG21" s="183" t="str">
        <f t="shared" si="1"/>
        <v>30%</v>
      </c>
      <c r="AH21" s="183" t="s">
        <v>180</v>
      </c>
      <c r="AI21" s="183" t="s">
        <v>181</v>
      </c>
      <c r="AJ21" s="183" t="s">
        <v>182</v>
      </c>
      <c r="AK21" s="128">
        <v>0.2</v>
      </c>
      <c r="AL21" s="128">
        <f t="shared" si="2"/>
        <v>0.2</v>
      </c>
      <c r="AM21" s="184" t="str">
        <f t="shared" si="3"/>
        <v>Muy Baja</v>
      </c>
      <c r="AN21" s="129">
        <v>0.4</v>
      </c>
      <c r="AO21" s="129">
        <f t="shared" si="4"/>
        <v>0.4</v>
      </c>
      <c r="AP21" s="185" t="str">
        <f t="shared" si="5"/>
        <v>Menor</v>
      </c>
      <c r="AQ21" s="209" t="s">
        <v>200</v>
      </c>
      <c r="AR21" s="470"/>
      <c r="AS21" s="493"/>
      <c r="AT21" s="494"/>
      <c r="AU21" s="494"/>
      <c r="AV21" s="495"/>
      <c r="AW21" s="497"/>
    </row>
    <row r="22" spans="1:50" ht="344.25" customHeight="1" thickBot="1">
      <c r="A22" s="143"/>
      <c r="B22" s="438"/>
      <c r="C22" s="210" t="s">
        <v>234</v>
      </c>
      <c r="D22" s="211">
        <v>4</v>
      </c>
      <c r="E22" s="211" t="s">
        <v>235</v>
      </c>
      <c r="F22" s="212" t="s">
        <v>236</v>
      </c>
      <c r="G22" s="213" t="s">
        <v>237</v>
      </c>
      <c r="H22" s="210" t="s">
        <v>166</v>
      </c>
      <c r="I22" s="214">
        <v>12</v>
      </c>
      <c r="J22" s="215" t="s">
        <v>198</v>
      </c>
      <c r="K22" s="131">
        <f>+IF(J22="","",IF(J22=$C$44,$D$44,IF(J22=$C$45,$D$45,IF(J22=$C$46,$D$46, IF(J22=$C$47,$D$47,IF(J22=$C$48,$D$48))))))</f>
        <v>0.4</v>
      </c>
      <c r="L22" s="216" t="s">
        <v>218</v>
      </c>
      <c r="M22" s="210" t="s">
        <v>238</v>
      </c>
      <c r="N22" s="130">
        <f>+IF(M22="","",IF(M22="N/A","",IF(OR(M22=$M$44,M22=$N$44),$L$44,IF(OR(M22=$M$45,M22=$N$45),$L$45,IF(OR(M22=$M$46,M22=$N$46),$L$46,IF(OR(M22=$M$47,M22=$N$47),$L$47,IF(OR(M22=$M$48,M22=$N$48),$L$48)))))))</f>
        <v>0.2</v>
      </c>
      <c r="O22" s="217" t="str">
        <f>+IF(M22="","",IF(M22="N/A","",IF(OR(M22=$M$44,M22=$N$44),$K$44,IF(OR(M22=$M$45,M22=$N$45),$K$45,IF(OR(M22=$M$46,M22=$N$46),$K$46,IF(OR(M22=$M$47,M22=$N$47),$K$47,IF(OR(M22=$M$48,M22=$N$48),$K$48)))))))</f>
        <v xml:space="preserve">Leve </v>
      </c>
      <c r="P22" s="218"/>
      <c r="Q22" s="130"/>
      <c r="R22" s="219"/>
      <c r="S22" s="131">
        <v>0.2</v>
      </c>
      <c r="T22" s="220" t="s">
        <v>239</v>
      </c>
      <c r="U22" s="221" t="s">
        <v>200</v>
      </c>
      <c r="V22" s="214">
        <v>1</v>
      </c>
      <c r="W22" s="210" t="s">
        <v>240</v>
      </c>
      <c r="X22" s="210" t="s">
        <v>241</v>
      </c>
      <c r="Y22" s="211" t="s">
        <v>242</v>
      </c>
      <c r="Z22" s="222" t="s">
        <v>243</v>
      </c>
      <c r="AA22" s="222" t="s">
        <v>244</v>
      </c>
      <c r="AB22" s="222" t="s">
        <v>245</v>
      </c>
      <c r="AC22" s="212" t="s">
        <v>246</v>
      </c>
      <c r="AD22" s="223" t="s">
        <v>195</v>
      </c>
      <c r="AE22" s="208" t="str">
        <f t="shared" si="0"/>
        <v>Probabilidad</v>
      </c>
      <c r="AF22" s="208" t="s">
        <v>179</v>
      </c>
      <c r="AG22" s="208" t="str">
        <f t="shared" si="1"/>
        <v>30%</v>
      </c>
      <c r="AH22" s="208" t="s">
        <v>180</v>
      </c>
      <c r="AI22" s="208" t="s">
        <v>181</v>
      </c>
      <c r="AJ22" s="208" t="s">
        <v>182</v>
      </c>
      <c r="AK22" s="126">
        <f>IFERROR(IF(AE22="Probabilidad",(K22-(+K22*AG22)),IF(AE22="Impacto",KK22,"")),"")</f>
        <v>0.28000000000000003</v>
      </c>
      <c r="AL22" s="126">
        <f t="shared" si="2"/>
        <v>0.28000000000000003</v>
      </c>
      <c r="AM22" s="224" t="str">
        <f t="shared" si="3"/>
        <v>Baja</v>
      </c>
      <c r="AN22" s="127">
        <f>IF(AE22='[2]FORMULAS '!$G$60,S22-(S22*AG22),S22)</f>
        <v>0.2</v>
      </c>
      <c r="AO22" s="127">
        <f t="shared" si="4"/>
        <v>0.2</v>
      </c>
      <c r="AP22" s="225" t="str">
        <f t="shared" si="5"/>
        <v xml:space="preserve">Leve </v>
      </c>
      <c r="AQ22" s="201" t="s">
        <v>247</v>
      </c>
      <c r="AR22" s="226" t="s">
        <v>207</v>
      </c>
      <c r="AS22" s="498" t="s">
        <v>227</v>
      </c>
      <c r="AT22" s="499"/>
      <c r="AU22" s="499"/>
      <c r="AV22" s="500"/>
      <c r="AW22" s="227" t="s">
        <v>248</v>
      </c>
    </row>
    <row r="23" spans="1:50" s="245" customFormat="1" ht="409.5" customHeight="1" thickBot="1">
      <c r="A23" s="228"/>
      <c r="B23" s="449"/>
      <c r="C23" s="229" t="s">
        <v>162</v>
      </c>
      <c r="D23" s="229">
        <v>5</v>
      </c>
      <c r="E23" s="230" t="s">
        <v>163</v>
      </c>
      <c r="F23" s="205" t="s">
        <v>249</v>
      </c>
      <c r="G23" s="231" t="s">
        <v>250</v>
      </c>
      <c r="H23" s="210" t="s">
        <v>166</v>
      </c>
      <c r="I23" s="232">
        <v>12</v>
      </c>
      <c r="J23" s="233" t="s">
        <v>198</v>
      </c>
      <c r="K23" s="138">
        <f>+IF(J23="","",IF(J23=$C$44,$D$44,IF(J23=$C$45,$D$45,IF(J23=$C$46,$D$46, IF(J23=$C$47,$D$47,IF(J23=$C$48,$D$48))))))</f>
        <v>0.4</v>
      </c>
      <c r="L23" s="234" t="s">
        <v>218</v>
      </c>
      <c r="M23" s="235" t="s">
        <v>168</v>
      </c>
      <c r="N23" s="139" t="str">
        <f>+IF(M23="","",IF(M23="N/A","",IF(OR(M23=$M$44,M23=$N$44),$L$44,IF(OR(M23=$M$45,M23=$N$45),$L$45,IF(OR(M23=$M$46,M23=$N$46),$L$46,IF(OR(M23=$M$47,M23=$N$47),$L$47,IF(OR(M23=$M$48,M23=$N$48),$L$48)))))))</f>
        <v/>
      </c>
      <c r="O23" s="236" t="str">
        <f>+IF(M23="","",IF(M23="N/A","",IF(OR(M23=$M$44,M23=$N$44),$K$44,IF(OR(M23=$M$45,M23=$N$45),$K$45,IF(OR(M23=$M$46,M23=$N$46),$K$46,IF(OR(M23=$M$47,M23=$N$47),$K$47,IF(OR(M23=$M$48,M23=$N$48),$K$48)))))))</f>
        <v/>
      </c>
      <c r="P23" s="229" t="s">
        <v>199</v>
      </c>
      <c r="Q23" s="139">
        <f>+IF(P23="","",IF(P23="N/A","",IF(OR(P23=$M$44,P23=$N$44),$L$44,IF(OR(P23=$M$44,P23=$N$44),$L$44,IF(OR(P23=$M$45,P23=$N$45),$L$45,IF(OR(P23=$M$46,P23=$N$46),$L$46,IF(OR(P23=$M$47,P23=$N$47),$L$47,(IF(OR(P23=$M$48,P23=$N$48),$L$48)))))))))</f>
        <v>0.2</v>
      </c>
      <c r="R23" s="237" t="str">
        <f>+IF(P23="","",IF(P23="N/A","",IF(OR(P23=$M$44,P23=$N$44),$K$44,IF(OR(P23=$M$45,P23=$N$45),$K$45,IF(OR(P23=$M$46,P23=$N$46),$K$46,IF(OR(P23=$M$47,P23=$N$47),$K$47,IF(OR(P23=$M$48,P23=$N$48),$K$48)))))))</f>
        <v xml:space="preserve">Leve </v>
      </c>
      <c r="S23" s="138">
        <f>+IF(N23="",Q23,IF(Q23="",N23,IF(N23&gt;Q23,N23,Q23)))</f>
        <v>0.2</v>
      </c>
      <c r="T23" s="237" t="str">
        <f>+IF(S23="","",IF(S23=$L$44,$K$44,IF(S23=$L$45,$K$45,IF(S23=$L$46,$K$46,IF(S23=$L$47,$K$47,IF(S23=$L$48,$K$48))))))</f>
        <v xml:space="preserve">Leve </v>
      </c>
      <c r="U23" s="238" t="s">
        <v>200</v>
      </c>
      <c r="V23" s="232">
        <v>1</v>
      </c>
      <c r="W23" s="229" t="s">
        <v>251</v>
      </c>
      <c r="X23" s="229" t="s">
        <v>252</v>
      </c>
      <c r="Y23" s="229" t="s">
        <v>242</v>
      </c>
      <c r="Z23" s="239" t="s">
        <v>253</v>
      </c>
      <c r="AA23" s="240" t="s">
        <v>254</v>
      </c>
      <c r="AB23" s="241" t="s">
        <v>255</v>
      </c>
      <c r="AC23" s="205" t="s">
        <v>256</v>
      </c>
      <c r="AD23" s="242" t="s">
        <v>178</v>
      </c>
      <c r="AE23" s="208" t="str">
        <f t="shared" si="0"/>
        <v>Probabilidad</v>
      </c>
      <c r="AF23" s="208" t="s">
        <v>179</v>
      </c>
      <c r="AG23" s="208" t="str">
        <f t="shared" si="1"/>
        <v>40%</v>
      </c>
      <c r="AH23" s="208" t="s">
        <v>180</v>
      </c>
      <c r="AI23" s="208" t="s">
        <v>181</v>
      </c>
      <c r="AJ23" s="208" t="s">
        <v>182</v>
      </c>
      <c r="AK23" s="126">
        <f>IFERROR(IF(AE23="Probabilidad",(K23-(+K23*AG23)),IF(AE23="Impacto",KK23,"")),"")</f>
        <v>0.24</v>
      </c>
      <c r="AL23" s="126">
        <f t="shared" si="2"/>
        <v>0.24</v>
      </c>
      <c r="AM23" s="224" t="str">
        <f t="shared" si="3"/>
        <v>Baja</v>
      </c>
      <c r="AN23" s="127">
        <f>IF(AE23='[2]FORMULAS '!$G$60,S23-(S23*AG23),S23)</f>
        <v>0.2</v>
      </c>
      <c r="AO23" s="127">
        <f t="shared" si="4"/>
        <v>0.2</v>
      </c>
      <c r="AP23" s="243" t="str">
        <f t="shared" si="5"/>
        <v xml:space="preserve">Leve </v>
      </c>
      <c r="AQ23" s="201" t="s">
        <v>247</v>
      </c>
      <c r="AR23" s="244" t="s">
        <v>207</v>
      </c>
      <c r="AS23" s="501" t="s">
        <v>227</v>
      </c>
      <c r="AT23" s="502"/>
      <c r="AU23" s="502"/>
      <c r="AV23" s="503"/>
      <c r="AW23" s="227" t="s">
        <v>257</v>
      </c>
    </row>
    <row r="24" spans="1:50" ht="76.5" customHeight="1">
      <c r="A24" s="143"/>
      <c r="B24" s="148"/>
      <c r="C24" s="246"/>
      <c r="D24" s="246"/>
      <c r="E24" s="246"/>
      <c r="F24" s="246"/>
      <c r="G24" s="246"/>
      <c r="H24" s="246"/>
      <c r="I24" s="247"/>
      <c r="J24" s="248"/>
      <c r="K24" s="67"/>
      <c r="L24" s="247"/>
      <c r="M24" s="246"/>
      <c r="N24" s="67"/>
      <c r="O24" s="247"/>
      <c r="P24" s="249"/>
      <c r="Q24" s="67"/>
      <c r="R24" s="247"/>
      <c r="S24" s="67"/>
      <c r="T24" s="247"/>
      <c r="U24" s="250"/>
      <c r="V24" s="143"/>
      <c r="W24" s="143"/>
      <c r="X24" s="143"/>
      <c r="Y24" s="143"/>
      <c r="Z24" s="143"/>
      <c r="AA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</row>
    <row r="25" spans="1:50" ht="76.5" customHeight="1">
      <c r="A25" s="143"/>
      <c r="B25" s="148"/>
      <c r="C25" s="246"/>
      <c r="D25" s="246"/>
      <c r="E25" s="246"/>
      <c r="F25" s="246"/>
      <c r="G25" s="246"/>
      <c r="H25" s="246"/>
      <c r="I25" s="247"/>
      <c r="J25" s="248"/>
      <c r="K25" s="67"/>
      <c r="L25" s="247"/>
      <c r="M25" s="246"/>
      <c r="N25" s="67"/>
      <c r="O25" s="247"/>
      <c r="P25" s="249"/>
      <c r="Q25" s="67"/>
      <c r="R25" s="247"/>
      <c r="S25" s="67"/>
      <c r="T25" s="247"/>
      <c r="U25" s="250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</row>
    <row r="26" spans="1:50" ht="30" customHeight="1">
      <c r="A26" s="143"/>
      <c r="B26" s="504" t="s">
        <v>258</v>
      </c>
      <c r="C26" s="504"/>
      <c r="D26" s="504"/>
      <c r="E26" s="504"/>
      <c r="F26" s="504"/>
      <c r="G26" s="504"/>
      <c r="H26" s="504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505" t="str">
        <f>IFERROR(IF(OR(AND(L26="Muy Baja",T26="Leve"),AND(L26="Muy Baja",T26="Menor"),AND(L26="Baja",T26="Leve")),"BAJO",IF(OR(AND(L26="Muy baja",T26="Moderado"),AND(L26="Baja",T26="Menor"),AND(L26="Baja",T26="Moderado"),AND(L26="Media",T26="Leve"),AND(L26="Media",T26="Menor"),AND(L26="Media",T26="Moderado"),AND(L26="Alta",T26="Leve"),AND(L26="Alta",T26="Menor")),"MODERADO",IF(OR(AND(L26="Muy Baja",T26="Mayor"),AND(L26="Baja",T26="Mayor"),AND(L26="Media",T26="Mayor"),AND(L26="Alta",T26="Moderado"),AND(L26="Alta",T26="Mayor"),AND(L26="Muy Alta",T26="Leve"),AND(L26="Muy Alta",T26="Menor"),AND(L26="Muy Alta",T26="Moderado"),AND(L26="Muy Alta",T26="Mayor")),"ALTO",IF(OR(AND(L26="Muy Baja",T26="Catastrófico"),AND(L26="Baja",T26="Catastrófico"),AND(L26="Media",T26="Catastrófico"),AND(L26="Alta",T26="Catastrófico"),AND(L26="Muy Alta",T26="Catastrófico")),"EXTREMO","")))),"")</f>
        <v/>
      </c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</row>
    <row r="27" spans="1:50" ht="33.75" customHeight="1">
      <c r="A27" s="143"/>
      <c r="B27" s="251" t="s">
        <v>259</v>
      </c>
      <c r="C27" s="504" t="s">
        <v>260</v>
      </c>
      <c r="D27" s="504"/>
      <c r="E27" s="504"/>
      <c r="F27" s="504"/>
      <c r="G27" s="504"/>
      <c r="H27" s="504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505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</row>
    <row r="28" spans="1:50" ht="409.6" customHeight="1">
      <c r="A28" s="143"/>
      <c r="B28" s="252" t="s">
        <v>261</v>
      </c>
      <c r="C28" s="487" t="s">
        <v>262</v>
      </c>
      <c r="D28" s="487"/>
      <c r="E28" s="487"/>
      <c r="F28" s="487"/>
      <c r="G28" s="487"/>
      <c r="H28" s="487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</row>
    <row r="29" spans="1:50" ht="34.5" customHeight="1">
      <c r="A29" s="143"/>
      <c r="B29" s="253"/>
      <c r="C29" s="390"/>
      <c r="D29" s="390"/>
      <c r="E29" s="390"/>
      <c r="F29" s="390"/>
      <c r="G29" s="390"/>
      <c r="H29" s="390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</row>
    <row r="30" spans="1:50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</row>
    <row r="31" spans="1:50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</row>
    <row r="32" spans="1:50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</row>
    <row r="33" spans="1:49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</row>
    <row r="34" spans="1:49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</row>
    <row r="35" spans="1:49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</row>
    <row r="36" spans="1:49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</row>
    <row r="37" spans="1:49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</row>
    <row r="38" spans="1:49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</row>
    <row r="39" spans="1:49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</row>
    <row r="40" spans="1:49">
      <c r="A40" s="143"/>
      <c r="B40" s="143"/>
      <c r="C40" s="143"/>
      <c r="D40" s="143"/>
      <c r="E40" s="143"/>
      <c r="F40" s="143"/>
      <c r="G40" s="143"/>
      <c r="H40" s="143"/>
      <c r="I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</row>
    <row r="41" spans="1:49" ht="30">
      <c r="A41" s="143"/>
      <c r="B41" s="488" t="s">
        <v>263</v>
      </c>
      <c r="C41" s="488"/>
      <c r="D41" s="488"/>
      <c r="E41" s="488"/>
      <c r="F41" s="488"/>
      <c r="G41" s="254"/>
      <c r="H41" s="254"/>
      <c r="I41" s="254"/>
      <c r="J41" s="254"/>
      <c r="K41" s="255" t="s">
        <v>264</v>
      </c>
      <c r="L41" s="256"/>
      <c r="M41" s="257"/>
      <c r="N41" s="257"/>
      <c r="O41" s="257"/>
      <c r="P41" s="257"/>
      <c r="Q41" s="143"/>
      <c r="R41" s="143"/>
      <c r="S41" s="143"/>
      <c r="T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</row>
    <row r="42" spans="1:49" ht="36">
      <c r="B42" s="258"/>
      <c r="C42" s="258"/>
      <c r="D42" s="258"/>
      <c r="E42" s="258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</row>
    <row r="43" spans="1:49" ht="59.25" customHeight="1">
      <c r="A43" s="143"/>
      <c r="B43" s="259"/>
      <c r="C43" s="260" t="s">
        <v>265</v>
      </c>
      <c r="D43" s="260" t="s">
        <v>266</v>
      </c>
      <c r="E43" s="261" t="s">
        <v>267</v>
      </c>
      <c r="F43" s="261" t="s">
        <v>268</v>
      </c>
      <c r="G43" s="143"/>
      <c r="H43" s="262"/>
      <c r="I43" s="254"/>
      <c r="J43" s="254"/>
      <c r="K43" s="263"/>
      <c r="L43" s="263"/>
      <c r="M43" s="260" t="s">
        <v>269</v>
      </c>
      <c r="N43" s="260" t="s">
        <v>270</v>
      </c>
      <c r="O43" s="264"/>
      <c r="P43" s="143"/>
      <c r="Q43" s="143"/>
      <c r="R43" s="143"/>
      <c r="S43" s="143"/>
      <c r="T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</row>
    <row r="44" spans="1:49" ht="146.25" customHeight="1">
      <c r="A44" s="143"/>
      <c r="B44" s="265" t="s">
        <v>271</v>
      </c>
      <c r="C44" s="266" t="s">
        <v>272</v>
      </c>
      <c r="D44" s="267">
        <v>0.2</v>
      </c>
      <c r="E44" s="268">
        <v>0</v>
      </c>
      <c r="F44" s="268">
        <v>2</v>
      </c>
      <c r="G44" s="143"/>
      <c r="H44" s="262"/>
      <c r="I44" s="254"/>
      <c r="J44" s="254"/>
      <c r="K44" s="265" t="s">
        <v>239</v>
      </c>
      <c r="L44" s="269">
        <v>0.2</v>
      </c>
      <c r="M44" s="266" t="s">
        <v>238</v>
      </c>
      <c r="N44" s="270" t="s">
        <v>199</v>
      </c>
      <c r="O44" s="271"/>
      <c r="P44" s="143"/>
      <c r="Q44" s="143"/>
      <c r="R44" s="143"/>
      <c r="S44" s="143"/>
      <c r="T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</row>
    <row r="45" spans="1:49" ht="151.5" customHeight="1">
      <c r="A45" s="143"/>
      <c r="B45" s="272" t="s">
        <v>218</v>
      </c>
      <c r="C45" s="266" t="s">
        <v>198</v>
      </c>
      <c r="D45" s="267">
        <v>0.4</v>
      </c>
      <c r="E45" s="268">
        <v>3</v>
      </c>
      <c r="F45" s="268">
        <v>24</v>
      </c>
      <c r="G45" s="143"/>
      <c r="H45" s="262"/>
      <c r="I45" s="254"/>
      <c r="J45" s="254"/>
      <c r="K45" s="272" t="s">
        <v>273</v>
      </c>
      <c r="L45" s="273">
        <v>0.4</v>
      </c>
      <c r="M45" s="274" t="s">
        <v>219</v>
      </c>
      <c r="N45" s="275" t="s">
        <v>169</v>
      </c>
      <c r="O45" s="276"/>
      <c r="P45" s="143"/>
      <c r="Q45" s="143"/>
      <c r="R45" s="143"/>
      <c r="S45" s="143"/>
      <c r="T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</row>
    <row r="46" spans="1:49" ht="117" customHeight="1">
      <c r="A46" s="143"/>
      <c r="B46" s="277" t="s">
        <v>274</v>
      </c>
      <c r="C46" s="266" t="s">
        <v>275</v>
      </c>
      <c r="D46" s="267">
        <v>0.6</v>
      </c>
      <c r="E46" s="268">
        <v>25</v>
      </c>
      <c r="F46" s="268">
        <v>500</v>
      </c>
      <c r="G46" s="143"/>
      <c r="H46" s="262"/>
      <c r="I46" s="254"/>
      <c r="J46" s="254"/>
      <c r="K46" s="277" t="s">
        <v>276</v>
      </c>
      <c r="L46" s="278">
        <v>0.6</v>
      </c>
      <c r="M46" s="266" t="s">
        <v>277</v>
      </c>
      <c r="N46" s="279" t="s">
        <v>278</v>
      </c>
      <c r="O46" s="271"/>
      <c r="P46" s="143"/>
      <c r="Q46" s="143"/>
      <c r="R46" s="143"/>
      <c r="S46" s="143"/>
      <c r="T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</row>
    <row r="47" spans="1:49" ht="178.5" customHeight="1">
      <c r="A47" s="143"/>
      <c r="B47" s="280" t="s">
        <v>279</v>
      </c>
      <c r="C47" s="266" t="s">
        <v>167</v>
      </c>
      <c r="D47" s="267">
        <v>0.8</v>
      </c>
      <c r="E47" s="268">
        <v>501</v>
      </c>
      <c r="F47" s="268">
        <v>5000</v>
      </c>
      <c r="G47" s="143"/>
      <c r="H47" s="262"/>
      <c r="I47" s="254"/>
      <c r="J47" s="254"/>
      <c r="K47" s="280" t="s">
        <v>280</v>
      </c>
      <c r="L47" s="281">
        <v>0.8</v>
      </c>
      <c r="M47" s="266" t="s">
        <v>281</v>
      </c>
      <c r="N47" s="275" t="s">
        <v>282</v>
      </c>
      <c r="O47" s="271"/>
      <c r="P47" s="143"/>
      <c r="Q47" s="143"/>
      <c r="R47" s="143"/>
      <c r="S47" s="143"/>
      <c r="T47" s="143"/>
    </row>
    <row r="48" spans="1:49" ht="136.5" customHeight="1">
      <c r="A48" s="143"/>
      <c r="B48" s="282" t="s">
        <v>283</v>
      </c>
      <c r="C48" s="266" t="s">
        <v>284</v>
      </c>
      <c r="D48" s="267">
        <v>1</v>
      </c>
      <c r="E48" s="268">
        <v>5001</v>
      </c>
      <c r="F48" s="268"/>
      <c r="G48" s="143"/>
      <c r="H48" s="262"/>
      <c r="I48" s="254"/>
      <c r="J48" s="254"/>
      <c r="K48" s="282" t="s">
        <v>285</v>
      </c>
      <c r="L48" s="283">
        <v>1</v>
      </c>
      <c r="M48" s="266" t="s">
        <v>286</v>
      </c>
      <c r="N48" s="279" t="s">
        <v>287</v>
      </c>
      <c r="O48" s="271"/>
      <c r="P48" s="143"/>
      <c r="Q48" s="143"/>
      <c r="R48" s="143"/>
      <c r="S48" s="143"/>
      <c r="T48" s="143"/>
    </row>
    <row r="49" spans="1:20" ht="36.75" thickBot="1">
      <c r="A49" s="143"/>
      <c r="B49" s="254"/>
      <c r="C49" s="254"/>
      <c r="D49" s="254"/>
      <c r="E49" s="254"/>
      <c r="F49" s="254"/>
      <c r="G49" s="254"/>
      <c r="H49" s="254"/>
      <c r="I49" s="254"/>
      <c r="J49" s="254"/>
      <c r="K49" s="284"/>
      <c r="L49" s="284"/>
      <c r="M49" s="111" t="s">
        <v>168</v>
      </c>
      <c r="N49" s="112" t="s">
        <v>168</v>
      </c>
      <c r="O49" s="285"/>
      <c r="P49" s="286"/>
      <c r="Q49" s="143"/>
      <c r="R49" s="143"/>
      <c r="S49" s="143"/>
      <c r="T49" s="143"/>
    </row>
    <row r="50" spans="1:20" ht="35.25">
      <c r="A50" s="143"/>
      <c r="B50" s="287"/>
      <c r="C50" s="254"/>
      <c r="D50" s="254"/>
      <c r="E50" s="254"/>
      <c r="F50" s="254"/>
      <c r="G50" s="254"/>
      <c r="H50" s="254"/>
      <c r="I50" s="254"/>
      <c r="J50" s="254"/>
      <c r="K50" s="288"/>
      <c r="L50" s="288"/>
      <c r="M50" s="288"/>
      <c r="N50" s="288"/>
      <c r="O50" s="288"/>
      <c r="P50" s="289"/>
      <c r="Q50" s="143"/>
      <c r="R50" s="143"/>
      <c r="S50" s="143"/>
      <c r="T50" s="143"/>
    </row>
    <row r="51" spans="1:20" ht="34.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228"/>
      <c r="L51" s="228"/>
      <c r="M51" s="228"/>
      <c r="N51" s="228"/>
      <c r="O51" s="228"/>
      <c r="P51" s="143"/>
      <c r="Q51" s="143"/>
      <c r="R51" s="143"/>
      <c r="S51" s="143"/>
      <c r="T51" s="143"/>
    </row>
    <row r="52" spans="1:20" ht="32.25" customHeight="1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228"/>
      <c r="L52" s="228"/>
      <c r="M52" s="228"/>
      <c r="N52" s="228"/>
      <c r="O52" s="228"/>
      <c r="P52" s="143"/>
      <c r="Q52" s="143"/>
      <c r="R52" s="143"/>
      <c r="S52" s="143"/>
      <c r="T52" s="143"/>
    </row>
    <row r="53" spans="1:20" ht="35.25" thickBot="1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228"/>
      <c r="L53" s="228"/>
      <c r="M53" s="228"/>
      <c r="N53" s="228"/>
      <c r="O53" s="228"/>
      <c r="P53" s="143"/>
      <c r="Q53" s="143"/>
      <c r="R53" s="143"/>
      <c r="S53" s="143"/>
      <c r="T53" s="143"/>
    </row>
    <row r="54" spans="1:20" ht="35.1" customHeight="1">
      <c r="A54" s="290"/>
      <c r="B54" s="113"/>
      <c r="C54" s="113"/>
      <c r="D54" s="114"/>
      <c r="E54" s="489" t="s">
        <v>288</v>
      </c>
      <c r="F54" s="489"/>
      <c r="G54" s="489"/>
      <c r="H54" s="489"/>
      <c r="I54" s="490"/>
      <c r="J54" s="143"/>
      <c r="K54" s="228"/>
      <c r="L54" s="228"/>
      <c r="M54" s="228"/>
      <c r="N54" s="228"/>
      <c r="O54" s="228"/>
      <c r="P54" s="143"/>
      <c r="Q54" s="143"/>
      <c r="R54" s="143"/>
      <c r="S54" s="143"/>
      <c r="T54" s="143"/>
    </row>
    <row r="55" spans="1:20" ht="35.1" customHeight="1">
      <c r="A55" s="290"/>
      <c r="B55" s="115"/>
      <c r="C55" s="115"/>
      <c r="D55" s="116"/>
      <c r="E55" s="117">
        <v>0.2</v>
      </c>
      <c r="F55" s="117">
        <v>0.4</v>
      </c>
      <c r="G55" s="117">
        <v>0.6</v>
      </c>
      <c r="H55" s="117">
        <v>0.8</v>
      </c>
      <c r="I55" s="118">
        <v>1</v>
      </c>
      <c r="J55" s="143"/>
      <c r="K55" s="143"/>
      <c r="L55" s="143"/>
      <c r="M55" s="143"/>
      <c r="N55" s="143"/>
      <c r="O55" s="143"/>
      <c r="P55" s="143"/>
      <c r="Q55" s="143"/>
    </row>
    <row r="56" spans="1:20" ht="35.1" customHeight="1">
      <c r="A56" s="290"/>
      <c r="B56" s="115"/>
      <c r="C56" s="115"/>
      <c r="D56" s="119"/>
      <c r="E56" s="291" t="s">
        <v>289</v>
      </c>
      <c r="F56" s="292" t="s">
        <v>273</v>
      </c>
      <c r="G56" s="291" t="s">
        <v>170</v>
      </c>
      <c r="H56" s="291" t="s">
        <v>290</v>
      </c>
      <c r="I56" s="293" t="s">
        <v>285</v>
      </c>
      <c r="J56" s="143"/>
      <c r="K56" s="143"/>
      <c r="L56" s="143"/>
      <c r="M56" s="143"/>
      <c r="N56" s="143"/>
      <c r="O56" s="143"/>
      <c r="P56" s="143"/>
      <c r="Q56" s="143"/>
    </row>
    <row r="57" spans="1:20" ht="35.1" customHeight="1">
      <c r="A57" s="290"/>
      <c r="B57" s="491" t="s">
        <v>266</v>
      </c>
      <c r="C57" s="120">
        <v>1</v>
      </c>
      <c r="D57" s="291" t="s">
        <v>283</v>
      </c>
      <c r="E57" s="294" t="s">
        <v>291</v>
      </c>
      <c r="F57" s="294" t="s">
        <v>291</v>
      </c>
      <c r="G57" s="294" t="s">
        <v>291</v>
      </c>
      <c r="H57" s="294" t="s">
        <v>291</v>
      </c>
      <c r="I57" s="295" t="s">
        <v>292</v>
      </c>
      <c r="J57" s="143"/>
      <c r="K57" s="143"/>
      <c r="L57" s="143"/>
      <c r="M57" s="143"/>
      <c r="N57" s="143"/>
      <c r="O57" s="143"/>
      <c r="P57" s="143"/>
      <c r="Q57" s="143"/>
    </row>
    <row r="58" spans="1:20" ht="35.1" customHeight="1">
      <c r="A58" s="290"/>
      <c r="B58" s="491"/>
      <c r="C58" s="120">
        <v>0.8</v>
      </c>
      <c r="D58" s="291" t="s">
        <v>279</v>
      </c>
      <c r="E58" s="296" t="s">
        <v>170</v>
      </c>
      <c r="F58" s="296" t="s">
        <v>170</v>
      </c>
      <c r="G58" s="294" t="s">
        <v>291</v>
      </c>
      <c r="H58" s="294" t="s">
        <v>291</v>
      </c>
      <c r="I58" s="295" t="s">
        <v>292</v>
      </c>
      <c r="J58" s="143"/>
      <c r="K58" s="143"/>
      <c r="L58" s="143"/>
      <c r="M58" s="143"/>
      <c r="N58" s="143"/>
      <c r="O58" s="143"/>
      <c r="P58" s="143"/>
      <c r="Q58" s="143"/>
    </row>
    <row r="59" spans="1:20" ht="35.1" customHeight="1">
      <c r="A59" s="290"/>
      <c r="B59" s="491"/>
      <c r="C59" s="120">
        <v>0.6</v>
      </c>
      <c r="D59" s="291" t="s">
        <v>274</v>
      </c>
      <c r="E59" s="296" t="s">
        <v>170</v>
      </c>
      <c r="F59" s="296" t="s">
        <v>170</v>
      </c>
      <c r="G59" s="296" t="s">
        <v>170</v>
      </c>
      <c r="H59" s="294" t="s">
        <v>291</v>
      </c>
      <c r="I59" s="295" t="s">
        <v>292</v>
      </c>
      <c r="J59" s="143"/>
      <c r="K59" s="143"/>
      <c r="L59" s="143"/>
      <c r="M59" s="143"/>
      <c r="N59" s="143"/>
      <c r="O59" s="143"/>
      <c r="P59" s="143"/>
      <c r="Q59" s="143"/>
    </row>
    <row r="60" spans="1:20" ht="35.1" customHeight="1">
      <c r="A60" s="290"/>
      <c r="B60" s="491"/>
      <c r="C60" s="120">
        <v>0.4</v>
      </c>
      <c r="D60" s="292" t="s">
        <v>218</v>
      </c>
      <c r="E60" s="297" t="s">
        <v>200</v>
      </c>
      <c r="F60" s="296" t="s">
        <v>170</v>
      </c>
      <c r="G60" s="296" t="s">
        <v>170</v>
      </c>
      <c r="H60" s="294" t="s">
        <v>291</v>
      </c>
      <c r="I60" s="295" t="s">
        <v>292</v>
      </c>
      <c r="J60" s="143"/>
      <c r="K60" s="143"/>
      <c r="L60" s="143"/>
      <c r="M60" s="143"/>
      <c r="N60" s="143"/>
      <c r="O60" s="143"/>
      <c r="P60" s="143"/>
      <c r="Q60" s="143"/>
    </row>
    <row r="61" spans="1:20" ht="35.1" customHeight="1" thickBot="1">
      <c r="A61" s="290"/>
      <c r="B61" s="492"/>
      <c r="C61" s="121">
        <v>0.2</v>
      </c>
      <c r="D61" s="298" t="s">
        <v>271</v>
      </c>
      <c r="E61" s="299" t="s">
        <v>200</v>
      </c>
      <c r="F61" s="299" t="s">
        <v>200</v>
      </c>
      <c r="G61" s="300" t="s">
        <v>170</v>
      </c>
      <c r="H61" s="301" t="s">
        <v>291</v>
      </c>
      <c r="I61" s="302" t="s">
        <v>292</v>
      </c>
      <c r="J61" s="143"/>
      <c r="K61" s="143"/>
      <c r="L61" s="143"/>
      <c r="M61" s="143"/>
      <c r="N61" s="143"/>
      <c r="O61" s="143"/>
      <c r="P61" s="143"/>
      <c r="Q61" s="143"/>
    </row>
    <row r="62" spans="1:20" ht="35.1" customHeight="1">
      <c r="A62" s="290"/>
      <c r="B62" s="290"/>
      <c r="C62" s="290"/>
      <c r="D62" s="290"/>
      <c r="E62" s="290"/>
      <c r="F62" s="290"/>
      <c r="G62" s="290"/>
      <c r="H62" s="290"/>
      <c r="I62" s="290"/>
      <c r="J62" s="143"/>
      <c r="K62" s="143"/>
      <c r="L62" s="143"/>
      <c r="M62" s="143"/>
      <c r="N62" s="143"/>
      <c r="O62" s="143"/>
      <c r="P62" s="143"/>
      <c r="Q62" s="143"/>
    </row>
    <row r="63" spans="1:20" ht="27">
      <c r="A63" s="290"/>
      <c r="B63" s="290"/>
      <c r="C63" s="290"/>
      <c r="D63" s="290"/>
      <c r="E63" s="290"/>
      <c r="F63" s="290"/>
      <c r="G63" s="290"/>
      <c r="H63" s="290"/>
      <c r="I63" s="290"/>
      <c r="J63" s="143"/>
      <c r="K63" s="143"/>
      <c r="L63" s="143"/>
      <c r="M63" s="143"/>
      <c r="N63" s="143"/>
      <c r="O63" s="143"/>
      <c r="P63" s="143"/>
      <c r="Q63" s="143"/>
    </row>
    <row r="64" spans="1:20" ht="27">
      <c r="A64" s="303"/>
      <c r="B64" s="290"/>
      <c r="C64" s="290"/>
      <c r="D64" s="290"/>
      <c r="E64" s="290"/>
      <c r="F64" s="290"/>
      <c r="G64" s="290"/>
      <c r="H64" s="290"/>
      <c r="I64" s="290"/>
      <c r="J64" s="143"/>
      <c r="K64" s="143"/>
      <c r="L64" s="143"/>
      <c r="M64" s="143"/>
      <c r="N64" s="143"/>
      <c r="O64" s="143"/>
      <c r="P64" s="143"/>
      <c r="Q64" s="143"/>
    </row>
    <row r="65" spans="1:9" ht="27">
      <c r="A65" s="303"/>
      <c r="B65" s="303"/>
      <c r="C65" s="303"/>
      <c r="D65" s="303"/>
      <c r="E65" s="303"/>
      <c r="F65" s="303"/>
      <c r="G65" s="303"/>
      <c r="H65" s="303"/>
      <c r="I65" s="303"/>
    </row>
    <row r="66" spans="1:9" ht="27">
      <c r="A66" s="303"/>
      <c r="B66" s="303"/>
      <c r="C66" s="303"/>
      <c r="D66" s="303"/>
      <c r="E66" s="303"/>
      <c r="F66" s="303"/>
      <c r="G66" s="303"/>
      <c r="H66" s="303"/>
      <c r="I66" s="303"/>
    </row>
    <row r="67" spans="1:9" ht="27">
      <c r="A67" s="303"/>
      <c r="B67" s="303"/>
      <c r="C67" s="303"/>
      <c r="D67" s="303"/>
      <c r="E67" s="303"/>
      <c r="F67" s="303"/>
      <c r="G67" s="303"/>
      <c r="H67" s="303"/>
      <c r="I67" s="303"/>
    </row>
    <row r="68" spans="1:9" ht="27">
      <c r="A68" s="303"/>
      <c r="B68" s="303"/>
      <c r="C68" s="303"/>
      <c r="D68" s="303"/>
      <c r="E68" s="303"/>
      <c r="F68" s="303"/>
      <c r="G68" s="303"/>
      <c r="H68" s="303"/>
      <c r="I68" s="303"/>
    </row>
  </sheetData>
  <mergeCells count="114">
    <mergeCell ref="C28:H28"/>
    <mergeCell ref="C29:H29"/>
    <mergeCell ref="B41:F41"/>
    <mergeCell ref="E54:I54"/>
    <mergeCell ref="B57:B61"/>
    <mergeCell ref="AR20:AR21"/>
    <mergeCell ref="AS20:AV21"/>
    <mergeCell ref="AW20:AW21"/>
    <mergeCell ref="AS22:AV22"/>
    <mergeCell ref="AS23:AV23"/>
    <mergeCell ref="B26:H26"/>
    <mergeCell ref="U26:U27"/>
    <mergeCell ref="C27:H27"/>
    <mergeCell ref="R20:R21"/>
    <mergeCell ref="S20:S21"/>
    <mergeCell ref="T20:T21"/>
    <mergeCell ref="U20:U21"/>
    <mergeCell ref="W20:W21"/>
    <mergeCell ref="AC20:AC21"/>
    <mergeCell ref="K20:K21"/>
    <mergeCell ref="L20:L21"/>
    <mergeCell ref="M20:M21"/>
    <mergeCell ref="N20:N21"/>
    <mergeCell ref="O20:O21"/>
    <mergeCell ref="AS18:AV19"/>
    <mergeCell ref="AW18:AW19"/>
    <mergeCell ref="C20:C21"/>
    <mergeCell ref="D20:D21"/>
    <mergeCell ref="E20:E21"/>
    <mergeCell ref="F20:F21"/>
    <mergeCell ref="G20:G21"/>
    <mergeCell ref="H20:H21"/>
    <mergeCell ref="I20:I21"/>
    <mergeCell ref="J20:J21"/>
    <mergeCell ref="R18:R19"/>
    <mergeCell ref="S18:S19"/>
    <mergeCell ref="T18:T19"/>
    <mergeCell ref="U18:U19"/>
    <mergeCell ref="W18:W19"/>
    <mergeCell ref="AR18:AR19"/>
    <mergeCell ref="L18:L19"/>
    <mergeCell ref="M18:M19"/>
    <mergeCell ref="N18:N19"/>
    <mergeCell ref="O18:O19"/>
    <mergeCell ref="P18:P19"/>
    <mergeCell ref="Q18:Q19"/>
    <mergeCell ref="AW16:AW17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W16:W17"/>
    <mergeCell ref="AR16:AR17"/>
    <mergeCell ref="AS16:AS17"/>
    <mergeCell ref="AT16:AT17"/>
    <mergeCell ref="AU16:AU17"/>
    <mergeCell ref="AV16:AV17"/>
    <mergeCell ref="P16:P17"/>
    <mergeCell ref="Q16:Q17"/>
    <mergeCell ref="R16:R17"/>
    <mergeCell ref="S16:S17"/>
    <mergeCell ref="T16:T17"/>
    <mergeCell ref="U16:U17"/>
    <mergeCell ref="J16:J17"/>
    <mergeCell ref="K16:K17"/>
    <mergeCell ref="L16:L17"/>
    <mergeCell ref="M16:M17"/>
    <mergeCell ref="N16:N17"/>
    <mergeCell ref="O16:O17"/>
    <mergeCell ref="AD14:AD15"/>
    <mergeCell ref="AE14:AE15"/>
    <mergeCell ref="AF14:AJ14"/>
    <mergeCell ref="B16:B23"/>
    <mergeCell ref="C16:C17"/>
    <mergeCell ref="D16:D17"/>
    <mergeCell ref="E16:E17"/>
    <mergeCell ref="F16:F17"/>
    <mergeCell ref="H16:H17"/>
    <mergeCell ref="I16:I17"/>
    <mergeCell ref="H13:H15"/>
    <mergeCell ref="P20:P21"/>
    <mergeCell ref="AS13:AS15"/>
    <mergeCell ref="AT13:AT15"/>
    <mergeCell ref="AU13:AU15"/>
    <mergeCell ref="AV13:AV15"/>
    <mergeCell ref="AW13:AW15"/>
    <mergeCell ref="I14:L14"/>
    <mergeCell ref="M14:T14"/>
    <mergeCell ref="W14:W15"/>
    <mergeCell ref="X14:X15"/>
    <mergeCell ref="Y14:Y15"/>
    <mergeCell ref="I13:T13"/>
    <mergeCell ref="U13:U15"/>
    <mergeCell ref="V13:V15"/>
    <mergeCell ref="W13:AJ13"/>
    <mergeCell ref="AK13:AR14"/>
    <mergeCell ref="Z14:Z15"/>
    <mergeCell ref="AA14:AA15"/>
    <mergeCell ref="AB14:AB15"/>
    <mergeCell ref="AC14:AC15"/>
    <mergeCell ref="B3:C6"/>
    <mergeCell ref="D3:F4"/>
    <mergeCell ref="D5:F6"/>
    <mergeCell ref="B10:D10"/>
    <mergeCell ref="B11:D11"/>
    <mergeCell ref="B13:B15"/>
    <mergeCell ref="C13:C15"/>
    <mergeCell ref="D13:D15"/>
    <mergeCell ref="E13:G14"/>
  </mergeCells>
  <conditionalFormatting sqref="L16 L18 L20 L24:L25">
    <cfRule type="containsText" dxfId="162" priority="157" operator="containsText" text="MUY BAJA">
      <formula>NOT(ISERROR(SEARCH("MUY BAJA",L16)))</formula>
    </cfRule>
    <cfRule type="containsText" dxfId="161" priority="158" operator="containsText" text="MUY ALTA">
      <formula>NOT(ISERROR(SEARCH("MUY ALTA",L16)))</formula>
    </cfRule>
    <cfRule type="containsText" dxfId="160" priority="159" operator="containsText" text="MUY ALTA ">
      <formula>NOT(ISERROR(SEARCH("MUY ALTA ",L16)))</formula>
    </cfRule>
    <cfRule type="containsText" dxfId="159" priority="160" operator="containsText" text="ALTA">
      <formula>NOT(ISERROR(SEARCH("ALTA",L16)))</formula>
    </cfRule>
    <cfRule type="containsText" dxfId="158" priority="161" operator="containsText" text="BAJA">
      <formula>NOT(ISERROR(SEARCH("BAJA",L16)))</formula>
    </cfRule>
    <cfRule type="containsText" dxfId="157" priority="162" operator="containsText" text="MUY BAJA">
      <formula>NOT(ISERROR(SEARCH("MUY BAJA",L16)))</formula>
    </cfRule>
    <cfRule type="containsText" dxfId="156" priority="163" operator="containsText" text="MEDIA">
      <formula>NOT(ISERROR(SEARCH("MEDIA",L16)))</formula>
    </cfRule>
  </conditionalFormatting>
  <conditionalFormatting sqref="O16 R16 O18 R18 O20 R20 O24:O25 R24:R25">
    <cfRule type="containsBlanks" dxfId="155" priority="145">
      <formula>LEN(TRIM(O16))=0</formula>
    </cfRule>
    <cfRule type="containsText" dxfId="154" priority="151" operator="containsText" text="CATASTRÓFICO">
      <formula>NOT(ISERROR(SEARCH("CATASTRÓFICO",O16)))</formula>
    </cfRule>
    <cfRule type="containsText" dxfId="153" priority="152" operator="containsText" text="CATASTROFICO">
      <formula>NOT(ISERROR(SEARCH("CATASTROFICO",O16)))</formula>
    </cfRule>
    <cfRule type="containsText" dxfId="152" priority="153" operator="containsText" text="MAYOR">
      <formula>NOT(ISERROR(SEARCH("MAYOR",O16)))</formula>
    </cfRule>
    <cfRule type="containsText" dxfId="151" priority="154" operator="containsText" text="MODERADO">
      <formula>NOT(ISERROR(SEARCH("MODERADO",O16)))</formula>
    </cfRule>
    <cfRule type="containsText" dxfId="150" priority="155" operator="containsText" text="MENOR">
      <formula>NOT(ISERROR(SEARCH("MENOR",O16)))</formula>
    </cfRule>
    <cfRule type="containsText" dxfId="149" priority="156" operator="containsText" text="LEVE">
      <formula>NOT(ISERROR(SEARCH("LEVE",O16)))</formula>
    </cfRule>
  </conditionalFormatting>
  <conditionalFormatting sqref="T16 T18 T20 T24:T25">
    <cfRule type="containsText" dxfId="148" priority="146" operator="containsText" text="CATASTRÓFICO">
      <formula>NOT(ISERROR(SEARCH("CATASTRÓFICO",T16)))</formula>
    </cfRule>
    <cfRule type="containsText" dxfId="147" priority="147" operator="containsText" text="MAYOR">
      <formula>NOT(ISERROR(SEARCH("MAYOR",T16)))</formula>
    </cfRule>
    <cfRule type="containsText" dxfId="146" priority="148" operator="containsText" text="MODERADO">
      <formula>NOT(ISERROR(SEARCH("MODERADO",T16)))</formula>
    </cfRule>
    <cfRule type="containsText" dxfId="145" priority="149" operator="containsText" text="MENOR">
      <formula>NOT(ISERROR(SEARCH("MENOR",T16)))</formula>
    </cfRule>
    <cfRule type="containsText" dxfId="144" priority="150" operator="containsText" text="LEVE">
      <formula>NOT(ISERROR(SEARCH("LEVE",T16)))</formula>
    </cfRule>
  </conditionalFormatting>
  <conditionalFormatting sqref="U16 U20">
    <cfRule type="containsText" dxfId="143" priority="128" operator="containsText" text="EXTREMO">
      <formula>NOT(ISERROR(SEARCH("EXTREMO",U16)))</formula>
    </cfRule>
    <cfRule type="containsText" dxfId="142" priority="129" operator="containsText" text="ALTO">
      <formula>NOT(ISERROR(SEARCH("ALTO",U16)))</formula>
    </cfRule>
    <cfRule type="containsText" dxfId="141" priority="130" operator="containsText" text="MODERADO">
      <formula>NOT(ISERROR(SEARCH("MODERADO",U16)))</formula>
    </cfRule>
    <cfRule type="containsText" dxfId="140" priority="131" operator="containsText" text="BAJO">
      <formula>NOT(ISERROR(SEARCH("BAJO",U16)))</formula>
    </cfRule>
    <cfRule type="containsText" dxfId="139" priority="132" operator="containsText" text="BAJO">
      <formula>NOT(ISERROR(SEARCH("BAJO",U16)))</formula>
    </cfRule>
  </conditionalFormatting>
  <conditionalFormatting sqref="U18">
    <cfRule type="containsText" dxfId="138" priority="121" operator="containsText" text="EXTREMO">
      <formula>NOT(ISERROR(SEARCH("EXTREMO",U18)))</formula>
    </cfRule>
    <cfRule type="containsText" dxfId="137" priority="122" operator="containsText" text="ALTO">
      <formula>NOT(ISERROR(SEARCH("ALTO",U18)))</formula>
    </cfRule>
    <cfRule type="containsText" dxfId="136" priority="123" operator="containsText" text="MODERADO">
      <formula>NOT(ISERROR(SEARCH("MODERADO",U18)))</formula>
    </cfRule>
    <cfRule type="containsText" dxfId="135" priority="124" operator="containsText" text="BAJO">
      <formula>NOT(ISERROR(SEARCH("BAJO",U18)))</formula>
    </cfRule>
    <cfRule type="containsText" dxfId="134" priority="125" operator="containsText" text="BAJO">
      <formula>NOT(ISERROR(SEARCH("BAJO",U18)))</formula>
    </cfRule>
  </conditionalFormatting>
  <conditionalFormatting sqref="U26">
    <cfRule type="containsText" dxfId="133" priority="116" operator="containsText" text="EXTREMO">
      <formula>NOT(ISERROR(SEARCH("EXTREMO",U26)))</formula>
    </cfRule>
    <cfRule type="containsText" dxfId="132" priority="117" operator="containsText" text="ALTO">
      <formula>NOT(ISERROR(SEARCH("ALTO",U26)))</formula>
    </cfRule>
    <cfRule type="containsText" dxfId="131" priority="118" operator="containsText" text="MODERADO">
      <formula>NOT(ISERROR(SEARCH("MODERADO",U26)))</formula>
    </cfRule>
    <cfRule type="containsText" dxfId="130" priority="119" operator="containsText" text="BAJO">
      <formula>NOT(ISERROR(SEARCH("BAJO",U26)))</formula>
    </cfRule>
    <cfRule type="containsText" dxfId="129" priority="120" operator="containsText" text="BAJO">
      <formula>NOT(ISERROR(SEARCH("BAJO",U26)))</formula>
    </cfRule>
  </conditionalFormatting>
  <conditionalFormatting sqref="AM16:AM17">
    <cfRule type="containsText" dxfId="128" priority="138" operator="containsText" text="MUY BAJA">
      <formula>NOT(ISERROR(SEARCH("MUY BAJA",AM16)))</formula>
    </cfRule>
    <cfRule type="containsText" dxfId="127" priority="139" operator="containsText" text="MUY ALTA ">
      <formula>NOT(ISERROR(SEARCH("MUY ALTA ",AM16)))</formula>
    </cfRule>
    <cfRule type="containsText" dxfId="126" priority="140" operator="containsText" text="ALTA">
      <formula>NOT(ISERROR(SEARCH("ALTA",AM16)))</formula>
    </cfRule>
    <cfRule type="containsText" dxfId="125" priority="141" operator="containsText" text="MEDIA">
      <formula>NOT(ISERROR(SEARCH("MEDIA",AM16)))</formula>
    </cfRule>
    <cfRule type="containsText" dxfId="124" priority="142" operator="containsText" text="BAJA">
      <formula>NOT(ISERROR(SEARCH("BAJA",AM16)))</formula>
    </cfRule>
    <cfRule type="containsText" dxfId="123" priority="143" operator="containsText" text="MUY BAJA">
      <formula>NOT(ISERROR(SEARCH("MUY BAJA",AM16)))</formula>
    </cfRule>
    <cfRule type="containsText" dxfId="122" priority="144" operator="containsText" text="MUY BAJA ">
      <formula>NOT(ISERROR(SEARCH("MUY BAJA ",AM16)))</formula>
    </cfRule>
  </conditionalFormatting>
  <conditionalFormatting sqref="AN16:AO17">
    <cfRule type="containsText" dxfId="121" priority="126" operator="containsText" text="MENOR">
      <formula>NOT(ISERROR(SEARCH("MENOR",AN16)))</formula>
    </cfRule>
    <cfRule type="containsText" dxfId="120" priority="127" operator="containsText" text="MENOR">
      <formula>NOT(ISERROR(SEARCH("MENOR",AN16)))</formula>
    </cfRule>
    <cfRule type="containsText" dxfId="119" priority="133" operator="containsText" text="CATASTRÓFICO">
      <formula>NOT(ISERROR(SEARCH("CATASTRÓFICO",AN16)))</formula>
    </cfRule>
    <cfRule type="containsText" dxfId="118" priority="134" operator="containsText" text="MAYOR">
      <formula>NOT(ISERROR(SEARCH("MAYOR",AN16)))</formula>
    </cfRule>
    <cfRule type="containsText" dxfId="117" priority="135" operator="containsText" text="MODERADO">
      <formula>NOT(ISERROR(SEARCH("MODERADO",AN16)))</formula>
    </cfRule>
    <cfRule type="containsText" dxfId="116" priority="136" operator="containsText" text="MENOR ">
      <formula>NOT(ISERROR(SEARCH("MENOR ",AN16)))</formula>
    </cfRule>
    <cfRule type="containsText" dxfId="115" priority="137" operator="containsText" text="LEVE">
      <formula>NOT(ISERROR(SEARCH("LEVE",AN16)))</formula>
    </cfRule>
  </conditionalFormatting>
  <conditionalFormatting sqref="L22:L23">
    <cfRule type="containsText" dxfId="114" priority="109" operator="containsText" text="MUY BAJA">
      <formula>NOT(ISERROR(SEARCH("MUY BAJA",L22)))</formula>
    </cfRule>
    <cfRule type="containsText" dxfId="113" priority="110" operator="containsText" text="MUY ALTA">
      <formula>NOT(ISERROR(SEARCH("MUY ALTA",L22)))</formula>
    </cfRule>
    <cfRule type="containsText" dxfId="112" priority="111" operator="containsText" text="MUY ALTA ">
      <formula>NOT(ISERROR(SEARCH("MUY ALTA ",L22)))</formula>
    </cfRule>
    <cfRule type="containsText" dxfId="111" priority="112" operator="containsText" text="ALTA">
      <formula>NOT(ISERROR(SEARCH("ALTA",L22)))</formula>
    </cfRule>
    <cfRule type="containsText" dxfId="110" priority="113" operator="containsText" text="BAJA">
      <formula>NOT(ISERROR(SEARCH("BAJA",L22)))</formula>
    </cfRule>
    <cfRule type="containsText" dxfId="109" priority="114" operator="containsText" text="MUY BAJA">
      <formula>NOT(ISERROR(SEARCH("MUY BAJA",L22)))</formula>
    </cfRule>
    <cfRule type="containsText" dxfId="108" priority="115" operator="containsText" text="MEDIA">
      <formula>NOT(ISERROR(SEARCH("MEDIA",L22)))</formula>
    </cfRule>
  </conditionalFormatting>
  <conditionalFormatting sqref="O22">
    <cfRule type="containsBlanks" dxfId="107" priority="102">
      <formula>LEN(TRIM(O22))=0</formula>
    </cfRule>
    <cfRule type="containsText" dxfId="106" priority="103" operator="containsText" text="CATASTRÓFICO">
      <formula>NOT(ISERROR(SEARCH("CATASTRÓFICO",O22)))</formula>
    </cfRule>
    <cfRule type="containsText" dxfId="105" priority="104" operator="containsText" text="CATASTROFICO">
      <formula>NOT(ISERROR(SEARCH("CATASTROFICO",O22)))</formula>
    </cfRule>
    <cfRule type="containsText" dxfId="104" priority="105" operator="containsText" text="MAYOR">
      <formula>NOT(ISERROR(SEARCH("MAYOR",O22)))</formula>
    </cfRule>
    <cfRule type="containsText" dxfId="103" priority="106" operator="containsText" text="MODERADO">
      <formula>NOT(ISERROR(SEARCH("MODERADO",O22)))</formula>
    </cfRule>
    <cfRule type="containsText" dxfId="102" priority="107" operator="containsText" text="MENOR">
      <formula>NOT(ISERROR(SEARCH("MENOR",O22)))</formula>
    </cfRule>
    <cfRule type="containsText" dxfId="101" priority="108" operator="containsText" text="LEVE">
      <formula>NOT(ISERROR(SEARCH("LEVE",O22)))</formula>
    </cfRule>
  </conditionalFormatting>
  <conditionalFormatting sqref="O23">
    <cfRule type="containsBlanks" dxfId="100" priority="95">
      <formula>LEN(TRIM(O23))=0</formula>
    </cfRule>
    <cfRule type="containsText" dxfId="99" priority="96" operator="containsText" text="CATASTRÓFICO">
      <formula>NOT(ISERROR(SEARCH("CATASTRÓFICO",O23)))</formula>
    </cfRule>
    <cfRule type="containsText" dxfId="98" priority="97" operator="containsText" text="CATASTROFICO">
      <formula>NOT(ISERROR(SEARCH("CATASTROFICO",O23)))</formula>
    </cfRule>
    <cfRule type="containsText" dxfId="97" priority="98" operator="containsText" text="MAYOR">
      <formula>NOT(ISERROR(SEARCH("MAYOR",O23)))</formula>
    </cfRule>
    <cfRule type="containsText" dxfId="96" priority="99" operator="containsText" text="MODERADO">
      <formula>NOT(ISERROR(SEARCH("MODERADO",O23)))</formula>
    </cfRule>
    <cfRule type="containsText" dxfId="95" priority="100" operator="containsText" text="MENOR">
      <formula>NOT(ISERROR(SEARCH("MENOR",O23)))</formula>
    </cfRule>
    <cfRule type="containsText" dxfId="94" priority="101" operator="containsText" text="LEVE">
      <formula>NOT(ISERROR(SEARCH("LEVE",O23)))</formula>
    </cfRule>
  </conditionalFormatting>
  <conditionalFormatting sqref="R23">
    <cfRule type="containsBlanks" dxfId="93" priority="88">
      <formula>LEN(TRIM(R23))=0</formula>
    </cfRule>
    <cfRule type="containsText" dxfId="92" priority="89" operator="containsText" text="CATASTRÓFICO">
      <formula>NOT(ISERROR(SEARCH("CATASTRÓFICO",R23)))</formula>
    </cfRule>
    <cfRule type="containsText" dxfId="91" priority="90" operator="containsText" text="CATASTROFICO">
      <formula>NOT(ISERROR(SEARCH("CATASTROFICO",R23)))</formula>
    </cfRule>
    <cfRule type="containsText" dxfId="90" priority="91" operator="containsText" text="MAYOR">
      <formula>NOT(ISERROR(SEARCH("MAYOR",R23)))</formula>
    </cfRule>
    <cfRule type="containsText" dxfId="89" priority="92" operator="containsText" text="MODERADO">
      <formula>NOT(ISERROR(SEARCH("MODERADO",R23)))</formula>
    </cfRule>
    <cfRule type="containsText" dxfId="88" priority="93" operator="containsText" text="MENOR">
      <formula>NOT(ISERROR(SEARCH("MENOR",R23)))</formula>
    </cfRule>
    <cfRule type="containsText" dxfId="87" priority="94" operator="containsText" text="LEVE">
      <formula>NOT(ISERROR(SEARCH("LEVE",R23)))</formula>
    </cfRule>
  </conditionalFormatting>
  <conditionalFormatting sqref="T23">
    <cfRule type="containsText" dxfId="86" priority="83" operator="containsText" text="CATASTRÓFICO">
      <formula>NOT(ISERROR(SEARCH("CATASTRÓFICO",T23)))</formula>
    </cfRule>
    <cfRule type="containsText" dxfId="85" priority="84" operator="containsText" text="MAYOR">
      <formula>NOT(ISERROR(SEARCH("MAYOR",T23)))</formula>
    </cfRule>
    <cfRule type="containsText" dxfId="84" priority="85" operator="containsText" text="MODERADO">
      <formula>NOT(ISERROR(SEARCH("MODERADO",T23)))</formula>
    </cfRule>
    <cfRule type="containsText" dxfId="83" priority="86" operator="containsText" text="MENOR">
      <formula>NOT(ISERROR(SEARCH("MENOR",T23)))</formula>
    </cfRule>
    <cfRule type="containsText" dxfId="82" priority="87" operator="containsText" text="LEVE">
      <formula>NOT(ISERROR(SEARCH("LEVE",T23)))</formula>
    </cfRule>
  </conditionalFormatting>
  <conditionalFormatting sqref="U23">
    <cfRule type="containsText" dxfId="81" priority="78" operator="containsText" text="EXTREMO">
      <formula>NOT(ISERROR(SEARCH("EXTREMO",U23)))</formula>
    </cfRule>
    <cfRule type="containsText" dxfId="80" priority="79" operator="containsText" text="ALTO">
      <formula>NOT(ISERROR(SEARCH("ALTO",U23)))</formula>
    </cfRule>
    <cfRule type="containsText" dxfId="79" priority="80" operator="containsText" text="MODERADO">
      <formula>NOT(ISERROR(SEARCH("MODERADO",U23)))</formula>
    </cfRule>
    <cfRule type="containsText" dxfId="78" priority="81" operator="containsText" text="BAJO">
      <formula>NOT(ISERROR(SEARCH("BAJO",U23)))</formula>
    </cfRule>
    <cfRule type="containsText" dxfId="77" priority="82" operator="containsText" text="BAJO">
      <formula>NOT(ISERROR(SEARCH("BAJO",U23)))</formula>
    </cfRule>
  </conditionalFormatting>
  <conditionalFormatting sqref="AM18">
    <cfRule type="containsText" dxfId="76" priority="71" operator="containsText" text="MUY BAJA">
      <formula>NOT(ISERROR(SEARCH("MUY BAJA",AM18)))</formula>
    </cfRule>
    <cfRule type="containsText" dxfId="75" priority="72" operator="containsText" text="MUY ALTA ">
      <formula>NOT(ISERROR(SEARCH("MUY ALTA ",AM18)))</formula>
    </cfRule>
    <cfRule type="containsText" dxfId="74" priority="73" operator="containsText" text="ALTA">
      <formula>NOT(ISERROR(SEARCH("ALTA",AM18)))</formula>
    </cfRule>
    <cfRule type="containsText" dxfId="73" priority="74" operator="containsText" text="MEDIA">
      <formula>NOT(ISERROR(SEARCH("MEDIA",AM18)))</formula>
    </cfRule>
    <cfRule type="containsText" dxfId="72" priority="75" operator="containsText" text="BAJA">
      <formula>NOT(ISERROR(SEARCH("BAJA",AM18)))</formula>
    </cfRule>
    <cfRule type="containsText" dxfId="71" priority="76" operator="containsText" text="MUY BAJA">
      <formula>NOT(ISERROR(SEARCH("MUY BAJA",AM18)))</formula>
    </cfRule>
    <cfRule type="containsText" dxfId="70" priority="77" operator="containsText" text="MUY BAJA ">
      <formula>NOT(ISERROR(SEARCH("MUY BAJA ",AM18)))</formula>
    </cfRule>
  </conditionalFormatting>
  <conditionalFormatting sqref="AN18:AO19">
    <cfRule type="containsText" dxfId="69" priority="64" operator="containsText" text="MENOR">
      <formula>NOT(ISERROR(SEARCH("MENOR",AN18)))</formula>
    </cfRule>
    <cfRule type="containsText" dxfId="68" priority="65" operator="containsText" text="MENOR">
      <formula>NOT(ISERROR(SEARCH("MENOR",AN18)))</formula>
    </cfRule>
    <cfRule type="containsText" dxfId="67" priority="66" operator="containsText" text="CATASTRÓFICO">
      <formula>NOT(ISERROR(SEARCH("CATASTRÓFICO",AN18)))</formula>
    </cfRule>
    <cfRule type="containsText" dxfId="66" priority="67" operator="containsText" text="MAYOR">
      <formula>NOT(ISERROR(SEARCH("MAYOR",AN18)))</formula>
    </cfRule>
    <cfRule type="containsText" dxfId="65" priority="68" operator="containsText" text="MODERADO">
      <formula>NOT(ISERROR(SEARCH("MODERADO",AN18)))</formula>
    </cfRule>
    <cfRule type="containsText" dxfId="64" priority="69" operator="containsText" text="MENOR ">
      <formula>NOT(ISERROR(SEARCH("MENOR ",AN18)))</formula>
    </cfRule>
    <cfRule type="containsText" dxfId="63" priority="70" operator="containsText" text="LEVE">
      <formula>NOT(ISERROR(SEARCH("LEVE",AN18)))</formula>
    </cfRule>
  </conditionalFormatting>
  <conditionalFormatting sqref="AM19">
    <cfRule type="containsText" dxfId="62" priority="57" operator="containsText" text="MUY BAJA">
      <formula>NOT(ISERROR(SEARCH("MUY BAJA",AM19)))</formula>
    </cfRule>
    <cfRule type="containsText" dxfId="61" priority="58" operator="containsText" text="MUY ALTA ">
      <formula>NOT(ISERROR(SEARCH("MUY ALTA ",AM19)))</formula>
    </cfRule>
    <cfRule type="containsText" dxfId="60" priority="59" operator="containsText" text="ALTA">
      <formula>NOT(ISERROR(SEARCH("ALTA",AM19)))</formula>
    </cfRule>
    <cfRule type="containsText" dxfId="59" priority="60" operator="containsText" text="MEDIA">
      <formula>NOT(ISERROR(SEARCH("MEDIA",AM19)))</formula>
    </cfRule>
    <cfRule type="containsText" dxfId="58" priority="61" operator="containsText" text="BAJA">
      <formula>NOT(ISERROR(SEARCH("BAJA",AM19)))</formula>
    </cfRule>
    <cfRule type="containsText" dxfId="57" priority="62" operator="containsText" text="MUY BAJA">
      <formula>NOT(ISERROR(SEARCH("MUY BAJA",AM19)))</formula>
    </cfRule>
    <cfRule type="containsText" dxfId="56" priority="63" operator="containsText" text="MUY BAJA ">
      <formula>NOT(ISERROR(SEARCH("MUY BAJA ",AM19)))</formula>
    </cfRule>
  </conditionalFormatting>
  <conditionalFormatting sqref="AM20">
    <cfRule type="containsText" dxfId="55" priority="50" operator="containsText" text="MUY BAJA">
      <formula>NOT(ISERROR(SEARCH("MUY BAJA",AM20)))</formula>
    </cfRule>
    <cfRule type="containsText" dxfId="54" priority="51" operator="containsText" text="MUY ALTA ">
      <formula>NOT(ISERROR(SEARCH("MUY ALTA ",AM20)))</formula>
    </cfRule>
    <cfRule type="containsText" dxfId="53" priority="52" operator="containsText" text="ALTA">
      <formula>NOT(ISERROR(SEARCH("ALTA",AM20)))</formula>
    </cfRule>
    <cfRule type="containsText" dxfId="52" priority="53" operator="containsText" text="MEDIA">
      <formula>NOT(ISERROR(SEARCH("MEDIA",AM20)))</formula>
    </cfRule>
    <cfRule type="containsText" dxfId="51" priority="54" operator="containsText" text="BAJA">
      <formula>NOT(ISERROR(SEARCH("BAJA",AM20)))</formula>
    </cfRule>
    <cfRule type="containsText" dxfId="50" priority="55" operator="containsText" text="MUY BAJA">
      <formula>NOT(ISERROR(SEARCH("MUY BAJA",AM20)))</formula>
    </cfRule>
    <cfRule type="containsText" dxfId="49" priority="56" operator="containsText" text="MUY BAJA ">
      <formula>NOT(ISERROR(SEARCH("MUY BAJA ",AM20)))</formula>
    </cfRule>
  </conditionalFormatting>
  <conditionalFormatting sqref="AN20:AO20">
    <cfRule type="containsText" dxfId="48" priority="43" operator="containsText" text="MENOR">
      <formula>NOT(ISERROR(SEARCH("MENOR",AN20)))</formula>
    </cfRule>
    <cfRule type="containsText" dxfId="47" priority="44" operator="containsText" text="MENOR">
      <formula>NOT(ISERROR(SEARCH("MENOR",AN20)))</formula>
    </cfRule>
    <cfRule type="containsText" dxfId="46" priority="45" operator="containsText" text="CATASTRÓFICO">
      <formula>NOT(ISERROR(SEARCH("CATASTRÓFICO",AN20)))</formula>
    </cfRule>
    <cfRule type="containsText" dxfId="45" priority="46" operator="containsText" text="MAYOR">
      <formula>NOT(ISERROR(SEARCH("MAYOR",AN20)))</formula>
    </cfRule>
    <cfRule type="containsText" dxfId="44" priority="47" operator="containsText" text="MODERADO">
      <formula>NOT(ISERROR(SEARCH("MODERADO",AN20)))</formula>
    </cfRule>
    <cfRule type="containsText" dxfId="43" priority="48" operator="containsText" text="MENOR ">
      <formula>NOT(ISERROR(SEARCH("MENOR ",AN20)))</formula>
    </cfRule>
    <cfRule type="containsText" dxfId="42" priority="49" operator="containsText" text="LEVE">
      <formula>NOT(ISERROR(SEARCH("LEVE",AN20)))</formula>
    </cfRule>
  </conditionalFormatting>
  <conditionalFormatting sqref="AM21">
    <cfRule type="containsText" dxfId="41" priority="36" operator="containsText" text="MUY BAJA">
      <formula>NOT(ISERROR(SEARCH("MUY BAJA",AM21)))</formula>
    </cfRule>
    <cfRule type="containsText" dxfId="40" priority="37" operator="containsText" text="MUY ALTA ">
      <formula>NOT(ISERROR(SEARCH("MUY ALTA ",AM21)))</formula>
    </cfRule>
    <cfRule type="containsText" dxfId="39" priority="38" operator="containsText" text="ALTA">
      <formula>NOT(ISERROR(SEARCH("ALTA",AM21)))</formula>
    </cfRule>
    <cfRule type="containsText" dxfId="38" priority="39" operator="containsText" text="MEDIA">
      <formula>NOT(ISERROR(SEARCH("MEDIA",AM21)))</formula>
    </cfRule>
    <cfRule type="containsText" dxfId="37" priority="40" operator="containsText" text="BAJA">
      <formula>NOT(ISERROR(SEARCH("BAJA",AM21)))</formula>
    </cfRule>
    <cfRule type="containsText" dxfId="36" priority="41" operator="containsText" text="MUY BAJA">
      <formula>NOT(ISERROR(SEARCH("MUY BAJA",AM21)))</formula>
    </cfRule>
    <cfRule type="containsText" dxfId="35" priority="42" operator="containsText" text="MUY BAJA ">
      <formula>NOT(ISERROR(SEARCH("MUY BAJA ",AM21)))</formula>
    </cfRule>
  </conditionalFormatting>
  <conditionalFormatting sqref="AN21:AO21">
    <cfRule type="containsText" dxfId="34" priority="29" operator="containsText" text="MENOR">
      <formula>NOT(ISERROR(SEARCH("MENOR",AN21)))</formula>
    </cfRule>
    <cfRule type="containsText" dxfId="33" priority="30" operator="containsText" text="MENOR">
      <formula>NOT(ISERROR(SEARCH("MENOR",AN21)))</formula>
    </cfRule>
    <cfRule type="containsText" dxfId="32" priority="31" operator="containsText" text="CATASTRÓFICO">
      <formula>NOT(ISERROR(SEARCH("CATASTRÓFICO",AN21)))</formula>
    </cfRule>
    <cfRule type="containsText" dxfId="31" priority="32" operator="containsText" text="MAYOR">
      <formula>NOT(ISERROR(SEARCH("MAYOR",AN21)))</formula>
    </cfRule>
    <cfRule type="containsText" dxfId="30" priority="33" operator="containsText" text="MODERADO">
      <formula>NOT(ISERROR(SEARCH("MODERADO",AN21)))</formula>
    </cfRule>
    <cfRule type="containsText" dxfId="29" priority="34" operator="containsText" text="MENOR ">
      <formula>NOT(ISERROR(SEARCH("MENOR ",AN21)))</formula>
    </cfRule>
    <cfRule type="containsText" dxfId="28" priority="35" operator="containsText" text="LEVE">
      <formula>NOT(ISERROR(SEARCH("LEVE",AN21)))</formula>
    </cfRule>
  </conditionalFormatting>
  <conditionalFormatting sqref="AM22">
    <cfRule type="containsText" dxfId="27" priority="22" operator="containsText" text="MUY BAJA">
      <formula>NOT(ISERROR(SEARCH("MUY BAJA",AM22)))</formula>
    </cfRule>
    <cfRule type="containsText" dxfId="26" priority="23" operator="containsText" text="MUY ALTA ">
      <formula>NOT(ISERROR(SEARCH("MUY ALTA ",AM22)))</formula>
    </cfRule>
    <cfRule type="containsText" dxfId="25" priority="24" operator="containsText" text="ALTA">
      <formula>NOT(ISERROR(SEARCH("ALTA",AM22)))</formula>
    </cfRule>
    <cfRule type="containsText" dxfId="24" priority="25" operator="containsText" text="MEDIA">
      <formula>NOT(ISERROR(SEARCH("MEDIA",AM22)))</formula>
    </cfRule>
    <cfRule type="containsText" dxfId="23" priority="26" operator="containsText" text="BAJA">
      <formula>NOT(ISERROR(SEARCH("BAJA",AM22)))</formula>
    </cfRule>
    <cfRule type="containsText" dxfId="22" priority="27" operator="containsText" text="MUY BAJA">
      <formula>NOT(ISERROR(SEARCH("MUY BAJA",AM22)))</formula>
    </cfRule>
    <cfRule type="containsText" dxfId="21" priority="28" operator="containsText" text="MUY BAJA ">
      <formula>NOT(ISERROR(SEARCH("MUY BAJA ",AM22)))</formula>
    </cfRule>
  </conditionalFormatting>
  <conditionalFormatting sqref="AN22:AO22">
    <cfRule type="containsText" dxfId="20" priority="15" operator="containsText" text="MENOR">
      <formula>NOT(ISERROR(SEARCH("MENOR",AN22)))</formula>
    </cfRule>
    <cfRule type="containsText" dxfId="19" priority="16" operator="containsText" text="MENOR">
      <formula>NOT(ISERROR(SEARCH("MENOR",AN22)))</formula>
    </cfRule>
    <cfRule type="containsText" dxfId="18" priority="17" operator="containsText" text="CATASTRÓFICO">
      <formula>NOT(ISERROR(SEARCH("CATASTRÓFICO",AN22)))</formula>
    </cfRule>
    <cfRule type="containsText" dxfId="17" priority="18" operator="containsText" text="MAYOR">
      <formula>NOT(ISERROR(SEARCH("MAYOR",AN22)))</formula>
    </cfRule>
    <cfRule type="containsText" dxfId="16" priority="19" operator="containsText" text="MODERADO">
      <formula>NOT(ISERROR(SEARCH("MODERADO",AN22)))</formula>
    </cfRule>
    <cfRule type="containsText" dxfId="15" priority="20" operator="containsText" text="MENOR ">
      <formula>NOT(ISERROR(SEARCH("MENOR ",AN22)))</formula>
    </cfRule>
    <cfRule type="containsText" dxfId="14" priority="21" operator="containsText" text="LEVE">
      <formula>NOT(ISERROR(SEARCH("LEVE",AN22)))</formula>
    </cfRule>
  </conditionalFormatting>
  <conditionalFormatting sqref="AM23">
    <cfRule type="containsText" dxfId="13" priority="8" operator="containsText" text="MUY BAJA">
      <formula>NOT(ISERROR(SEARCH("MUY BAJA",AM23)))</formula>
    </cfRule>
    <cfRule type="containsText" dxfId="12" priority="9" operator="containsText" text="MUY ALTA ">
      <formula>NOT(ISERROR(SEARCH("MUY ALTA ",AM23)))</formula>
    </cfRule>
    <cfRule type="containsText" dxfId="11" priority="10" operator="containsText" text="ALTA">
      <formula>NOT(ISERROR(SEARCH("ALTA",AM23)))</formula>
    </cfRule>
    <cfRule type="containsText" dxfId="10" priority="11" operator="containsText" text="MEDIA">
      <formula>NOT(ISERROR(SEARCH("MEDIA",AM23)))</formula>
    </cfRule>
    <cfRule type="containsText" dxfId="9" priority="12" operator="containsText" text="BAJA">
      <formula>NOT(ISERROR(SEARCH("BAJA",AM23)))</formula>
    </cfRule>
    <cfRule type="containsText" dxfId="8" priority="13" operator="containsText" text="MUY BAJA">
      <formula>NOT(ISERROR(SEARCH("MUY BAJA",AM23)))</formula>
    </cfRule>
    <cfRule type="containsText" dxfId="7" priority="14" operator="containsText" text="MUY BAJA ">
      <formula>NOT(ISERROR(SEARCH("MUY BAJA ",AM23)))</formula>
    </cfRule>
  </conditionalFormatting>
  <conditionalFormatting sqref="AN23:AO23">
    <cfRule type="containsText" dxfId="6" priority="1" operator="containsText" text="MENOR">
      <formula>NOT(ISERROR(SEARCH("MENOR",AN23)))</formula>
    </cfRule>
    <cfRule type="containsText" dxfId="5" priority="2" operator="containsText" text="MENOR">
      <formula>NOT(ISERROR(SEARCH("MENOR",AN23)))</formula>
    </cfRule>
    <cfRule type="containsText" dxfId="4" priority="3" operator="containsText" text="CATASTRÓFICO">
      <formula>NOT(ISERROR(SEARCH("CATASTRÓFICO",AN23)))</formula>
    </cfRule>
    <cfRule type="containsText" dxfId="3" priority="4" operator="containsText" text="MAYOR">
      <formula>NOT(ISERROR(SEARCH("MAYOR",AN23)))</formula>
    </cfRule>
    <cfRule type="containsText" dxfId="2" priority="5" operator="containsText" text="MODERADO">
      <formula>NOT(ISERROR(SEARCH("MODERADO",AN23)))</formula>
    </cfRule>
    <cfRule type="containsText" dxfId="1" priority="6" operator="containsText" text="MENOR ">
      <formula>NOT(ISERROR(SEARCH("MENOR ",AN23)))</formula>
    </cfRule>
    <cfRule type="containsText" dxfId="0" priority="7" operator="containsText" text="LEVE">
      <formula>NOT(ISERROR(SEARCH("LEVE",AN23)))</formula>
    </cfRule>
  </conditionalFormatting>
  <dataValidations count="4">
    <dataValidation type="list" allowBlank="1" showInputMessage="1" showErrorMessage="1" sqref="M16 M18 M20 M22:M25" xr:uid="{00000000-0002-0000-0100-000000000000}">
      <formula1>$M$44:$M$49</formula1>
    </dataValidation>
    <dataValidation type="list" allowBlank="1" showInputMessage="1" showErrorMessage="1" sqref="P16 P18 P20 P23:P25" xr:uid="{00000000-0002-0000-0100-000001000000}">
      <formula1>$N$44:$N$49</formula1>
    </dataValidation>
    <dataValidation type="list" allowBlank="1" showInputMessage="1" showErrorMessage="1" sqref="J16 J18 J20 J22:J23" xr:uid="{00000000-0002-0000-0100-000002000000}">
      <formula1>$C$44:$C$48</formula1>
    </dataValidation>
    <dataValidation type="list" allowBlank="1" showInputMessage="1" showErrorMessage="1" sqref="AD18:AD19 AD22:AD23" xr:uid="{00000000-0002-0000-0100-000003000000}">
      <formula1>"Preventivo,Detectivo,Correctivo"</formula1>
    </dataValidation>
  </dataValidations>
  <pageMargins left="0.7" right="0.7" top="0.75" bottom="0.75" header="0.3" footer="0.3"/>
  <pageSetup scale="10" orientation="portrait" r:id="rId1"/>
  <colBreaks count="2" manualBreakCount="2">
    <brk id="12" max="1048575" man="1"/>
    <brk id="2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'C:\Users\sebastian\Downloads\DOCUMENTOS  BOMBEROS\contextos elaborados\FINALES\mapas\[MATRIZ RIESGOS GESTION 2025  REDUCCION 07012025.xlsx]FORMULAS '!#REF!</xm:f>
          </x14:formula1>
          <xm:sqref>AF16:AF23 AH16:AJ23 C18 C20 AD17 C16 C23:C25 B24:B25 E24:E25</xm:sqref>
        </x14:dataValidation>
        <x14:dataValidation type="list" allowBlank="1" showInputMessage="1" showErrorMessage="1" xr:uid="{00000000-0002-0000-0100-000005000000}">
          <x14:formula1>
            <xm:f>'FORMULAS '!#REF!</xm:f>
          </x14:formula1>
          <xm:sqref>AR16:AR23 B16 AD16 AD20:AD21 H16:H23 E16:E23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90"/>
  <sheetViews>
    <sheetView topLeftCell="B32" zoomScale="140" zoomScaleNormal="140" workbookViewId="0">
      <selection activeCell="B32" sqref="B32"/>
    </sheetView>
  </sheetViews>
  <sheetFormatPr defaultColWidth="11" defaultRowHeight="14.25"/>
  <cols>
    <col min="1" max="1" width="11" style="65"/>
    <col min="2" max="2" width="33.625" style="65" customWidth="1"/>
    <col min="3" max="16384" width="11" style="65"/>
  </cols>
  <sheetData>
    <row r="3" spans="2:2">
      <c r="B3" s="68" t="s">
        <v>293</v>
      </c>
    </row>
    <row r="4" spans="2:2">
      <c r="B4" s="65" t="s">
        <v>294</v>
      </c>
    </row>
    <row r="5" spans="2:2">
      <c r="B5" s="65" t="s">
        <v>161</v>
      </c>
    </row>
    <row r="6" spans="2:2">
      <c r="B6" s="65" t="s">
        <v>295</v>
      </c>
    </row>
    <row r="7" spans="2:2">
      <c r="B7" s="65" t="s">
        <v>296</v>
      </c>
    </row>
    <row r="8" spans="2:2">
      <c r="B8" s="65" t="s">
        <v>297</v>
      </c>
    </row>
    <row r="9" spans="2:2">
      <c r="B9" s="65" t="s">
        <v>298</v>
      </c>
    </row>
    <row r="10" spans="2:2">
      <c r="B10" s="65" t="s">
        <v>299</v>
      </c>
    </row>
    <row r="11" spans="2:2">
      <c r="B11" s="65" t="s">
        <v>300</v>
      </c>
    </row>
    <row r="12" spans="2:2">
      <c r="B12" s="65" t="s">
        <v>301</v>
      </c>
    </row>
    <row r="13" spans="2:2">
      <c r="B13" s="65" t="s">
        <v>302</v>
      </c>
    </row>
    <row r="18" spans="1:2">
      <c r="B18" s="68" t="s">
        <v>303</v>
      </c>
    </row>
    <row r="20" spans="1:2">
      <c r="B20" s="65" t="s">
        <v>162</v>
      </c>
    </row>
    <row r="21" spans="1:2">
      <c r="B21" s="65" t="s">
        <v>304</v>
      </c>
    </row>
    <row r="24" spans="1:2">
      <c r="B24" s="68" t="s">
        <v>305</v>
      </c>
    </row>
    <row r="25" spans="1:2">
      <c r="A25" s="507" t="s">
        <v>306</v>
      </c>
      <c r="B25" s="69" t="s">
        <v>215</v>
      </c>
    </row>
    <row r="26" spans="1:2">
      <c r="A26" s="507"/>
      <c r="B26" s="69" t="s">
        <v>163</v>
      </c>
    </row>
    <row r="27" spans="1:2" ht="28.5">
      <c r="A27" s="507"/>
      <c r="B27" s="69" t="s">
        <v>307</v>
      </c>
    </row>
    <row r="29" spans="1:2" ht="28.5">
      <c r="A29" s="507" t="s">
        <v>308</v>
      </c>
      <c r="B29" s="70" t="s">
        <v>309</v>
      </c>
    </row>
    <row r="30" spans="1:2" ht="28.5">
      <c r="A30" s="507"/>
      <c r="B30" s="70" t="s">
        <v>310</v>
      </c>
    </row>
    <row r="31" spans="1:2" ht="28.5">
      <c r="A31" s="507"/>
      <c r="B31" s="70" t="s">
        <v>311</v>
      </c>
    </row>
    <row r="32" spans="1:2" ht="28.5">
      <c r="A32" s="507"/>
      <c r="B32" s="70" t="s">
        <v>235</v>
      </c>
    </row>
    <row r="36" spans="2:10">
      <c r="B36" s="68" t="s">
        <v>312</v>
      </c>
    </row>
    <row r="37" spans="2:10">
      <c r="B37" s="71" t="s">
        <v>166</v>
      </c>
    </row>
    <row r="38" spans="2:10">
      <c r="B38" s="71" t="s">
        <v>313</v>
      </c>
    </row>
    <row r="39" spans="2:10">
      <c r="B39" s="71" t="s">
        <v>314</v>
      </c>
    </row>
    <row r="40" spans="2:10">
      <c r="B40" s="71" t="s">
        <v>315</v>
      </c>
    </row>
    <row r="41" spans="2:10">
      <c r="B41" s="71" t="s">
        <v>316</v>
      </c>
    </row>
    <row r="42" spans="2:10" ht="25.5">
      <c r="B42" s="71" t="s">
        <v>317</v>
      </c>
    </row>
    <row r="43" spans="2:10">
      <c r="B43" s="71" t="s">
        <v>318</v>
      </c>
    </row>
    <row r="44" spans="2:10">
      <c r="B44" s="71"/>
    </row>
    <row r="46" spans="2:10">
      <c r="C46" s="72"/>
      <c r="D46" s="72"/>
      <c r="E46" s="72"/>
    </row>
    <row r="47" spans="2:10">
      <c r="B47" s="508" t="s">
        <v>319</v>
      </c>
      <c r="C47" s="508"/>
      <c r="D47" s="508"/>
      <c r="E47" s="508"/>
      <c r="F47" s="72"/>
      <c r="G47" s="71"/>
      <c r="H47" s="508" t="s">
        <v>320</v>
      </c>
      <c r="I47" s="508"/>
      <c r="J47" s="508"/>
    </row>
    <row r="48" spans="2:10" ht="38.25">
      <c r="B48" s="73" t="s">
        <v>321</v>
      </c>
      <c r="C48" s="73" t="s">
        <v>322</v>
      </c>
      <c r="D48" s="73" t="s">
        <v>323</v>
      </c>
      <c r="E48" s="73" t="s">
        <v>324</v>
      </c>
      <c r="G48" s="71"/>
      <c r="H48" s="74" t="s">
        <v>325</v>
      </c>
      <c r="I48" s="74" t="s">
        <v>326</v>
      </c>
      <c r="J48" s="74" t="s">
        <v>327</v>
      </c>
    </row>
    <row r="49" spans="2:10">
      <c r="B49" s="75" t="s">
        <v>178</v>
      </c>
      <c r="C49" s="76">
        <v>0.25</v>
      </c>
      <c r="D49" s="75" t="s">
        <v>328</v>
      </c>
      <c r="E49" s="76">
        <v>0.25</v>
      </c>
      <c r="G49" s="71"/>
      <c r="H49" s="75" t="s">
        <v>180</v>
      </c>
      <c r="I49" s="75" t="s">
        <v>181</v>
      </c>
      <c r="J49" s="75" t="s">
        <v>182</v>
      </c>
    </row>
    <row r="50" spans="2:10" ht="25.5">
      <c r="B50" s="75" t="s">
        <v>195</v>
      </c>
      <c r="C50" s="76">
        <v>0.15</v>
      </c>
      <c r="D50" s="75" t="s">
        <v>179</v>
      </c>
      <c r="E50" s="76">
        <v>0.15</v>
      </c>
      <c r="G50" s="71"/>
      <c r="H50" s="75" t="s">
        <v>329</v>
      </c>
      <c r="I50" s="75" t="s">
        <v>330</v>
      </c>
      <c r="J50" s="75" t="s">
        <v>331</v>
      </c>
    </row>
    <row r="51" spans="2:10">
      <c r="B51" s="75" t="s">
        <v>332</v>
      </c>
      <c r="C51" s="76">
        <v>0.1</v>
      </c>
      <c r="D51" s="71"/>
      <c r="E51" s="71"/>
      <c r="F51" s="71"/>
      <c r="G51" s="71"/>
      <c r="H51" s="75"/>
      <c r="I51" s="75"/>
      <c r="J51" s="75"/>
    </row>
    <row r="52" spans="2:10">
      <c r="B52" s="71"/>
      <c r="C52" s="77"/>
      <c r="D52" s="71"/>
      <c r="E52" s="71"/>
      <c r="F52" s="71"/>
      <c r="G52" s="71"/>
      <c r="H52" s="71"/>
      <c r="I52" s="71"/>
      <c r="J52" s="71"/>
    </row>
    <row r="56" spans="2:10">
      <c r="B56" s="74" t="s">
        <v>160</v>
      </c>
      <c r="F56" s="508" t="s">
        <v>333</v>
      </c>
      <c r="G56" s="508"/>
    </row>
    <row r="57" spans="2:10" ht="25.5">
      <c r="B57" s="75" t="s">
        <v>183</v>
      </c>
      <c r="F57" s="78" t="s">
        <v>321</v>
      </c>
      <c r="G57" s="78" t="s">
        <v>334</v>
      </c>
    </row>
    <row r="58" spans="2:10">
      <c r="B58" s="75" t="s">
        <v>335</v>
      </c>
      <c r="F58" s="75" t="s">
        <v>178</v>
      </c>
      <c r="G58" s="79" t="s">
        <v>266</v>
      </c>
    </row>
    <row r="59" spans="2:10">
      <c r="B59" s="75" t="s">
        <v>336</v>
      </c>
      <c r="F59" s="75" t="s">
        <v>195</v>
      </c>
      <c r="G59" s="79" t="s">
        <v>266</v>
      </c>
    </row>
    <row r="60" spans="2:10">
      <c r="B60" s="75" t="s">
        <v>207</v>
      </c>
      <c r="F60" s="75" t="s">
        <v>332</v>
      </c>
      <c r="G60" s="79" t="s">
        <v>288</v>
      </c>
    </row>
    <row r="61" spans="2:10">
      <c r="B61" s="75" t="s">
        <v>337</v>
      </c>
    </row>
    <row r="65" spans="2:12" ht="15">
      <c r="B65" s="80" t="s">
        <v>338</v>
      </c>
      <c r="E65" s="66"/>
      <c r="F65" s="66"/>
      <c r="G65" s="66"/>
      <c r="H65" s="81"/>
      <c r="I65" s="81"/>
      <c r="J65" s="81"/>
      <c r="K65" s="81"/>
      <c r="L65" s="81"/>
    </row>
    <row r="66" spans="2:12" ht="15">
      <c r="B66" s="65" t="s">
        <v>339</v>
      </c>
      <c r="C66" s="65" t="s">
        <v>289</v>
      </c>
      <c r="D66" s="65" t="s">
        <v>247</v>
      </c>
      <c r="E66" s="66"/>
      <c r="F66" s="66"/>
      <c r="G66" s="66"/>
      <c r="H66" s="82"/>
      <c r="I66" s="82"/>
      <c r="J66" s="82"/>
      <c r="K66" s="82"/>
      <c r="L66" s="82"/>
    </row>
    <row r="67" spans="2:12" ht="15" customHeight="1">
      <c r="B67" s="65" t="s">
        <v>271</v>
      </c>
      <c r="C67" s="65" t="s">
        <v>340</v>
      </c>
      <c r="D67" s="65" t="s">
        <v>247</v>
      </c>
      <c r="E67" s="506"/>
      <c r="F67" s="81"/>
      <c r="G67" s="82"/>
      <c r="H67" s="83"/>
      <c r="I67" s="83"/>
      <c r="J67" s="83"/>
      <c r="K67" s="83"/>
      <c r="L67" s="82"/>
    </row>
    <row r="68" spans="2:12" ht="15">
      <c r="B68" s="65" t="s">
        <v>339</v>
      </c>
      <c r="C68" s="65" t="s">
        <v>276</v>
      </c>
      <c r="D68" s="65" t="s">
        <v>276</v>
      </c>
      <c r="E68" s="506"/>
      <c r="F68" s="81"/>
      <c r="G68" s="84"/>
      <c r="H68" s="83"/>
      <c r="I68" s="83"/>
      <c r="J68" s="83"/>
      <c r="K68" s="83"/>
      <c r="L68" s="82"/>
    </row>
    <row r="69" spans="2:12" ht="15">
      <c r="B69" s="65" t="s">
        <v>339</v>
      </c>
      <c r="C69" s="65" t="s">
        <v>280</v>
      </c>
      <c r="D69" s="65" t="s">
        <v>291</v>
      </c>
      <c r="E69" s="506"/>
      <c r="F69" s="81"/>
      <c r="G69" s="84"/>
      <c r="H69" s="83"/>
      <c r="I69" s="83"/>
      <c r="J69" s="83"/>
      <c r="K69" s="83"/>
      <c r="L69" s="82"/>
    </row>
    <row r="70" spans="2:12" ht="15">
      <c r="B70" s="65" t="s">
        <v>339</v>
      </c>
      <c r="C70" s="65" t="s">
        <v>341</v>
      </c>
      <c r="D70" s="65" t="s">
        <v>342</v>
      </c>
      <c r="E70" s="506"/>
      <c r="F70" s="81"/>
      <c r="G70" s="84"/>
      <c r="H70" s="83"/>
      <c r="I70" s="83"/>
      <c r="J70" s="83"/>
      <c r="K70" s="83"/>
      <c r="L70" s="82"/>
    </row>
    <row r="71" spans="2:12" ht="15">
      <c r="B71" s="65" t="s">
        <v>343</v>
      </c>
      <c r="C71" s="65" t="s">
        <v>289</v>
      </c>
      <c r="D71" s="65" t="s">
        <v>247</v>
      </c>
      <c r="E71" s="506"/>
      <c r="F71" s="81"/>
      <c r="G71" s="84"/>
      <c r="H71" s="83"/>
      <c r="I71" s="83"/>
      <c r="J71" s="83"/>
      <c r="K71" s="83"/>
      <c r="L71" s="82"/>
    </row>
    <row r="72" spans="2:12">
      <c r="B72" s="65" t="s">
        <v>343</v>
      </c>
      <c r="C72" s="65" t="s">
        <v>340</v>
      </c>
      <c r="D72" s="65" t="s">
        <v>276</v>
      </c>
    </row>
    <row r="73" spans="2:12">
      <c r="B73" s="65" t="s">
        <v>343</v>
      </c>
      <c r="C73" s="65" t="s">
        <v>276</v>
      </c>
      <c r="D73" s="65" t="s">
        <v>276</v>
      </c>
    </row>
    <row r="74" spans="2:12">
      <c r="B74" s="65" t="s">
        <v>343</v>
      </c>
      <c r="C74" s="65" t="s">
        <v>280</v>
      </c>
      <c r="D74" s="65" t="s">
        <v>291</v>
      </c>
    </row>
    <row r="75" spans="2:12">
      <c r="B75" s="65" t="s">
        <v>343</v>
      </c>
      <c r="C75" s="65" t="s">
        <v>341</v>
      </c>
      <c r="D75" s="65" t="s">
        <v>342</v>
      </c>
    </row>
    <row r="76" spans="2:12">
      <c r="B76" s="65" t="s">
        <v>274</v>
      </c>
      <c r="C76" s="65" t="s">
        <v>289</v>
      </c>
      <c r="D76" s="65" t="s">
        <v>276</v>
      </c>
    </row>
    <row r="77" spans="2:12">
      <c r="B77" s="65" t="s">
        <v>274</v>
      </c>
      <c r="C77" s="65" t="s">
        <v>340</v>
      </c>
      <c r="D77" s="65" t="s">
        <v>276</v>
      </c>
    </row>
    <row r="78" spans="2:12">
      <c r="B78" s="65" t="s">
        <v>274</v>
      </c>
      <c r="C78" s="65" t="s">
        <v>276</v>
      </c>
      <c r="D78" s="65" t="s">
        <v>276</v>
      </c>
    </row>
    <row r="79" spans="2:12">
      <c r="B79" s="65" t="s">
        <v>274</v>
      </c>
      <c r="C79" s="65" t="s">
        <v>280</v>
      </c>
      <c r="D79" s="65" t="s">
        <v>291</v>
      </c>
    </row>
    <row r="80" spans="2:12">
      <c r="B80" s="65" t="s">
        <v>274</v>
      </c>
      <c r="C80" s="65" t="s">
        <v>341</v>
      </c>
      <c r="D80" s="65" t="s">
        <v>342</v>
      </c>
    </row>
    <row r="81" spans="2:4">
      <c r="B81" s="65" t="s">
        <v>344</v>
      </c>
      <c r="C81" s="65" t="s">
        <v>289</v>
      </c>
      <c r="D81" s="65" t="s">
        <v>276</v>
      </c>
    </row>
    <row r="82" spans="2:4">
      <c r="B82" s="65" t="s">
        <v>344</v>
      </c>
      <c r="C82" s="65" t="s">
        <v>340</v>
      </c>
      <c r="D82" s="65" t="s">
        <v>276</v>
      </c>
    </row>
    <row r="83" spans="2:4">
      <c r="B83" s="65" t="s">
        <v>344</v>
      </c>
      <c r="C83" s="65" t="s">
        <v>276</v>
      </c>
      <c r="D83" s="65" t="s">
        <v>291</v>
      </c>
    </row>
    <row r="84" spans="2:4">
      <c r="B84" s="65" t="s">
        <v>344</v>
      </c>
      <c r="C84" s="65" t="s">
        <v>280</v>
      </c>
      <c r="D84" s="65" t="s">
        <v>291</v>
      </c>
    </row>
    <row r="85" spans="2:4">
      <c r="B85" s="65" t="s">
        <v>344</v>
      </c>
      <c r="C85" s="65" t="s">
        <v>341</v>
      </c>
      <c r="D85" s="65" t="s">
        <v>342</v>
      </c>
    </row>
    <row r="86" spans="2:4">
      <c r="B86" s="65" t="s">
        <v>345</v>
      </c>
      <c r="C86" s="65" t="s">
        <v>289</v>
      </c>
      <c r="D86" s="65" t="s">
        <v>291</v>
      </c>
    </row>
    <row r="87" spans="2:4">
      <c r="B87" s="65" t="s">
        <v>345</v>
      </c>
      <c r="C87" s="65" t="s">
        <v>340</v>
      </c>
      <c r="D87" s="65" t="s">
        <v>291</v>
      </c>
    </row>
    <row r="88" spans="2:4">
      <c r="B88" s="65" t="s">
        <v>345</v>
      </c>
      <c r="C88" s="65" t="s">
        <v>276</v>
      </c>
      <c r="D88" s="65" t="s">
        <v>291</v>
      </c>
    </row>
    <row r="89" spans="2:4">
      <c r="B89" s="65" t="s">
        <v>345</v>
      </c>
      <c r="C89" s="65" t="s">
        <v>280</v>
      </c>
      <c r="D89" s="65" t="s">
        <v>291</v>
      </c>
    </row>
    <row r="90" spans="2:4">
      <c r="B90" s="65" t="s">
        <v>345</v>
      </c>
      <c r="C90" s="65" t="s">
        <v>341</v>
      </c>
      <c r="D90" s="65" t="s">
        <v>342</v>
      </c>
    </row>
  </sheetData>
  <mergeCells count="6">
    <mergeCell ref="E67:E71"/>
    <mergeCell ref="A25:A27"/>
    <mergeCell ref="A29:A32"/>
    <mergeCell ref="B47:E47"/>
    <mergeCell ref="H47:J47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/>
  <cp:revision/>
  <dcterms:created xsi:type="dcterms:W3CDTF">2019-01-22T14:23:20Z</dcterms:created>
  <dcterms:modified xsi:type="dcterms:W3CDTF">2025-09-09T00:14:23Z</dcterms:modified>
  <cp:category/>
  <cp:contentStatus/>
</cp:coreProperties>
</file>