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4080" windowHeight="6690" firstSheet="1" activeTab="1"/>
  </bookViews>
  <sheets>
    <sheet name="CONTEXTO RIESGOS" sheetId="17" r:id="rId1"/>
    <sheet name="RIESGOS  TALENTO HUMANO " sheetId="20" r:id="rId2"/>
    <sheet name="FORMULAS " sheetId="19" state="hidden" r:id="rId3"/>
  </sheets>
  <externalReferences>
    <externalReference r:id="rId4"/>
    <externalReference r:id="rId5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_xlnm.Print_Area" localSheetId="0">'CONTEXTO RIESGOS'!$A$1:$I$71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jo_1" localSheetId="1">#REF!</definedName>
    <definedName name="jo_1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ok" localSheetId="1">OFFSET(#REF!,0,0,COUNTA(#REF!)-1,1)</definedName>
    <definedName name="ok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N">[1]Maestros!$B$1:$B$2</definedName>
    <definedName name="SUCREL" localSheetId="1">#REF!</definedName>
    <definedName name="SUCREL">#REF!</definedName>
    <definedName name="_xlnm.Print_Titles" localSheetId="0">'CONTEXTO RIESGOS'!$17:$18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k+TgiDsREtmVW2nEhqDjRw1r87w=="/>
    </ext>
  </extLst>
</workbook>
</file>

<file path=xl/calcChain.xml><?xml version="1.0" encoding="utf-8"?>
<calcChain xmlns="http://schemas.openxmlformats.org/spreadsheetml/2006/main">
  <c r="U29" i="20" l="1"/>
  <c r="AP26" i="20"/>
  <c r="AO26" i="20"/>
  <c r="AM26" i="20"/>
  <c r="AG26" i="20"/>
  <c r="AE26" i="20"/>
  <c r="AP25" i="20"/>
  <c r="AO25" i="20"/>
  <c r="AM25" i="20"/>
  <c r="AL25" i="20"/>
  <c r="AG25" i="20"/>
  <c r="AE25" i="20"/>
  <c r="AG24" i="20"/>
  <c r="AE24" i="20"/>
  <c r="R24" i="20"/>
  <c r="Q24" i="20"/>
  <c r="O24" i="20"/>
  <c r="N24" i="20"/>
  <c r="S24" i="20" s="1"/>
  <c r="T24" i="20" s="1"/>
  <c r="K24" i="20"/>
  <c r="AP23" i="20"/>
  <c r="AO23" i="20"/>
  <c r="AG23" i="20"/>
  <c r="AE23" i="20"/>
  <c r="AP22" i="20"/>
  <c r="AO22" i="20"/>
  <c r="AG22" i="20"/>
  <c r="AE22" i="20"/>
  <c r="AP21" i="20"/>
  <c r="AO21" i="20"/>
  <c r="AG21" i="20"/>
  <c r="AE21" i="20"/>
  <c r="AP20" i="20"/>
  <c r="AO20" i="20"/>
  <c r="AG20" i="20"/>
  <c r="AE20" i="20"/>
  <c r="AG19" i="20"/>
  <c r="AE19" i="20"/>
  <c r="R19" i="20"/>
  <c r="Q19" i="20"/>
  <c r="S19" i="20" s="1"/>
  <c r="T19" i="20" s="1"/>
  <c r="O19" i="20"/>
  <c r="L19" i="20"/>
  <c r="K19" i="20"/>
  <c r="AM18" i="20"/>
  <c r="AG18" i="20"/>
  <c r="AE18" i="20"/>
  <c r="AG17" i="20"/>
  <c r="AE17" i="20"/>
  <c r="AG16" i="20"/>
  <c r="AE16" i="20"/>
  <c r="S16" i="20"/>
  <c r="T16" i="20" s="1"/>
  <c r="R16" i="20"/>
  <c r="O16" i="20"/>
  <c r="L16" i="20"/>
  <c r="K16" i="20"/>
  <c r="AK16" i="20" s="1"/>
  <c r="AN16" i="20" l="1"/>
  <c r="AP16" i="20" s="1"/>
  <c r="AN17" i="20"/>
  <c r="AN18" i="20" s="1"/>
  <c r="AO18" i="20" s="1"/>
  <c r="AM16" i="20"/>
  <c r="AL16" i="20"/>
  <c r="AK17" i="20" s="1"/>
  <c r="AN24" i="20"/>
  <c r="AK24" i="20"/>
  <c r="AO17" i="20"/>
  <c r="AN19" i="20"/>
  <c r="AK19" i="20"/>
  <c r="AP18" i="20" l="1"/>
  <c r="AO16" i="20"/>
  <c r="AP17" i="20"/>
  <c r="AP19" i="20"/>
  <c r="AO19" i="20"/>
  <c r="AP24" i="20"/>
  <c r="AO24" i="20"/>
  <c r="AL19" i="20"/>
  <c r="AK20" i="20" s="1"/>
  <c r="AM19" i="20"/>
  <c r="AL24" i="20"/>
  <c r="AM24" i="20"/>
  <c r="AM17" i="20"/>
  <c r="AL17" i="20"/>
  <c r="AL20" i="20" l="1"/>
  <c r="AK21" i="20" s="1"/>
  <c r="AL21" i="20" s="1"/>
  <c r="AK22" i="20" s="1"/>
  <c r="AL22" i="20" s="1"/>
  <c r="AK23" i="20" s="1"/>
  <c r="AL23" i="20" s="1"/>
  <c r="AM20" i="20"/>
</calcChain>
</file>

<file path=xl/sharedStrings.xml><?xml version="1.0" encoding="utf-8"?>
<sst xmlns="http://schemas.openxmlformats.org/spreadsheetml/2006/main" count="629" uniqueCount="362">
  <si>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</si>
  <si>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</si>
  <si>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</si>
  <si>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</si>
  <si>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</si>
  <si>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</si>
  <si>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</si>
  <si>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</si>
  <si>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</si>
  <si>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</si>
  <si>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</si>
  <si>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</si>
  <si>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 xml:space="preserve">TALENTO HUMANO </t>
  </si>
  <si>
    <t>OBJETIVO  DEL PROCESO 
(Caracterización de Proceso)</t>
  </si>
  <si>
    <t>Planear, organizar, ejecutar y controlar las acciones relacionadas con la administración y el desarrollo del Talento Humano al servicio de la Unidad, en pro del mejoramiento continuo, la satisfacción del personal y el desarrollo institucional,que permita contar con servidores idóneos y competentes, en un  ambiente cálido de trabajo,para atender la misión y objetivos de la Entidad.</t>
  </si>
  <si>
    <t xml:space="preserve">ALCANCE </t>
  </si>
  <si>
    <t>El proceso inicia con la definición de políticas de operación y la planificación del proceso, la provisión del recurso humano y finaliza con la desvinculación asistida de los servidores de la entidad.</t>
  </si>
  <si>
    <t xml:space="preserve">ACTIVIDADES DE LA CADENA DE VALOR/ FACTORES CLAVES DE ÉXITO </t>
  </si>
  <si>
    <t xml:space="preserve">1. Desarrollo organizacional </t>
  </si>
  <si>
    <t>2. Calidad de vida</t>
  </si>
  <si>
    <t xml:space="preserve">3. Seguridad y salud en trabajo </t>
  </si>
  <si>
    <t xml:space="preserve">4. Nomina </t>
  </si>
  <si>
    <t xml:space="preserve"> </t>
  </si>
  <si>
    <t xml:space="preserve">5. Academia </t>
  </si>
  <si>
    <t xml:space="preserve">6. archivo historia laborales 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</si>
  <si>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</si>
  <si>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</si>
  <si>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</si>
  <si>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</si>
  <si>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</si>
  <si>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</si>
  <si>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</si>
  <si>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</si>
  <si>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</si>
  <si>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</si>
  <si>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</si>
  <si>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</si>
  <si>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</t>
  </si>
  <si>
    <t xml:space="preserve">Reestructación planta de personal </t>
  </si>
  <si>
    <t xml:space="preserve">2. Aspectos políticos nacionales </t>
  </si>
  <si>
    <t xml:space="preserve">lineamientos generales relacionada con cursos y normatividad en general </t>
  </si>
  <si>
    <t xml:space="preserve">Otros: </t>
  </si>
  <si>
    <t>FINANCIERO</t>
  </si>
  <si>
    <t xml:space="preserve">1. Presupuesto  </t>
  </si>
  <si>
    <t xml:space="preserve">Se garantiza la cobertura de la nomina para la planta </t>
  </si>
  <si>
    <t xml:space="preserve">2. Recortes presupuestales </t>
  </si>
  <si>
    <t>afectacion en el Plan Institucional de Capacitación</t>
  </si>
  <si>
    <t xml:space="preserve">Posibilidad de incumplimiento en la ejecucion del  PETH (PIC) </t>
  </si>
  <si>
    <t>3. Cambios en la política fiscal</t>
  </si>
  <si>
    <t>SOCIAL</t>
  </si>
  <si>
    <t xml:space="preserve">1. Participación de la comunidad </t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</si>
  <si>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</si>
  <si>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</si>
  <si>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
</t>
  </si>
  <si>
    <t xml:space="preserve">
</t>
  </si>
  <si>
    <t xml:space="preserve">TECNOLÓGICOS   </t>
  </si>
  <si>
    <t>1. Avances en tecnologías de la información.</t>
  </si>
  <si>
    <t xml:space="preserve">oportunidad de adquirir equipos  para apoyar la digitalizacion del archivo de historias laborales </t>
  </si>
  <si>
    <t>2. Acceso a sistemas de información externos relacionados con el objeto misional y con actividades de soporte.</t>
  </si>
  <si>
    <t>manejo de SIDEAP
ministerio de trabajo
BOGDATA</t>
  </si>
  <si>
    <t xml:space="preserve">Fallos en BOGDATA que originan inoportunidad en el pago  de la nómina </t>
  </si>
  <si>
    <t>3. Ataques informáticos</t>
  </si>
  <si>
    <t xml:space="preserve">AMBIENTALES   </t>
  </si>
  <si>
    <t>1. Condiciones climatológicas que inciden en la prestación del servicio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</si>
  <si>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</si>
  <si>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</si>
  <si>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</si>
  <si>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</si>
  <si>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expedicion de normatividad relacionada con SST  y con desarrollo organizacional </t>
  </si>
  <si>
    <t xml:space="preserve">FACTORES INTERNOS </t>
  </si>
  <si>
    <t>PERSONAL</t>
  </si>
  <si>
    <t>1. Competencias del talento humano</t>
  </si>
  <si>
    <t xml:space="preserve">contar con personal idoneo  para el desaroolo de las actividades clave del proceso </t>
  </si>
  <si>
    <t>Desconocimiento de los temas de capacitación de personal actual y/o nuevo</t>
  </si>
  <si>
    <t xml:space="preserve">Posibilidad de rotación de personal que impida la actualización en los temas de Gestión y Prevención de los Riesgos </t>
  </si>
  <si>
    <t>2. Disponibilidad del talento humano</t>
  </si>
  <si>
    <t xml:space="preserve">Que se pase por alto la advertencia y se logre materializar el riesgo
</t>
  </si>
  <si>
    <t>Posibilidad de ausencia de personal para ejecutar las acciones y algún control se deje de aplicar</t>
  </si>
  <si>
    <t xml:space="preserve">3. Influencia para propiciar  posibles actos de corrupcion, fraude, lavado de activos y financiacion del terrorismo </t>
  </si>
  <si>
    <t>X</t>
  </si>
  <si>
    <t xml:space="preserve">4. Integridad publica (conflicto de interes) </t>
  </si>
  <si>
    <t xml:space="preserve">Nombramientos  en planta de personal  que generen conflicto de interes </t>
  </si>
  <si>
    <t>5. Retiro de personal  (fuga de conocimiento)    en forma voluntaria o involuntaria</t>
  </si>
  <si>
    <t xml:space="preserve">Debilidad en el proceso de retiro de  personal administrativo 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</si>
  <si>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</si>
  <si>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</si>
  <si>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espacio inadecuado para fortalecer la escuela de formacion Bomberil</t>
  </si>
  <si>
    <t>TECNOLOGÍA</t>
  </si>
  <si>
    <t xml:space="preserve">1. Condiciones tecnológicas (software ,  hardware e infraestructura ) que atendiendan las necesidades de la entidad. </t>
  </si>
  <si>
    <t xml:space="preserve">Ausencia de equipos para digitalización  de historia laboral </t>
  </si>
  <si>
    <t>2. Confidencialidad, integridad y disponibilidad de la información.</t>
  </si>
  <si>
    <t xml:space="preserve">Perdida de información de historias laborales, resultados  examenes medicos ocupacionales, 
No tener acceso de manera oportuna a la informacion requerida </t>
  </si>
  <si>
    <t>PROCESOS</t>
  </si>
  <si>
    <t xml:space="preserve">1.    Desempeño de los procesos  (Indicadores, resultados de seguimiento) </t>
  </si>
  <si>
    <t>Adecuado seguimiento, control y medicion del proceso</t>
  </si>
  <si>
    <t>2. Falta de procedimientos  ( fuga de conocimiento)  / falta de   controles efectivos en los  procedimientos, necesarios para el desarrollo de la gestión</t>
  </si>
  <si>
    <t xml:space="preserve"> Actualización de documentos en el marco de la normativa vigente  y de acuerdo a directrices emitidas por la OAP</t>
  </si>
  <si>
    <t xml:space="preserve">Errores en la iquidación de la nómina </t>
  </si>
  <si>
    <t xml:space="preserve">Posibilidad de pérdida reputacional por  errores en la liquidacion de la nomina 
</t>
  </si>
  <si>
    <t>3.    Interacción entre procesos.</t>
  </si>
  <si>
    <t>adecuada interaccion de procesos  de manera oportuna</t>
  </si>
  <si>
    <t xml:space="preserve">4. Circunstancias asociadas a temas fiscales como la administración, gestión, ordenación, custodia,  adquisición de bienes o recursos públicos.  </t>
  </si>
  <si>
    <t xml:space="preserve">5 Hallazgos fiscales y/o fallos con responsabilidad fiscal originados por la Contraloria </t>
  </si>
  <si>
    <t xml:space="preserve">Falta de gestión en el cobro de incapacidades </t>
  </si>
  <si>
    <t xml:space="preserve">posibilidad de hallazgos fiscales por  falta de gestión en el cobro de incapacidades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</si>
  <si>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</si>
  <si>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</si>
  <si>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</si>
  <si>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cumplimiento en la entrega de informacion  oportuna  y exacta al ente de control </t>
  </si>
  <si>
    <t xml:space="preserve">3. Interacción con medios de comunicación </t>
  </si>
  <si>
    <t>Posibilidad de afectación reputacional y económica por la liquidación errada de</t>
  </si>
  <si>
    <t>Posibilidad de afectación reputacional y económica por accidentes laborales
materializados y enfermedades laborales desarrolladas, debido a debilidades en
la identificación del panorama de riesgos de la Entidad, las debilidades en la
planeación y ejecución de acciones preventivas, y el desconocimiento de
medidas de autocuidado por parte de las y los trabajdores</t>
  </si>
  <si>
    <t>la nómina, debido a debilidades en las herramientas utilizadas para el desarrollo</t>
  </si>
  <si>
    <t>de los cálculos requeridos, a las debilidades en la remisión y verificación de</t>
  </si>
  <si>
    <t>documentación que soporta la liquidación realizadda y/o a la falta de</t>
  </si>
  <si>
    <t>segregación de actividades en la revisión y validación de requisitos para la</t>
  </si>
  <si>
    <t>liquidación de nómina</t>
  </si>
  <si>
    <t>Posibilidad de afectación económica y reputacional de la Entidad por fallas en la operación y/o en la entrega de los productos y/o servicios a la ciudadanía,
debido a debilidades  en la planeación y ejecución de la inducción, reinducción, formación y
capacitación,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</si>
  <si>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</si>
  <si>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</si>
  <si>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</si>
  <si>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</si>
  <si>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</si>
  <si>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</si>
  <si>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</si>
  <si>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</si>
  <si>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</si>
  <si>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</si>
  <si>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</si>
  <si>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</si>
  <si>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</si>
  <si>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</si>
  <si>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</si>
  <si>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</si>
  <si>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</si>
  <si>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</si>
  <si>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</si>
  <si>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</si>
  <si>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</si>
  <si>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</si>
  <si>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</si>
  <si>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</si>
  <si>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</si>
  <si>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</si>
  <si>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</si>
  <si>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</si>
  <si>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r>
      <t xml:space="preserve">
ACCIÓN 
(</t>
    </r>
    <r>
      <rPr>
        <b/>
        <sz val="26"/>
        <rFont val="Arial"/>
        <family val="2"/>
      </rPr>
      <t xml:space="preserve"> Verificar Revisar Validar Cotejar)</t>
    </r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</si>
  <si>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</si>
  <si>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</si>
  <si>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</si>
  <si>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</si>
  <si>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</si>
  <si>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</si>
  <si>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</si>
  <si>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</si>
  <si>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</si>
  <si>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
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</si>
  <si>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</si>
  <si>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</si>
  <si>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</si>
  <si>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</si>
  <si>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</si>
  <si>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</si>
  <si>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</si>
  <si>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</si>
  <si>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</si>
  <si>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</si>
  <si>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</si>
  <si>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</si>
  <si>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</si>
  <si>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</si>
  <si>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</si>
  <si>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</si>
  <si>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</si>
  <si>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</si>
  <si>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</si>
  <si>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</si>
  <si>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 xml:space="preserve">GESTIÓN DEL TALENTO HUMANO </t>
  </si>
  <si>
    <t>Gestión</t>
  </si>
  <si>
    <t>Posibilidad de pérdida reputacional</t>
  </si>
  <si>
    <t xml:space="preserve"> Por  deficiencias en la ejecución del PETH </t>
  </si>
  <si>
    <t xml:space="preserve">Debido a un seguimiento insuficiente 
</t>
  </si>
  <si>
    <t>Ejecución y Administración de procesos</t>
  </si>
  <si>
    <t>La actividad que conlleva el riesgo se ejecuta de 3 a 24 veces por año</t>
  </si>
  <si>
    <t>N/A</t>
  </si>
  <si>
    <t>El riesgo afecta la imagen de la entidad internamente, de conocimiento general, nivel interno, de junta directiva y accionistas y/o de provedores</t>
  </si>
  <si>
    <t>Moderado</t>
  </si>
  <si>
    <t>Subdirector de gestión humana</t>
  </si>
  <si>
    <t xml:space="preserve">Servidor de planta o contratista asignado  responsable de los diferentes planes </t>
  </si>
  <si>
    <t>Mensual</t>
  </si>
  <si>
    <t xml:space="preserve">Verificar la ejecución  de las actividades </t>
  </si>
  <si>
    <t xml:space="preserve">En caso de encontrar incumplimientos  o demoras en el desarrollo de actividades informa al Subdirector para analizar  las causas y tomar las acciones a que haya lugar </t>
  </si>
  <si>
    <t>Detectivo</t>
  </si>
  <si>
    <t>Manual</t>
  </si>
  <si>
    <t>Documentado</t>
  </si>
  <si>
    <t>Continua</t>
  </si>
  <si>
    <t>Con Registro</t>
  </si>
  <si>
    <t>Aceptar</t>
  </si>
  <si>
    <t xml:space="preserve">N.A </t>
  </si>
  <si>
    <r>
      <t>NOMBRE</t>
    </r>
    <r>
      <rPr>
        <sz val="26"/>
        <color theme="1"/>
        <rFont val="Arial"/>
        <family val="2"/>
      </rPr>
      <t xml:space="preserve"> .  Avance  ponderado  del   PETH </t>
    </r>
    <r>
      <rPr>
        <b/>
        <sz val="26"/>
        <color theme="1"/>
        <rFont val="Arial"/>
        <family val="2"/>
      </rPr>
      <t xml:space="preserve">
</t>
    </r>
    <r>
      <rPr>
        <b/>
        <sz val="26"/>
        <rFont val="Arial"/>
        <family val="2"/>
      </rPr>
      <t xml:space="preserve">FORMULA: </t>
    </r>
    <r>
      <rPr>
        <sz val="26"/>
        <rFont val="Arial"/>
        <family val="2"/>
      </rPr>
      <t>Suma ponderada del avance de los planes  que conforman el PETH</t>
    </r>
    <r>
      <rPr>
        <b/>
        <sz val="26"/>
        <color rgb="FFFF0000"/>
        <rFont val="Arial"/>
        <family val="2"/>
      </rPr>
      <t xml:space="preserve">
</t>
    </r>
    <r>
      <rPr>
        <b/>
        <sz val="26"/>
        <rFont val="Arial"/>
        <family val="2"/>
      </rPr>
      <t xml:space="preserve">META: </t>
    </r>
    <r>
      <rPr>
        <sz val="26"/>
        <rFont val="Arial"/>
        <family val="2"/>
      </rPr>
      <t xml:space="preserve">100%  en cada trimestre </t>
    </r>
    <r>
      <rPr>
        <b/>
        <sz val="26"/>
        <color theme="1"/>
        <rFont val="Arial"/>
        <family val="2"/>
      </rPr>
      <t xml:space="preserve">
FRECUENCIA DE MEDICIÓN :</t>
    </r>
    <r>
      <rPr>
        <sz val="26"/>
        <color theme="1"/>
        <rFont val="Arial"/>
        <family val="2"/>
      </rPr>
      <t xml:space="preserve"> trimestral </t>
    </r>
  </si>
  <si>
    <t xml:space="preserve">Servidor de planta o contratista (enlace) </t>
  </si>
  <si>
    <t xml:space="preserve">Mensual </t>
  </si>
  <si>
    <t xml:space="preserve">Revisar   la ejecución  de las actividades </t>
  </si>
  <si>
    <t xml:space="preserve">Verificando que los soportes presentados  por los encargados de los planes respalden el efectvo avance  de los mismos </t>
  </si>
  <si>
    <t>En caso de encontrar inconsistencias se solicita al encargado del plan la corrección a la información</t>
  </si>
  <si>
    <t>Bajo</t>
  </si>
  <si>
    <t xml:space="preserve">Verificando el avance en la ejecución de los planes  que conforman el PETH  de acuerdo con lo reportado en  el informe de gestión </t>
  </si>
  <si>
    <t>En caso de encontrar incumplimento revisa con el equipo de trabajo las causas del incumplimiento y las acciones a  tomar</t>
  </si>
  <si>
    <t>Fiscal</t>
  </si>
  <si>
    <t>Posibilidad  de efecto dañoso sobre el recurso público</t>
  </si>
  <si>
    <t xml:space="preserve">Por    falta de gestión en el cobro de incapacidades </t>
  </si>
  <si>
    <t xml:space="preserve">Debido a  fallas en  la actualización de la base  de gestión de incapacidades </t>
  </si>
  <si>
    <t xml:space="preserve">Afectación menor a 10 SMLMV </t>
  </si>
  <si>
    <t xml:space="preserve">Servidor de planta o contratista asignado  responsable de las incapacidades </t>
  </si>
  <si>
    <t xml:space="preserve">Cada vez que se recibe una  incapacidad </t>
  </si>
  <si>
    <t xml:space="preserve">Verificar que la incapacidad médica cumpla con los requisitos establecidos.
</t>
  </si>
  <si>
    <t>Revisando para cada tipo de incapacidad que la misma cumpla con los requisitos establecidos en el procedimiento "Incapacidades"</t>
  </si>
  <si>
    <t xml:space="preserve">En caso de encontrar inconsistencias  se proyecta comunicación al(a) Servidor(a) informando la causa de la devolución y solicitando documentación ajustada
</t>
  </si>
  <si>
    <r>
      <t xml:space="preserve">Base de gestión de incapacidades 
</t>
    </r>
    <r>
      <rPr>
        <sz val="26"/>
        <color rgb="FFFF0000"/>
        <rFont val="Arial"/>
        <family val="2"/>
      </rPr>
      <t xml:space="preserve">
</t>
    </r>
    <r>
      <rPr>
        <sz val="26"/>
        <rFont val="Arial"/>
        <family val="2"/>
      </rPr>
      <t xml:space="preserve">
 Aplicativo SIAP 
Memorando/ 
correo electrónico </t>
    </r>
  </si>
  <si>
    <t xml:space="preserve">Alto </t>
  </si>
  <si>
    <r>
      <t xml:space="preserve">NOMBRE : </t>
    </r>
    <r>
      <rPr>
        <sz val="26"/>
        <color theme="1"/>
        <rFont val="Arial"/>
        <family val="2"/>
      </rPr>
      <t>Cobro de incapacidades</t>
    </r>
    <r>
      <rPr>
        <b/>
        <sz val="26"/>
        <color theme="1"/>
        <rFont val="Arial"/>
        <family val="2"/>
      </rPr>
      <t xml:space="preserve">
FORMULA: </t>
    </r>
    <r>
      <rPr>
        <sz val="26"/>
        <color theme="1"/>
        <rFont val="Arial"/>
        <family val="2"/>
      </rPr>
      <t xml:space="preserve">Número de casos de cartera de incapacidades  castigada  / Total de incapacidades reportadas 
</t>
    </r>
    <r>
      <rPr>
        <b/>
        <sz val="26"/>
        <color theme="1"/>
        <rFont val="Arial"/>
        <family val="2"/>
      </rPr>
      <t xml:space="preserve">
META : </t>
    </r>
    <r>
      <rPr>
        <sz val="26"/>
        <color theme="1"/>
        <rFont val="Arial"/>
        <family val="2"/>
      </rPr>
      <t>0%</t>
    </r>
    <r>
      <rPr>
        <b/>
        <sz val="26"/>
        <color theme="1"/>
        <rFont val="Arial"/>
        <family val="2"/>
      </rPr>
      <t xml:space="preserve"> </t>
    </r>
    <r>
      <rPr>
        <sz val="26"/>
        <color theme="1"/>
        <rFont val="Arial"/>
        <family val="2"/>
      </rPr>
      <t xml:space="preserve"> </t>
    </r>
    <r>
      <rPr>
        <b/>
        <sz val="26"/>
        <color theme="1"/>
        <rFont val="Arial"/>
        <family val="2"/>
      </rPr>
      <t xml:space="preserve">
FRECUENCIA DE MEDICIÓN: </t>
    </r>
    <r>
      <rPr>
        <sz val="26"/>
        <color theme="1"/>
        <rFont val="Arial"/>
        <family val="2"/>
      </rPr>
      <t xml:space="preserve">Trimestral  </t>
    </r>
  </si>
  <si>
    <t>Verificar  ante cada EPS,ARL y AFP, el estado del  trámite   de pago</t>
  </si>
  <si>
    <r>
      <t>Se efectúan comunicaciones a las EPS ARL y AFP. solicitando información del proceso en el que se encuentra el trámite de pago de la incapacidad y</t>
    </r>
    <r>
      <rPr>
        <sz val="26"/>
        <rFont val="Arial"/>
        <family val="2"/>
      </rPr>
      <t xml:space="preserve"> si esta cumple con los requisitos para el mismo </t>
    </r>
  </si>
  <si>
    <t xml:space="preserve">En caso de encontrar estados anormales en el trámite  se emiten correos electrónicos  u oficios a las entidades con los ajustes/ aclaraciones requeridos </t>
  </si>
  <si>
    <t xml:space="preserve">Base de Gestión de incapacidades  
</t>
  </si>
  <si>
    <t xml:space="preserve">Cotejar  los  registros  de incapacidades    contra los pagos reportados por Tesoreria  Distrital  
</t>
  </si>
  <si>
    <t xml:space="preserve">Se cruza la información registrada en el archivo electrónico “Base de gestión de incapacidades” que se encuentra en carpeta compartida en OneDrive institucional contra 
la base de pagos reconocidos por EPS y ARL emitido por la Tesoreria Distrital  de la Secretaría Distrital de Hacienda para validar los pagos  
</t>
  </si>
  <si>
    <t xml:space="preserve">en caso de encontrar pagos inconsistentes  se procede a  solicitar    al área financiera de la entidad  aclaración de las  liquidaciones pagadas o reconocidas por  las (EPS, ARL Y AFP) para tomar las acciones a que haya lugar 
</t>
  </si>
  <si>
    <t xml:space="preserve">Base de gestión de incapacidades
Correo electrónico 
</t>
  </si>
  <si>
    <t>Baja</t>
  </si>
  <si>
    <t xml:space="preserve">mensual </t>
  </si>
  <si>
    <t>Verificar si existen saldos pendientes por pagar por parte de la EPS,ARL y AFP</t>
  </si>
  <si>
    <t xml:space="preserve">Se elabora informe de acuerdo con la base de pagos reconocidos  vs. la base de gestión de incapacidades  para reportar los casos identificados de saldos pendientes   por pagar 
</t>
  </si>
  <si>
    <t xml:space="preserve">En caso de encontrar  saldos pendientes por pagar se reportan al área financiera  para tomar las acciones a que haya lugar </t>
  </si>
  <si>
    <t xml:space="preserve">Informe "Edad de cartera" remitido por correo electrónico </t>
  </si>
  <si>
    <t xml:space="preserve">Verificar que la Base de Gestión de incapacidades se encuentre actualizada </t>
  </si>
  <si>
    <t>A medida que la Oficina Juridica reporte avances o cambios de estado de la gestión de cobro de la incapacidades se debe ir actualizando la base de las mismas para su seguimiento y control</t>
  </si>
  <si>
    <t xml:space="preserve">Se procede a registrar en la base de gestión de incapacidades la información actualizada </t>
  </si>
  <si>
    <t>Base de gestión de incapacidades</t>
  </si>
  <si>
    <t xml:space="preserve">Muy baja </t>
  </si>
  <si>
    <t xml:space="preserve">Por  errores en la liquidacion de la nomina 
</t>
  </si>
  <si>
    <t xml:space="preserve">Debido al incumplimiento de los requisitos para la inclusion de las novedades </t>
  </si>
  <si>
    <t xml:space="preserve">Servidor de planta o contratista asignado 
</t>
  </si>
  <si>
    <t xml:space="preserve">Revisar las  novedades recepcionadas </t>
  </si>
  <si>
    <t xml:space="preserve">Verificando el cumplimiento de la normatividad aplicable asi como los  requisitos de acuerdo al tipo de novedad </t>
  </si>
  <si>
    <t>Informar a quien radicó la novedad, indicado las razones por las cuales la solicitud no cumple con la norma o requisitos para su ingreso en la nómina</t>
  </si>
  <si>
    <t>Correo electrónico / Memorando</t>
  </si>
  <si>
    <t>Preventivo</t>
  </si>
  <si>
    <t>Sin Registro</t>
  </si>
  <si>
    <t xml:space="preserve">NA </t>
  </si>
  <si>
    <r>
      <t xml:space="preserve">NOMBRE  : </t>
    </r>
    <r>
      <rPr>
        <sz val="26"/>
        <color theme="1"/>
        <rFont val="Arial"/>
        <family val="2"/>
      </rPr>
      <t xml:space="preserve">Numero de reclamaciones por liquidación de nómina </t>
    </r>
    <r>
      <rPr>
        <b/>
        <sz val="26"/>
        <color theme="1"/>
        <rFont val="Arial"/>
        <family val="2"/>
      </rPr>
      <t xml:space="preserve">
FORMULA </t>
    </r>
    <r>
      <rPr>
        <sz val="26"/>
        <color theme="1"/>
        <rFont val="Arial"/>
        <family val="2"/>
      </rPr>
      <t xml:space="preserve">Numero de reclamaciones   por errores en la liquidacion / total reclamaciones recibidas </t>
    </r>
    <r>
      <rPr>
        <b/>
        <sz val="26"/>
        <color theme="1"/>
        <rFont val="Arial"/>
        <family val="2"/>
      </rPr>
      <t xml:space="preserve">
META :</t>
    </r>
    <r>
      <rPr>
        <sz val="26"/>
        <color theme="1"/>
        <rFont val="Arial"/>
        <family val="2"/>
      </rPr>
      <t xml:space="preserve"> 0%</t>
    </r>
    <r>
      <rPr>
        <b/>
        <sz val="26"/>
        <color theme="1"/>
        <rFont val="Arial"/>
        <family val="2"/>
      </rPr>
      <t xml:space="preserve">
FRECUENCIA DE MEDICIÓN :</t>
    </r>
    <r>
      <rPr>
        <sz val="26"/>
        <color theme="1"/>
        <rFont val="Arial"/>
        <family val="2"/>
      </rPr>
      <t xml:space="preserve"> Mensual </t>
    </r>
  </si>
  <si>
    <t xml:space="preserve">Revisar la liquidación de las novedades incluidas y los demas conceptos de  la nómina </t>
  </si>
  <si>
    <t>Validando las novedades contra la liquidación</t>
  </si>
  <si>
    <t xml:space="preserve">En caso de presentarse inconsistencias se  realizan los ajustes a que haya lugar </t>
  </si>
  <si>
    <t xml:space="preserve">Debido a errores a parametrización en el archivo plano </t>
  </si>
  <si>
    <t xml:space="preserve">Servidor de planta o contratista asignado  del area financiera 
</t>
  </si>
  <si>
    <t xml:space="preserve">Verificar  el cargue de la nómina </t>
  </si>
  <si>
    <t xml:space="preserve">Cotejar que el archivo plano no presente   inconsistencias  de acuerdo con los parámetros de BOGDATA </t>
  </si>
  <si>
    <t>En caso de presentar inconsistencias  el servidor de planta o contratista  de financiera informa a nómina  por correo electrónico  el error presentado</t>
  </si>
  <si>
    <t xml:space="preserve">Correo electrónico  con el número de lote  de aprobación 
correo electronico ( adjunto pantallazo errot) </t>
  </si>
  <si>
    <t xml:space="preserve">Bajo </t>
  </si>
  <si>
    <t xml:space="preserve">CONTROL  DE CAMBIOS </t>
  </si>
  <si>
    <t xml:space="preserve">FECHA </t>
  </si>
  <si>
    <t xml:space="preserve">DESCRIPCION DE LOS CAMBIOS </t>
  </si>
  <si>
    <t xml:space="preserve">JULIO DE 2025 </t>
  </si>
  <si>
    <r>
      <t>Los riesgos : 
1.Posibilidad de pérdida de credibilidad Por la</t>
    </r>
    <r>
      <rPr>
        <sz val="22"/>
        <rFont val="Arial"/>
        <family val="2"/>
      </rPr>
      <t xml:space="preserve"> baja implementación de las políticas de gestión del talento humano, debido a la insuficiencia de  lineamientos . SE AJUSTA  LA REDACCION AL RIESGO No. 1 
2.Posibilidad de afectación económica y reputacional Por la deficiente formulación de los planes estratégicos y anuales de Talento Humano , debido a la debilidad en la documentación y lineamientos. FACTOR DE RIESGO . NO ES UN RIESGO
3.Posibilidad de afectación reputacional Por el deficiente seguimiento a la ejecución y medición de las actividades para el desarrollo de los planes  Debido a la debilidad en la definición de etapas de seguimiento , los indicadores para su medición y fechas de reporte de los seguimientos. FACTOR DE RIESGO . NO ES UN RIESGO
</t>
    </r>
    <r>
      <rPr>
        <sz val="22"/>
        <color theme="1"/>
        <rFont val="Arial"/>
        <family val="2"/>
      </rPr>
      <t xml:space="preserve">
4.Posibilidad de afectación reputacional Por realizar la vinculación, acompañamiento y desvinculación inadecuada de un servidor Debido a la incorrecta verificación de todos los requisitos que se deben tener en cuenta. NO CONTINUA TENIENDO EN CUENTA EL ANALISIS DEL CONTEXTO 
5.Posibilidad de perjuicio económico y reputacional Por la afectación en la seguridad y salud de los servidores o por la interposición de multas o sanciones por el incumplimiento normativo Debido a la insuficiente documentación o gestión para garantizar que se cumplan los requisitos mínimos exigidos por la norma para el sistema de gestión de seguridad y la salud en el trabajo.NO CONTINUA TENIENDO EN CUENTA EL ANALISIS DEL CONTEXTO 
6.Posibilidad de afectación reputacional Por </t>
    </r>
    <r>
      <rPr>
        <sz val="22"/>
        <rFont val="Arial"/>
        <family val="2"/>
      </rPr>
      <t>la baja implementación d</t>
    </r>
    <r>
      <rPr>
        <sz val="22"/>
        <color theme="1"/>
        <rFont val="Arial"/>
        <family val="2"/>
      </rPr>
      <t>e estrategias de bienestar y desarrollo Debido a la deficiencia de planificación o</t>
    </r>
    <r>
      <rPr>
        <sz val="22"/>
        <rFont val="Arial"/>
        <family val="2"/>
      </rPr>
      <t xml:space="preserve"> ausencia de controles.SE AJUSTA  LA REDACCION AL RIESGO No. 1 </t>
    </r>
    <r>
      <rPr>
        <sz val="22"/>
        <color theme="1"/>
        <rFont val="Arial"/>
        <family val="2"/>
      </rPr>
      <t xml:space="preserve">
</t>
    </r>
    <r>
      <rPr>
        <sz val="22"/>
        <rFont val="Arial"/>
        <family val="2"/>
      </rPr>
      <t xml:space="preserve">
7.Posibilidad de afectación reputacional Por baja ejecución del PIC</t>
    </r>
    <r>
      <rPr>
        <sz val="22"/>
        <color theme="1"/>
        <rFont val="Arial"/>
        <family val="2"/>
      </rPr>
      <t xml:space="preserve"> Debido a la deficiencia en la planeación de las necesidades de formación que  requiere el personal de la entidad. SE AJUSTA  LA REDACCION AL RIESGO No. 1 </t>
    </r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</si>
  <si>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</si>
  <si>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</si>
  <si>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</si>
  <si>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</si>
  <si>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</si>
  <si>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</si>
  <si>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</si>
  <si>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</si>
  <si>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</si>
  <si>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</si>
  <si>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 xml:space="preserve">Leve </t>
  </si>
  <si>
    <t>El riesgo afecta la imagen de alguna área de la organización</t>
  </si>
  <si>
    <t>Menor</t>
  </si>
  <si>
    <t xml:space="preserve">Entre 10 y 50 SMLMV </t>
  </si>
  <si>
    <t>Media</t>
  </si>
  <si>
    <t>La actividad que conlleva el riesgo se ejecuta de 24 a 500 veces por año</t>
  </si>
  <si>
    <t xml:space="preserve">Moderado </t>
  </si>
  <si>
    <t xml:space="preserve">Entre 50 y 100 SMLMV </t>
  </si>
  <si>
    <t>El riesgo afecta la imagen de la entidad con algunos usuarios de relevancia frente al logro de los objetivos</t>
  </si>
  <si>
    <t>Alta</t>
  </si>
  <si>
    <t>La actividad que conlleva el riesgo se ejecuta mínimo 500 veces al año y máximo 5000 veces por año</t>
  </si>
  <si>
    <t xml:space="preserve">Mayor 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</si>
  <si>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</si>
  <si>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</si>
  <si>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</si>
  <si>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La actividad que conlleva el riesgo se ejecuta más de 5000 veces por año</t>
  </si>
  <si>
    <t>Catastrófico</t>
  </si>
  <si>
    <t xml:space="preserve">Mayor a 500 SMLMV </t>
  </si>
  <si>
    <t>El riesgo afecta la imagen de la entidad a nivel nacional, con efecto publicitarios sostenible a nivel país</t>
  </si>
  <si>
    <t>Impacto</t>
  </si>
  <si>
    <t>Leve</t>
  </si>
  <si>
    <t>Mayor</t>
  </si>
  <si>
    <t>Alto</t>
  </si>
  <si>
    <t>Extremo</t>
  </si>
  <si>
    <t xml:space="preserve">NOMBRE DEPROCESO </t>
  </si>
  <si>
    <t xml:space="preserve">GESTIÓN ESTRATEGICA </t>
  </si>
  <si>
    <t>GESTIÓN JURÍDICA</t>
  </si>
  <si>
    <t xml:space="preserve">GESTIÓN TECNOLOGÍAS DE LA INFORMACIÓN Y LAS COMUNICACIONES </t>
  </si>
  <si>
    <t>GESTIÓN DE RECURSOS</t>
  </si>
  <si>
    <t>SERVICIO A LA CIUDADANÍA</t>
  </si>
  <si>
    <t>REDUCCIÓN</t>
  </si>
  <si>
    <t xml:space="preserve">CONOCIMIENTO </t>
  </si>
  <si>
    <t>MANEJO</t>
  </si>
  <si>
    <t>EVALUACIÓN Y CONTROL</t>
  </si>
  <si>
    <t xml:space="preserve">TIPOLOGIA </t>
  </si>
  <si>
    <t xml:space="preserve">IMPACTO ( CONSECUENCIA) </t>
  </si>
  <si>
    <t xml:space="preserve">GESTIÓN </t>
  </si>
  <si>
    <t>Posibilidad de pérdida económica</t>
  </si>
  <si>
    <t>Posibilidad de pérdida económica y reputacional</t>
  </si>
  <si>
    <t xml:space="preserve">FISCAL </t>
  </si>
  <si>
    <t>Posibilidad  de efecto dañoso sobre bienes de uso público</t>
  </si>
  <si>
    <t>Posibilidad  de efecto dañoso sobre bienes de uso fiscal</t>
  </si>
  <si>
    <t>Posibilidad  de efecto dañoso sobre el interes patrimonial</t>
  </si>
  <si>
    <t>CLASIFICACION DEL RIESGO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</si>
  <si>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</si>
  <si>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</si>
  <si>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</si>
  <si>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</si>
  <si>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</si>
  <si>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</si>
  <si>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</si>
  <si>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</si>
  <si>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</si>
  <si>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</si>
  <si>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</si>
  <si>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</si>
  <si>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</si>
  <si>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</si>
  <si>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</si>
  <si>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Automático</t>
  </si>
  <si>
    <t>Sin Documentar</t>
  </si>
  <si>
    <t>Aleatoria</t>
  </si>
  <si>
    <t>Correctivo</t>
  </si>
  <si>
    <t>Afectación o Desplazamiento en la Matriz</t>
  </si>
  <si>
    <t>Reducir</t>
  </si>
  <si>
    <t>Afecta</t>
  </si>
  <si>
    <t>Mitigar</t>
  </si>
  <si>
    <t>Transferir</t>
  </si>
  <si>
    <t>Evitar</t>
  </si>
  <si>
    <t>NIVEL DE RIESGO</t>
  </si>
  <si>
    <t xml:space="preserve">Muy Baja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</si>
  <si>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</si>
  <si>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</si>
  <si>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</si>
  <si>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</si>
  <si>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</si>
  <si>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</si>
  <si>
    <t>DICIEMBRE DE 2025</t>
  </si>
  <si>
    <t xml:space="preserve">DICIEMBRE DE 2025 </t>
  </si>
  <si>
    <t xml:space="preserve">
Trimestral </t>
  </si>
  <si>
    <t xml:space="preserve">
Para los planes de vacantes y  previsión se valida la gestión realizada , que se confirma trimestralmente </t>
  </si>
  <si>
    <t xml:space="preserve">
Matriz de seguimiento a planes SST , PIC y bienestar ( mensual) 
</t>
  </si>
  <si>
    <t xml:space="preserve">
Informe de gestión </t>
  </si>
  <si>
    <t xml:space="preserve">Informe parcial PETH (PAI) </t>
  </si>
  <si>
    <t xml:space="preserve">Correo electrónico  a soporte corporativo ( archivo plano de nómina) </t>
  </si>
  <si>
    <t xml:space="preserve">Riesgo No. 1 de tipo gestión, el ajuste fue a las variables de los controles   Nos. 1, 2 y 3.
 Riesgos No. 3 de tipo gestión, el ajuste fue a la evidencia del control No. 2.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</si>
</sst>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name val="Tahoma"/>
      <family val="2"/>
    </font>
    <font>
      <sz val="20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12"/>
      <color rgb="FF000000"/>
      <name val="Arial Narrow"/>
      <family val="2"/>
    </font>
    <font>
      <b/>
      <sz val="12"/>
      <color theme="0" tint="-0.34998626667073579"/>
      <name val="Calibri"/>
      <family val="2"/>
    </font>
    <font>
      <b/>
      <sz val="12"/>
      <name val="Calibri"/>
      <family val="2"/>
    </font>
    <font>
      <sz val="12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00000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2"/>
      <color rgb="FFFFFFFF"/>
      <name val="Arial Narrow"/>
      <family val="2"/>
    </font>
    <font>
      <sz val="11"/>
      <color rgb="FFFFFFFF"/>
      <name val="Arial Narrow"/>
      <family val="2"/>
    </font>
    <font>
      <sz val="11"/>
      <color theme="0"/>
      <name val="Calibri"/>
      <family val="2"/>
    </font>
    <font>
      <sz val="1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26"/>
      <color theme="1"/>
      <name val="Arial"/>
      <family val="2"/>
    </font>
    <font>
      <sz val="26"/>
      <name val="Arial"/>
      <family val="2"/>
    </font>
    <font>
      <b/>
      <sz val="26"/>
      <color theme="1"/>
      <name val="Arial"/>
      <family val="2"/>
    </font>
    <font>
      <sz val="22"/>
      <color theme="1"/>
      <name val="Arial"/>
      <family val="2"/>
    </font>
    <font>
      <sz val="26"/>
      <color rgb="FFFF0000"/>
      <name val="Arial"/>
      <family val="2"/>
    </font>
    <font>
      <b/>
      <sz val="26"/>
      <name val="Arial"/>
      <family val="2"/>
    </font>
    <font>
      <sz val="20"/>
      <color theme="1"/>
      <name val="Arial"/>
      <family val="2"/>
    </font>
    <font>
      <b/>
      <sz val="26"/>
      <color rgb="FFFF0000"/>
      <name val="Arial"/>
      <family val="2"/>
    </font>
    <font>
      <sz val="22"/>
      <name val="Arial"/>
      <family val="2"/>
    </font>
    <font>
      <sz val="24"/>
      <name val="Arial"/>
      <family val="2"/>
    </font>
    <font>
      <sz val="2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3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9" fontId="2" fillId="0" borderId="0" applyFont="0" applyFill="0" applyBorder="0" applyAlignment="0" applyProtection="0"/>
  </cellStyleXfs>
  <cellXfs count="516">
    <xf numFmtId="0" fontId="0" fillId="0" borderId="0" xfId="0"/>
    <xf numFmtId="0" fontId="1" fillId="0" borderId="0" xfId="0" applyFont="1"/>
    <xf numFmtId="0" fontId="7" fillId="4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31" xfId="0" applyFont="1" applyBorder="1"/>
    <xf numFmtId="0" fontId="0" fillId="0" borderId="14" xfId="0" applyBorder="1"/>
    <xf numFmtId="0" fontId="3" fillId="2" borderId="21" xfId="0" applyFont="1" applyFill="1" applyBorder="1" applyAlignment="1">
      <alignment vertical="center" textRotation="90" wrapText="1"/>
    </xf>
    <xf numFmtId="0" fontId="5" fillId="6" borderId="26" xfId="0" applyFont="1" applyFill="1" applyBorder="1" applyAlignment="1">
      <alignment horizontal="left" vertical="center"/>
    </xf>
    <xf numFmtId="0" fontId="5" fillId="6" borderId="29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/>
    </xf>
    <xf numFmtId="0" fontId="3" fillId="0" borderId="34" xfId="0" applyFont="1" applyBorder="1"/>
    <xf numFmtId="0" fontId="2" fillId="3" borderId="33" xfId="0" applyFont="1" applyFill="1" applyBorder="1" applyAlignment="1">
      <alignment horizontal="justify" vertical="center" wrapText="1"/>
    </xf>
    <xf numFmtId="0" fontId="4" fillId="3" borderId="31" xfId="0" applyFont="1" applyFill="1" applyBorder="1" applyAlignment="1">
      <alignment horizontal="justify" vertical="center" wrapText="1"/>
    </xf>
    <xf numFmtId="0" fontId="2" fillId="3" borderId="33" xfId="0" applyFont="1" applyFill="1" applyBorder="1"/>
    <xf numFmtId="0" fontId="4" fillId="3" borderId="16" xfId="0" applyFont="1" applyFill="1" applyBorder="1" applyAlignment="1">
      <alignment horizontal="justify" vertical="center" wrapText="1"/>
    </xf>
    <xf numFmtId="0" fontId="2" fillId="3" borderId="33" xfId="0" applyFont="1" applyFill="1" applyBorder="1" applyAlignment="1">
      <alignment horizontal="justify" vertical="center"/>
    </xf>
    <xf numFmtId="0" fontId="4" fillId="3" borderId="33" xfId="0" applyFont="1" applyFill="1" applyBorder="1" applyAlignment="1">
      <alignment horizontal="justify" vertical="center" wrapText="1"/>
    </xf>
    <xf numFmtId="0" fontId="4" fillId="3" borderId="48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3" fillId="2" borderId="38" xfId="0" applyFont="1" applyFill="1" applyBorder="1" applyAlignment="1">
      <alignment vertical="center" textRotation="90" wrapText="1"/>
    </xf>
    <xf numFmtId="0" fontId="0" fillId="0" borderId="26" xfId="0" applyBorder="1"/>
    <xf numFmtId="0" fontId="0" fillId="0" borderId="52" xfId="0" applyBorder="1"/>
    <xf numFmtId="0" fontId="0" fillId="0" borderId="53" xfId="0" applyBorder="1"/>
    <xf numFmtId="0" fontId="0" fillId="0" borderId="29" xfId="0" applyBorder="1"/>
    <xf numFmtId="0" fontId="0" fillId="0" borderId="21" xfId="0" applyBorder="1"/>
    <xf numFmtId="0" fontId="9" fillId="0" borderId="9" xfId="0" applyFont="1" applyBorder="1" applyAlignment="1">
      <alignment vertical="center"/>
    </xf>
    <xf numFmtId="0" fontId="0" fillId="0" borderId="22" xfId="0" applyBorder="1"/>
    <xf numFmtId="0" fontId="0" fillId="0" borderId="49" xfId="0" applyBorder="1"/>
    <xf numFmtId="0" fontId="0" fillId="0" borderId="48" xfId="0" applyBorder="1"/>
    <xf numFmtId="0" fontId="3" fillId="0" borderId="27" xfId="0" applyFont="1" applyBorder="1"/>
    <xf numFmtId="0" fontId="0" fillId="0" borderId="27" xfId="0" applyBorder="1"/>
    <xf numFmtId="0" fontId="9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justify" vertical="center"/>
    </xf>
    <xf numFmtId="0" fontId="5" fillId="3" borderId="31" xfId="0" applyFont="1" applyFill="1" applyBorder="1" applyAlignment="1">
      <alignment horizontal="justify" vertical="center" wrapText="1"/>
    </xf>
    <xf numFmtId="0" fontId="6" fillId="3" borderId="33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0" fillId="0" borderId="60" xfId="0" applyBorder="1"/>
    <xf numFmtId="0" fontId="11" fillId="3" borderId="57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61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1"/>
    <xf numFmtId="0" fontId="2" fillId="3" borderId="0" xfId="1" applyFill="1"/>
    <xf numFmtId="0" fontId="11" fillId="22" borderId="67" xfId="1" applyFont="1" applyFill="1" applyBorder="1" applyAlignment="1">
      <alignment horizontal="center" vertical="center" wrapText="1"/>
    </xf>
    <xf numFmtId="0" fontId="11" fillId="3" borderId="58" xfId="1" applyFont="1" applyFill="1" applyBorder="1" applyAlignment="1">
      <alignment horizontal="center" wrapText="1"/>
    </xf>
    <xf numFmtId="0" fontId="11" fillId="3" borderId="58" xfId="1" applyFont="1" applyFill="1" applyBorder="1" applyAlignment="1">
      <alignment vertical="center" wrapText="1"/>
    </xf>
    <xf numFmtId="0" fontId="11" fillId="22" borderId="58" xfId="1" applyFont="1" applyFill="1" applyBorder="1" applyAlignment="1">
      <alignment horizontal="center" vertical="center" wrapText="1"/>
    </xf>
    <xf numFmtId="0" fontId="11" fillId="23" borderId="22" xfId="1" applyFont="1" applyFill="1" applyBorder="1" applyAlignment="1">
      <alignment horizontal="center" vertical="center" wrapText="1"/>
    </xf>
    <xf numFmtId="9" fontId="16" fillId="22" borderId="51" xfId="2" applyNumberFormat="1" applyFont="1" applyFill="1" applyBorder="1" applyAlignment="1">
      <alignment horizontal="center" vertical="center" wrapText="1"/>
    </xf>
    <xf numFmtId="9" fontId="16" fillId="22" borderId="68" xfId="2" applyNumberFormat="1" applyFont="1" applyFill="1" applyBorder="1" applyAlignment="1">
      <alignment horizontal="center" vertical="center" wrapText="1"/>
    </xf>
    <xf numFmtId="9" fontId="16" fillId="22" borderId="69" xfId="2" applyNumberFormat="1" applyFont="1" applyFill="1" applyBorder="1" applyAlignment="1">
      <alignment horizontal="center" vertical="center" wrapText="1"/>
    </xf>
    <xf numFmtId="9" fontId="16" fillId="23" borderId="50" xfId="2" applyNumberFormat="1" applyFont="1" applyFill="1" applyBorder="1" applyAlignment="1">
      <alignment horizontal="center" vertical="center" wrapText="1"/>
    </xf>
    <xf numFmtId="0" fontId="11" fillId="24" borderId="65" xfId="1" applyFont="1" applyFill="1" applyBorder="1" applyAlignment="1">
      <alignment horizontal="center" vertical="center" textRotation="90"/>
    </xf>
    <xf numFmtId="0" fontId="11" fillId="24" borderId="67" xfId="1" applyFont="1" applyFill="1" applyBorder="1" applyAlignment="1">
      <alignment horizontal="center" vertical="center" textRotation="90"/>
    </xf>
    <xf numFmtId="0" fontId="11" fillId="24" borderId="67" xfId="1" applyFont="1" applyFill="1" applyBorder="1" applyAlignment="1">
      <alignment horizontal="center" vertical="center" textRotation="90" wrapText="1"/>
    </xf>
    <xf numFmtId="0" fontId="11" fillId="25" borderId="67" xfId="1" applyFont="1" applyFill="1" applyBorder="1" applyAlignment="1">
      <alignment horizontal="center" vertical="center" textRotation="90" wrapText="1"/>
    </xf>
    <xf numFmtId="0" fontId="11" fillId="24" borderId="54" xfId="1" applyFont="1" applyFill="1" applyBorder="1" applyAlignment="1">
      <alignment horizontal="center" vertical="center" textRotation="90" wrapText="1"/>
    </xf>
    <xf numFmtId="0" fontId="11" fillId="25" borderId="54" xfId="1" applyFont="1" applyFill="1" applyBorder="1" applyAlignment="1">
      <alignment horizontal="center" vertical="center" textRotation="90" wrapText="1"/>
    </xf>
    <xf numFmtId="0" fontId="11" fillId="25" borderId="30" xfId="1" applyFont="1" applyFill="1" applyBorder="1" applyAlignment="1">
      <alignment horizontal="center" vertical="center" textRotation="90" wrapText="1"/>
    </xf>
    <xf numFmtId="0" fontId="2" fillId="3" borderId="0" xfId="1" applyFill="1" applyAlignment="1">
      <alignment horizontal="center"/>
    </xf>
    <xf numFmtId="0" fontId="9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9" fillId="3" borderId="0" xfId="1" quotePrefix="1" applyFont="1" applyFill="1" applyAlignment="1">
      <alignment horizontal="center" vertical="center" wrapText="1"/>
    </xf>
    <xf numFmtId="9" fontId="9" fillId="3" borderId="0" xfId="3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 wrapText="1"/>
    </xf>
    <xf numFmtId="0" fontId="2" fillId="3" borderId="0" xfId="1" applyFill="1" applyAlignment="1">
      <alignment horizontal="center" vertical="center"/>
    </xf>
    <xf numFmtId="0" fontId="20" fillId="30" borderId="0" xfId="1" applyFont="1" applyFill="1"/>
    <xf numFmtId="0" fontId="19" fillId="3" borderId="0" xfId="1" applyFont="1" applyFill="1" applyAlignment="1">
      <alignment vertical="center"/>
    </xf>
    <xf numFmtId="0" fontId="9" fillId="3" borderId="0" xfId="1" applyFont="1" applyFill="1"/>
    <xf numFmtId="0" fontId="21" fillId="0" borderId="1" xfId="1" applyFont="1" applyBorder="1" applyAlignment="1">
      <alignment horizontal="center" vertical="center" wrapText="1"/>
    </xf>
    <xf numFmtId="0" fontId="22" fillId="31" borderId="1" xfId="1" applyFont="1" applyFill="1" applyBorder="1" applyAlignment="1">
      <alignment horizontal="center" vertical="center" wrapText="1" readingOrder="1"/>
    </xf>
    <xf numFmtId="0" fontId="23" fillId="30" borderId="1" xfId="1" applyFont="1" applyFill="1" applyBorder="1" applyAlignment="1">
      <alignment horizontal="center" vertical="center"/>
    </xf>
    <xf numFmtId="0" fontId="24" fillId="30" borderId="0" xfId="1" applyFont="1" applyFill="1"/>
    <xf numFmtId="0" fontId="9" fillId="30" borderId="1" xfId="1" applyFont="1" applyFill="1" applyBorder="1" applyAlignment="1">
      <alignment horizontal="center" vertical="center" wrapText="1"/>
    </xf>
    <xf numFmtId="0" fontId="22" fillId="32" borderId="0" xfId="1" applyFont="1" applyFill="1" applyAlignment="1">
      <alignment horizontal="center" vertical="center" wrapText="1" readingOrder="1"/>
    </xf>
    <xf numFmtId="0" fontId="25" fillId="33" borderId="1" xfId="1" applyFont="1" applyFill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center" vertical="center" wrapText="1" readingOrder="1"/>
    </xf>
    <xf numFmtId="9" fontId="25" fillId="0" borderId="1" xfId="1" applyNumberFormat="1" applyFont="1" applyBorder="1" applyAlignment="1">
      <alignment horizontal="center" vertical="center" wrapText="1" readingOrder="1"/>
    </xf>
    <xf numFmtId="0" fontId="23" fillId="30" borderId="1" xfId="1" applyFont="1" applyFill="1" applyBorder="1" applyAlignment="1">
      <alignment horizontal="center" vertical="center" readingOrder="1"/>
    </xf>
    <xf numFmtId="0" fontId="27" fillId="33" borderId="1" xfId="1" applyFont="1" applyFill="1" applyBorder="1" applyAlignment="1">
      <alignment horizontal="center" vertical="center" wrapText="1" readingOrder="1"/>
    </xf>
    <xf numFmtId="9" fontId="27" fillId="33" borderId="1" xfId="1" applyNumberFormat="1" applyFont="1" applyFill="1" applyBorder="1" applyAlignment="1">
      <alignment horizontal="center" vertical="center" wrapText="1" readingOrder="1"/>
    </xf>
    <xf numFmtId="0" fontId="27" fillId="0" borderId="1" xfId="1" applyFont="1" applyBorder="1" applyAlignment="1">
      <alignment horizontal="center" vertical="center" wrapText="1" readingOrder="1"/>
    </xf>
    <xf numFmtId="0" fontId="28" fillId="3" borderId="1" xfId="1" applyFont="1" applyFill="1" applyBorder="1" applyAlignment="1">
      <alignment horizontal="left" vertical="center" wrapText="1" readingOrder="1"/>
    </xf>
    <xf numFmtId="0" fontId="25" fillId="3" borderId="0" xfId="1" applyFont="1" applyFill="1" applyAlignment="1">
      <alignment horizontal="center" vertical="center" wrapText="1" readingOrder="1"/>
    </xf>
    <xf numFmtId="0" fontId="25" fillId="34" borderId="1" xfId="1" applyFont="1" applyFill="1" applyBorder="1" applyAlignment="1">
      <alignment horizontal="center" vertical="center" wrapText="1" readingOrder="1"/>
    </xf>
    <xf numFmtId="0" fontId="27" fillId="34" borderId="1" xfId="1" applyFont="1" applyFill="1" applyBorder="1" applyAlignment="1">
      <alignment horizontal="center" vertical="center" wrapText="1" readingOrder="1"/>
    </xf>
    <xf numFmtId="9" fontId="27" fillId="34" borderId="1" xfId="1" applyNumberFormat="1" applyFont="1" applyFill="1" applyBorder="1" applyAlignment="1">
      <alignment horizontal="center" vertical="center" wrapText="1" readingOrder="1"/>
    </xf>
    <xf numFmtId="0" fontId="29" fillId="0" borderId="1" xfId="1" applyFont="1" applyBorder="1" applyAlignment="1">
      <alignment horizontal="center" vertical="center" wrapText="1" readingOrder="1"/>
    </xf>
    <xf numFmtId="0" fontId="26" fillId="3" borderId="1" xfId="1" applyFont="1" applyFill="1" applyBorder="1" applyAlignment="1">
      <alignment horizontal="left" vertical="center" wrapText="1" readingOrder="1"/>
    </xf>
    <xf numFmtId="0" fontId="30" fillId="3" borderId="0" xfId="1" applyFont="1" applyFill="1" applyAlignment="1">
      <alignment horizontal="center" vertical="center" wrapText="1" readingOrder="1"/>
    </xf>
    <xf numFmtId="0" fontId="25" fillId="35" borderId="1" xfId="1" applyFont="1" applyFill="1" applyBorder="1" applyAlignment="1">
      <alignment horizontal="center" vertical="center" wrapText="1" readingOrder="1"/>
    </xf>
    <xf numFmtId="0" fontId="27" fillId="35" borderId="1" xfId="1" applyFont="1" applyFill="1" applyBorder="1" applyAlignment="1">
      <alignment horizontal="center" vertical="center" wrapText="1" readingOrder="1"/>
    </xf>
    <xf numFmtId="9" fontId="27" fillId="35" borderId="1" xfId="1" applyNumberFormat="1" applyFont="1" applyFill="1" applyBorder="1" applyAlignment="1">
      <alignment horizontal="center" vertical="center" wrapText="1" readingOrder="1"/>
    </xf>
    <xf numFmtId="0" fontId="26" fillId="0" borderId="1" xfId="1" applyFont="1" applyBorder="1" applyAlignment="1">
      <alignment horizontal="left" vertical="center" wrapText="1" readingOrder="1"/>
    </xf>
    <xf numFmtId="0" fontId="25" fillId="36" borderId="1" xfId="1" applyFont="1" applyFill="1" applyBorder="1" applyAlignment="1">
      <alignment horizontal="center" vertical="center" wrapText="1" readingOrder="1"/>
    </xf>
    <xf numFmtId="0" fontId="27" fillId="36" borderId="1" xfId="1" applyFont="1" applyFill="1" applyBorder="1" applyAlignment="1">
      <alignment horizontal="center" vertical="center" wrapText="1" readingOrder="1"/>
    </xf>
    <xf numFmtId="9" fontId="27" fillId="36" borderId="1" xfId="1" applyNumberFormat="1" applyFont="1" applyFill="1" applyBorder="1" applyAlignment="1">
      <alignment horizontal="center" vertical="center" wrapText="1" readingOrder="1"/>
    </xf>
    <xf numFmtId="0" fontId="31" fillId="37" borderId="1" xfId="1" applyFont="1" applyFill="1" applyBorder="1" applyAlignment="1">
      <alignment horizontal="center" vertical="center" wrapText="1" readingOrder="1"/>
    </xf>
    <xf numFmtId="0" fontId="32" fillId="37" borderId="1" xfId="1" applyFont="1" applyFill="1" applyBorder="1" applyAlignment="1">
      <alignment horizontal="center" vertical="center" wrapText="1" readingOrder="1"/>
    </xf>
    <xf numFmtId="9" fontId="32" fillId="37" borderId="1" xfId="1" applyNumberFormat="1" applyFont="1" applyFill="1" applyBorder="1" applyAlignment="1">
      <alignment horizontal="center" vertical="center" wrapText="1" readingOrder="1"/>
    </xf>
    <xf numFmtId="0" fontId="33" fillId="30" borderId="1" xfId="1" applyFont="1" applyFill="1" applyBorder="1"/>
    <xf numFmtId="0" fontId="34" fillId="0" borderId="6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 wrapText="1"/>
    </xf>
    <xf numFmtId="0" fontId="25" fillId="30" borderId="0" xfId="1" applyFont="1" applyFill="1" applyAlignment="1">
      <alignment horizontal="left" vertical="center" wrapText="1" readingOrder="1"/>
    </xf>
    <xf numFmtId="0" fontId="19" fillId="30" borderId="0" xfId="1" applyFont="1" applyFill="1" applyAlignment="1">
      <alignment horizontal="left" vertical="center"/>
    </xf>
    <xf numFmtId="0" fontId="19" fillId="30" borderId="0" xfId="1" applyFont="1" applyFill="1" applyAlignment="1">
      <alignment vertical="center"/>
    </xf>
    <xf numFmtId="0" fontId="35" fillId="38" borderId="26" xfId="2" applyFont="1" applyFill="1" applyBorder="1"/>
    <xf numFmtId="0" fontId="35" fillId="38" borderId="29" xfId="2" applyFont="1" applyFill="1" applyBorder="1"/>
    <xf numFmtId="0" fontId="35" fillId="0" borderId="21" xfId="2" applyFont="1" applyBorder="1" applyAlignment="1">
      <alignment vertical="center" wrapText="1"/>
    </xf>
    <xf numFmtId="0" fontId="35" fillId="0" borderId="0" xfId="2" applyFont="1" applyAlignment="1">
      <alignment vertical="center" wrapText="1"/>
    </xf>
    <xf numFmtId="9" fontId="35" fillId="0" borderId="1" xfId="2" applyNumberFormat="1" applyFont="1" applyBorder="1" applyAlignment="1">
      <alignment horizontal="center" vertical="center" wrapText="1"/>
    </xf>
    <xf numFmtId="9" fontId="35" fillId="0" borderId="9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vertical="center" wrapText="1"/>
    </xf>
    <xf numFmtId="0" fontId="35" fillId="0" borderId="1" xfId="1" applyFont="1" applyBorder="1" applyAlignment="1">
      <alignment horizontal="center" vertical="center" wrapText="1" readingOrder="1"/>
    </xf>
    <xf numFmtId="0" fontId="35" fillId="8" borderId="9" xfId="1" applyFont="1" applyFill="1" applyBorder="1" applyAlignment="1">
      <alignment horizontal="center" vertical="center" wrapText="1" readingOrder="1"/>
    </xf>
    <xf numFmtId="9" fontId="35" fillId="0" borderId="8" xfId="2" applyNumberFormat="1" applyFont="1" applyBorder="1" applyAlignment="1">
      <alignment horizontal="center" vertical="center" wrapText="1"/>
    </xf>
    <xf numFmtId="0" fontId="37" fillId="39" borderId="1" xfId="1" applyFont="1" applyFill="1" applyBorder="1" applyAlignment="1">
      <alignment horizontal="center" vertical="center" wrapText="1" readingOrder="1"/>
    </xf>
    <xf numFmtId="0" fontId="35" fillId="40" borderId="9" xfId="1" applyFont="1" applyFill="1" applyBorder="1" applyAlignment="1">
      <alignment horizontal="center" vertical="center" wrapText="1" readingOrder="1"/>
    </xf>
    <xf numFmtId="0" fontId="37" fillId="41" borderId="1" xfId="1" applyFont="1" applyFill="1" applyBorder="1" applyAlignment="1">
      <alignment horizontal="center" vertical="center" wrapText="1" readingOrder="1"/>
    </xf>
    <xf numFmtId="0" fontId="37" fillId="42" borderId="1" xfId="1" applyFont="1" applyFill="1" applyBorder="1" applyAlignment="1">
      <alignment horizontal="center" vertical="center" wrapText="1" readingOrder="1"/>
    </xf>
    <xf numFmtId="9" fontId="35" fillId="0" borderId="5" xfId="2" applyNumberFormat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 readingOrder="1"/>
    </xf>
    <xf numFmtId="0" fontId="37" fillId="42" borderId="6" xfId="1" applyFont="1" applyFill="1" applyBorder="1" applyAlignment="1">
      <alignment horizontal="center" vertical="center" wrapText="1" readingOrder="1"/>
    </xf>
    <xf numFmtId="0" fontId="37" fillId="41" borderId="6" xfId="1" applyFont="1" applyFill="1" applyBorder="1" applyAlignment="1">
      <alignment horizontal="center" vertical="center" wrapText="1" readingOrder="1"/>
    </xf>
    <xf numFmtId="0" fontId="37" fillId="39" borderId="6" xfId="1" applyFont="1" applyFill="1" applyBorder="1" applyAlignment="1">
      <alignment horizontal="center" vertical="center" wrapText="1" readingOrder="1"/>
    </xf>
    <xf numFmtId="0" fontId="35" fillId="40" borderId="7" xfId="1" applyFont="1" applyFill="1" applyBorder="1" applyAlignment="1">
      <alignment horizontal="center" vertical="center" wrapText="1" readingOrder="1"/>
    </xf>
    <xf numFmtId="0" fontId="2" fillId="42" borderId="0" xfId="1" applyFill="1"/>
    <xf numFmtId="0" fontId="6" fillId="0" borderId="0" xfId="1" applyFont="1" applyAlignment="1" applyProtection="1">
      <alignment horizontal="left" vertical="center" wrapText="1"/>
      <protection locked="0"/>
    </xf>
    <xf numFmtId="0" fontId="1" fillId="0" borderId="0" xfId="1" applyFont="1" applyAlignment="1">
      <alignment wrapText="1"/>
    </xf>
    <xf numFmtId="0" fontId="38" fillId="0" borderId="0" xfId="1" applyFont="1" applyAlignment="1">
      <alignment wrapText="1"/>
    </xf>
    <xf numFmtId="0" fontId="38" fillId="0" borderId="46" xfId="1" applyFont="1" applyBorder="1" applyAlignment="1">
      <alignment wrapText="1"/>
    </xf>
    <xf numFmtId="0" fontId="38" fillId="0" borderId="1" xfId="1" applyFont="1" applyBorder="1" applyAlignment="1">
      <alignment wrapText="1"/>
    </xf>
    <xf numFmtId="0" fontId="1" fillId="0" borderId="1" xfId="1" applyFont="1" applyBorder="1" applyAlignment="1">
      <alignment wrapText="1"/>
    </xf>
    <xf numFmtId="9" fontId="1" fillId="0" borderId="1" xfId="1" applyNumberFormat="1" applyFont="1" applyBorder="1" applyAlignment="1">
      <alignment wrapText="1"/>
    </xf>
    <xf numFmtId="9" fontId="1" fillId="0" borderId="0" xfId="1" applyNumberFormat="1" applyFont="1" applyAlignment="1">
      <alignment wrapText="1"/>
    </xf>
    <xf numFmtId="0" fontId="38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wrapText="1"/>
    </xf>
    <xf numFmtId="0" fontId="12" fillId="43" borderId="0" xfId="1" applyFont="1" applyFill="1"/>
    <xf numFmtId="9" fontId="35" fillId="0" borderId="0" xfId="2" applyNumberFormat="1" applyFont="1" applyAlignment="1">
      <alignment horizontal="center" vertical="center" wrapText="1"/>
    </xf>
    <xf numFmtId="0" fontId="35" fillId="0" borderId="0" xfId="1" applyFont="1" applyAlignment="1">
      <alignment horizontal="center" vertical="center" wrapText="1" readingOrder="1"/>
    </xf>
    <xf numFmtId="0" fontId="37" fillId="0" borderId="0" xfId="1" applyFont="1" applyAlignment="1">
      <alignment horizontal="center" vertical="center" wrapText="1" readingOrder="1"/>
    </xf>
    <xf numFmtId="0" fontId="39" fillId="0" borderId="0" xfId="1" applyFont="1" applyAlignment="1">
      <alignment horizontal="center" vertical="center" wrapText="1" readingOrder="1"/>
    </xf>
    <xf numFmtId="9" fontId="41" fillId="3" borderId="46" xfId="3" applyFont="1" applyFill="1" applyBorder="1" applyAlignment="1">
      <alignment horizontal="center" vertical="center"/>
    </xf>
    <xf numFmtId="0" fontId="41" fillId="23" borderId="46" xfId="1" applyFont="1" applyFill="1" applyBorder="1" applyAlignment="1">
      <alignment horizontal="center" vertical="center"/>
    </xf>
    <xf numFmtId="9" fontId="41" fillId="3" borderId="46" xfId="3" applyFont="1" applyFill="1" applyBorder="1" applyAlignment="1">
      <alignment horizontal="center" vertical="center" wrapText="1"/>
    </xf>
    <xf numFmtId="9" fontId="41" fillId="3" borderId="1" xfId="3" applyFont="1" applyFill="1" applyBorder="1" applyAlignment="1">
      <alignment horizontal="center" vertical="center" wrapText="1"/>
    </xf>
    <xf numFmtId="0" fontId="40" fillId="27" borderId="1" xfId="1" applyFont="1" applyFill="1" applyBorder="1" applyAlignment="1">
      <alignment vertical="center"/>
    </xf>
    <xf numFmtId="0" fontId="41" fillId="8" borderId="1" xfId="1" applyFont="1" applyFill="1" applyBorder="1" applyAlignment="1">
      <alignment horizontal="center" vertical="center"/>
    </xf>
    <xf numFmtId="0" fontId="40" fillId="0" borderId="74" xfId="1" applyFont="1" applyBorder="1" applyAlignment="1">
      <alignment horizontal="center" vertical="center"/>
    </xf>
    <xf numFmtId="9" fontId="41" fillId="3" borderId="73" xfId="3" applyFont="1" applyFill="1" applyBorder="1" applyAlignment="1">
      <alignment horizontal="center" vertical="center"/>
    </xf>
    <xf numFmtId="0" fontId="41" fillId="23" borderId="73" xfId="1" applyFont="1" applyFill="1" applyBorder="1" applyAlignment="1">
      <alignment horizontal="center" vertical="center"/>
    </xf>
    <xf numFmtId="9" fontId="41" fillId="3" borderId="73" xfId="3" applyFont="1" applyFill="1" applyBorder="1" applyAlignment="1">
      <alignment horizontal="center" vertical="center" wrapText="1"/>
    </xf>
    <xf numFmtId="9" fontId="41" fillId="3" borderId="75" xfId="3" applyFont="1" applyFill="1" applyBorder="1" applyAlignment="1">
      <alignment horizontal="center" vertical="center" wrapText="1"/>
    </xf>
    <xf numFmtId="0" fontId="40" fillId="27" borderId="75" xfId="1" applyFont="1" applyFill="1" applyBorder="1" applyAlignment="1">
      <alignment vertical="center"/>
    </xf>
    <xf numFmtId="0" fontId="40" fillId="0" borderId="77" xfId="1" applyFont="1" applyBorder="1" applyAlignment="1">
      <alignment horizontal="center" vertical="center"/>
    </xf>
    <xf numFmtId="0" fontId="40" fillId="0" borderId="78" xfId="1" applyFont="1" applyBorder="1" applyAlignment="1">
      <alignment horizontal="center" vertical="center"/>
    </xf>
    <xf numFmtId="9" fontId="41" fillId="3" borderId="78" xfId="3" applyFont="1" applyFill="1" applyBorder="1" applyAlignment="1">
      <alignment horizontal="center" vertical="center"/>
    </xf>
    <xf numFmtId="0" fontId="41" fillId="23" borderId="78" xfId="1" applyFont="1" applyFill="1" applyBorder="1" applyAlignment="1">
      <alignment horizontal="center" vertical="center"/>
    </xf>
    <xf numFmtId="9" fontId="41" fillId="3" borderId="78" xfId="3" applyFont="1" applyFill="1" applyBorder="1" applyAlignment="1">
      <alignment horizontal="center" vertical="center" wrapText="1"/>
    </xf>
    <xf numFmtId="0" fontId="40" fillId="29" borderId="78" xfId="1" applyFont="1" applyFill="1" applyBorder="1" applyAlignment="1">
      <alignment vertical="center"/>
    </xf>
    <xf numFmtId="0" fontId="41" fillId="3" borderId="78" xfId="1" applyFont="1" applyFill="1" applyBorder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40" fillId="29" borderId="1" xfId="1" applyFont="1" applyFill="1" applyBorder="1" applyAlignment="1">
      <alignment vertical="center"/>
    </xf>
    <xf numFmtId="0" fontId="40" fillId="27" borderId="46" xfId="1" applyFont="1" applyFill="1" applyBorder="1" applyAlignment="1">
      <alignment vertical="center"/>
    </xf>
    <xf numFmtId="0" fontId="41" fillId="8" borderId="72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 wrapText="1"/>
    </xf>
    <xf numFmtId="9" fontId="41" fillId="3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40" fillId="3" borderId="42" xfId="1" applyFont="1" applyFill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 wrapText="1"/>
    </xf>
    <xf numFmtId="0" fontId="40" fillId="3" borderId="46" xfId="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41" fillId="3" borderId="75" xfId="1" applyFont="1" applyFill="1" applyBorder="1" applyAlignment="1">
      <alignment horizontal="center" vertical="center" wrapText="1"/>
    </xf>
    <xf numFmtId="0" fontId="41" fillId="42" borderId="1" xfId="1" applyFont="1" applyFill="1" applyBorder="1" applyAlignment="1">
      <alignment horizontal="center" vertical="center"/>
    </xf>
    <xf numFmtId="0" fontId="41" fillId="42" borderId="75" xfId="1" applyFont="1" applyFill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2" fillId="8" borderId="0" xfId="1" applyFill="1" applyAlignment="1">
      <alignment vertical="center" wrapText="1"/>
    </xf>
    <xf numFmtId="0" fontId="2" fillId="42" borderId="0" xfId="1" applyFill="1" applyAlignment="1">
      <alignment vertical="center" wrapText="1"/>
    </xf>
    <xf numFmtId="0" fontId="2" fillId="40" borderId="0" xfId="1" applyFill="1" applyAlignment="1">
      <alignment vertical="center" wrapText="1"/>
    </xf>
    <xf numFmtId="0" fontId="2" fillId="26" borderId="0" xfId="1" applyFill="1" applyAlignment="1">
      <alignment vertical="center" wrapText="1"/>
    </xf>
    <xf numFmtId="0" fontId="40" fillId="3" borderId="15" xfId="1" applyFont="1" applyFill="1" applyBorder="1" applyAlignment="1">
      <alignment horizontal="center" vertical="center" wrapText="1"/>
    </xf>
    <xf numFmtId="0" fontId="40" fillId="3" borderId="42" xfId="1" applyFont="1" applyFill="1" applyBorder="1" applyAlignment="1">
      <alignment horizontal="justify" vertical="center" wrapText="1"/>
    </xf>
    <xf numFmtId="0" fontId="41" fillId="3" borderId="46" xfId="1" applyFont="1" applyFill="1" applyBorder="1" applyAlignment="1">
      <alignment horizontal="justify" vertical="center" wrapText="1"/>
    </xf>
    <xf numFmtId="0" fontId="40" fillId="3" borderId="46" xfId="1" applyFont="1" applyFill="1" applyBorder="1" applyAlignment="1">
      <alignment horizontal="justify" vertical="center" wrapText="1"/>
    </xf>
    <xf numFmtId="0" fontId="40" fillId="3" borderId="1" xfId="1" applyFont="1" applyFill="1" applyBorder="1" applyAlignment="1">
      <alignment horizontal="justify" vertical="center" wrapText="1"/>
    </xf>
    <xf numFmtId="0" fontId="41" fillId="3" borderId="1" xfId="1" applyFont="1" applyFill="1" applyBorder="1" applyAlignment="1">
      <alignment horizontal="justify" vertical="center" wrapText="1"/>
    </xf>
    <xf numFmtId="0" fontId="40" fillId="3" borderId="73" xfId="1" applyFont="1" applyFill="1" applyBorder="1" applyAlignment="1">
      <alignment horizontal="justify" vertical="center" wrapText="1"/>
    </xf>
    <xf numFmtId="0" fontId="41" fillId="3" borderId="73" xfId="1" applyFont="1" applyFill="1" applyBorder="1" applyAlignment="1">
      <alignment horizontal="justify" vertical="center" wrapText="1"/>
    </xf>
    <xf numFmtId="0" fontId="40" fillId="3" borderId="78" xfId="1" applyFont="1" applyFill="1" applyBorder="1" applyAlignment="1">
      <alignment horizontal="justify" vertical="center" wrapText="1"/>
    </xf>
    <xf numFmtId="0" fontId="41" fillId="3" borderId="78" xfId="1" applyFont="1" applyFill="1" applyBorder="1" applyAlignment="1">
      <alignment horizontal="justify" vertical="center" wrapText="1"/>
    </xf>
    <xf numFmtId="0" fontId="40" fillId="3" borderId="15" xfId="1" applyFont="1" applyFill="1" applyBorder="1" applyAlignment="1">
      <alignment horizontal="justify" vertical="center" wrapText="1"/>
    </xf>
    <xf numFmtId="9" fontId="41" fillId="3" borderId="72" xfId="3" applyFont="1" applyFill="1" applyBorder="1" applyAlignment="1">
      <alignment horizontal="center" vertical="center"/>
    </xf>
    <xf numFmtId="0" fontId="40" fillId="0" borderId="80" xfId="1" applyFont="1" applyBorder="1" applyAlignment="1">
      <alignment horizontal="center" vertical="center"/>
    </xf>
    <xf numFmtId="0" fontId="40" fillId="3" borderId="75" xfId="1" applyFont="1" applyFill="1" applyBorder="1" applyAlignment="1">
      <alignment horizontal="justify" vertical="center" wrapText="1"/>
    </xf>
    <xf numFmtId="0" fontId="40" fillId="0" borderId="75" xfId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6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11" fillId="0" borderId="79" xfId="0" applyFont="1" applyBorder="1" applyAlignment="1">
      <alignment horizontal="center" vertical="center"/>
    </xf>
    <xf numFmtId="0" fontId="35" fillId="3" borderId="9" xfId="1" applyFont="1" applyFill="1" applyBorder="1" applyAlignment="1">
      <alignment horizontal="center" vertical="center" wrapText="1" readingOrder="1"/>
    </xf>
    <xf numFmtId="0" fontId="35" fillId="3" borderId="1" xfId="1" applyFont="1" applyFill="1" applyBorder="1" applyAlignment="1">
      <alignment horizontal="center" vertical="center" wrapText="1" readingOrder="1"/>
    </xf>
    <xf numFmtId="0" fontId="9" fillId="3" borderId="4" xfId="0" applyFont="1" applyFill="1" applyBorder="1"/>
    <xf numFmtId="0" fontId="2" fillId="0" borderId="19" xfId="1" applyBorder="1" applyAlignment="1">
      <alignment horizontal="center" vertical="center" wrapText="1"/>
    </xf>
    <xf numFmtId="0" fontId="2" fillId="0" borderId="19" xfId="1" applyBorder="1" applyAlignment="1">
      <alignment vertical="center" wrapText="1"/>
    </xf>
    <xf numFmtId="0" fontId="2" fillId="0" borderId="1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0" fillId="3" borderId="76" xfId="1" applyFont="1" applyFill="1" applyBorder="1" applyAlignment="1">
      <alignment horizontal="center" vertical="center" wrapText="1"/>
    </xf>
    <xf numFmtId="0" fontId="40" fillId="0" borderId="73" xfId="1" applyFont="1" applyBorder="1" applyAlignment="1">
      <alignment horizontal="center" vertical="center"/>
    </xf>
    <xf numFmtId="0" fontId="41" fillId="42" borderId="72" xfId="1" applyFont="1" applyFill="1" applyBorder="1" applyAlignment="1">
      <alignment horizontal="center" vertical="center"/>
    </xf>
    <xf numFmtId="0" fontId="41" fillId="42" borderId="73" xfId="1" applyFont="1" applyFill="1" applyBorder="1" applyAlignment="1">
      <alignment horizontal="center" vertical="center"/>
    </xf>
    <xf numFmtId="0" fontId="18" fillId="22" borderId="1" xfId="1" applyFont="1" applyFill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/>
    </xf>
    <xf numFmtId="0" fontId="40" fillId="0" borderId="4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3" fillId="3" borderId="0" xfId="1" applyFont="1" applyFill="1" applyAlignment="1">
      <alignment vertical="center"/>
    </xf>
    <xf numFmtId="0" fontId="46" fillId="3" borderId="0" xfId="1" applyFont="1" applyFill="1" applyAlignment="1">
      <alignment vertical="center"/>
    </xf>
    <xf numFmtId="0" fontId="4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3" fillId="16" borderId="54" xfId="0" applyFont="1" applyFill="1" applyBorder="1" applyAlignment="1">
      <alignment horizontal="center" vertical="center" textRotation="90"/>
    </xf>
    <xf numFmtId="0" fontId="3" fillId="16" borderId="55" xfId="0" applyFont="1" applyFill="1" applyBorder="1" applyAlignment="1">
      <alignment horizontal="center" vertical="center" textRotation="90"/>
    </xf>
    <xf numFmtId="0" fontId="3" fillId="16" borderId="58" xfId="0" applyFont="1" applyFill="1" applyBorder="1" applyAlignment="1">
      <alignment horizontal="center" vertical="center" textRotation="90"/>
    </xf>
    <xf numFmtId="0" fontId="3" fillId="9" borderId="54" xfId="0" applyFont="1" applyFill="1" applyBorder="1" applyAlignment="1">
      <alignment horizontal="center" vertical="center" textRotation="90"/>
    </xf>
    <xf numFmtId="0" fontId="3" fillId="9" borderId="55" xfId="0" applyFont="1" applyFill="1" applyBorder="1" applyAlignment="1">
      <alignment horizontal="center" vertical="center" textRotation="90"/>
    </xf>
    <xf numFmtId="0" fontId="3" fillId="9" borderId="58" xfId="0" applyFont="1" applyFill="1" applyBorder="1" applyAlignment="1">
      <alignment horizontal="center" vertical="center" textRotation="90"/>
    </xf>
    <xf numFmtId="0" fontId="4" fillId="18" borderId="8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/>
    </xf>
    <xf numFmtId="0" fontId="4" fillId="20" borderId="8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6" fillId="3" borderId="15" xfId="1" applyFont="1" applyFill="1" applyBorder="1" applyAlignment="1">
      <alignment horizontal="center" vertical="center" wrapText="1"/>
    </xf>
    <xf numFmtId="0" fontId="46" fillId="3" borderId="46" xfId="1" applyFont="1" applyFill="1" applyBorder="1" applyAlignment="1">
      <alignment horizontal="center" vertical="center" wrapText="1"/>
    </xf>
    <xf numFmtId="0" fontId="43" fillId="3" borderId="31" xfId="1" applyFont="1" applyFill="1" applyBorder="1" applyAlignment="1">
      <alignment horizontal="left" vertical="top" wrapText="1"/>
    </xf>
    <xf numFmtId="0" fontId="43" fillId="3" borderId="32" xfId="1" applyFont="1" applyFill="1" applyBorder="1" applyAlignment="1">
      <alignment horizontal="left" vertical="top" wrapText="1"/>
    </xf>
    <xf numFmtId="0" fontId="43" fillId="3" borderId="13" xfId="1" applyFont="1" applyFill="1" applyBorder="1" applyAlignment="1">
      <alignment horizontal="left" vertical="top" wrapText="1"/>
    </xf>
    <xf numFmtId="0" fontId="43" fillId="3" borderId="33" xfId="1" applyFont="1" applyFill="1" applyBorder="1" applyAlignment="1">
      <alignment horizontal="left" vertical="top" wrapText="1"/>
    </xf>
    <xf numFmtId="0" fontId="43" fillId="3" borderId="34" xfId="1" applyFont="1" applyFill="1" applyBorder="1" applyAlignment="1">
      <alignment horizontal="left" vertical="top" wrapText="1"/>
    </xf>
    <xf numFmtId="0" fontId="43" fillId="3" borderId="35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horizontal="center" vertical="center"/>
    </xf>
    <xf numFmtId="0" fontId="36" fillId="0" borderId="3" xfId="2" applyFont="1" applyBorder="1" applyAlignment="1">
      <alignment horizontal="center" vertical="center" wrapText="1"/>
    </xf>
    <xf numFmtId="0" fontId="36" fillId="0" borderId="4" xfId="2" applyFont="1" applyBorder="1" applyAlignment="1">
      <alignment horizontal="center" vertical="center" wrapText="1"/>
    </xf>
    <xf numFmtId="0" fontId="36" fillId="0" borderId="79" xfId="2" applyFont="1" applyBorder="1" applyAlignment="1">
      <alignment horizontal="center" vertical="center" textRotation="90" wrapText="1"/>
    </xf>
    <xf numFmtId="0" fontId="36" fillId="0" borderId="70" xfId="2" applyFont="1" applyBorder="1" applyAlignment="1">
      <alignment horizontal="center" vertical="center" textRotation="90" wrapText="1"/>
    </xf>
    <xf numFmtId="0" fontId="40" fillId="3" borderId="46" xfId="1" applyFont="1" applyFill="1" applyBorder="1" applyAlignment="1">
      <alignment horizontal="center" vertical="center"/>
    </xf>
    <xf numFmtId="0" fontId="40" fillId="3" borderId="1" xfId="1" applyFont="1" applyFill="1" applyBorder="1" applyAlignment="1">
      <alignment horizontal="center" vertical="center"/>
    </xf>
    <xf numFmtId="0" fontId="42" fillId="28" borderId="46" xfId="1" applyFont="1" applyFill="1" applyBorder="1" applyAlignment="1">
      <alignment horizontal="left" vertical="center" wrapText="1"/>
    </xf>
    <xf numFmtId="0" fontId="42" fillId="28" borderId="1" xfId="1" applyFont="1" applyFill="1" applyBorder="1" applyAlignment="1">
      <alignment horizontal="left" vertical="center" wrapText="1"/>
    </xf>
    <xf numFmtId="0" fontId="18" fillId="22" borderId="1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40" fillId="26" borderId="46" xfId="1" applyFont="1" applyFill="1" applyBorder="1" applyAlignment="1">
      <alignment horizontal="center" vertical="center"/>
    </xf>
    <xf numFmtId="0" fontId="40" fillId="26" borderId="1" xfId="1" applyFont="1" applyFill="1" applyBorder="1" applyAlignment="1">
      <alignment horizontal="center" vertical="center"/>
    </xf>
    <xf numFmtId="9" fontId="40" fillId="0" borderId="46" xfId="3" applyFont="1" applyBorder="1" applyAlignment="1">
      <alignment horizontal="center" vertical="center"/>
    </xf>
    <xf numFmtId="9" fontId="40" fillId="0" borderId="1" xfId="3" applyFont="1" applyBorder="1" applyAlignment="1">
      <alignment horizontal="center" vertical="center"/>
    </xf>
    <xf numFmtId="0" fontId="41" fillId="3" borderId="46" xfId="1" applyFont="1" applyFill="1" applyBorder="1" applyAlignment="1">
      <alignment horizontal="center" vertical="center"/>
    </xf>
    <xf numFmtId="0" fontId="41" fillId="3" borderId="1" xfId="1" applyFont="1" applyFill="1" applyBorder="1" applyAlignment="1">
      <alignment horizontal="center" vertical="center"/>
    </xf>
    <xf numFmtId="0" fontId="40" fillId="0" borderId="46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4" borderId="46" xfId="1" applyFont="1" applyFill="1" applyBorder="1" applyAlignment="1">
      <alignment horizontal="center" vertical="center"/>
    </xf>
    <xf numFmtId="0" fontId="40" fillId="4" borderId="1" xfId="1" applyFont="1" applyFill="1" applyBorder="1" applyAlignment="1">
      <alignment horizontal="center" vertical="center"/>
    </xf>
    <xf numFmtId="9" fontId="40" fillId="3" borderId="46" xfId="3" applyFont="1" applyFill="1" applyBorder="1" applyAlignment="1">
      <alignment horizontal="center" vertical="center"/>
    </xf>
    <xf numFmtId="9" fontId="40" fillId="3" borderId="1" xfId="3" applyFont="1" applyFill="1" applyBorder="1" applyAlignment="1">
      <alignment horizontal="center" vertical="center"/>
    </xf>
    <xf numFmtId="0" fontId="41" fillId="0" borderId="46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0" fillId="0" borderId="4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40" fillId="0" borderId="46" xfId="1" quotePrefix="1" applyFont="1" applyBorder="1" applyAlignment="1">
      <alignment horizontal="center" vertical="center" wrapText="1"/>
    </xf>
    <xf numFmtId="0" fontId="40" fillId="0" borderId="1" xfId="1" quotePrefix="1" applyFont="1" applyBorder="1" applyAlignment="1">
      <alignment horizontal="center" vertical="center" wrapText="1"/>
    </xf>
    <xf numFmtId="0" fontId="41" fillId="42" borderId="76" xfId="1" applyFont="1" applyFill="1" applyBorder="1" applyAlignment="1">
      <alignment horizontal="center" vertical="center"/>
    </xf>
    <xf numFmtId="0" fontId="41" fillId="42" borderId="72" xfId="1" applyFont="1" applyFill="1" applyBorder="1" applyAlignment="1">
      <alignment horizontal="center" vertical="center"/>
    </xf>
    <xf numFmtId="0" fontId="41" fillId="42" borderId="73" xfId="1" applyFont="1" applyFill="1" applyBorder="1" applyAlignment="1">
      <alignment horizontal="center" vertical="center"/>
    </xf>
    <xf numFmtId="0" fontId="40" fillId="26" borderId="76" xfId="1" applyFont="1" applyFill="1" applyBorder="1" applyAlignment="1">
      <alignment horizontal="center" vertical="center"/>
    </xf>
    <xf numFmtId="0" fontId="40" fillId="26" borderId="72" xfId="1" applyFont="1" applyFill="1" applyBorder="1" applyAlignment="1">
      <alignment horizontal="center" vertical="center"/>
    </xf>
    <xf numFmtId="0" fontId="40" fillId="26" borderId="73" xfId="1" applyFont="1" applyFill="1" applyBorder="1" applyAlignment="1">
      <alignment horizontal="center" vertical="center"/>
    </xf>
    <xf numFmtId="0" fontId="40" fillId="0" borderId="76" xfId="1" applyFont="1" applyBorder="1" applyAlignment="1">
      <alignment horizontal="center" vertical="center" wrapText="1"/>
    </xf>
    <xf numFmtId="0" fontId="40" fillId="0" borderId="72" xfId="1" applyFont="1" applyBorder="1" applyAlignment="1">
      <alignment horizontal="center" vertical="center" wrapText="1"/>
    </xf>
    <xf numFmtId="0" fontId="40" fillId="0" borderId="73" xfId="1" applyFont="1" applyBorder="1" applyAlignment="1">
      <alignment horizontal="center" vertical="center" wrapText="1"/>
    </xf>
    <xf numFmtId="9" fontId="40" fillId="3" borderId="76" xfId="3" applyFont="1" applyFill="1" applyBorder="1" applyAlignment="1">
      <alignment horizontal="center" vertical="center"/>
    </xf>
    <xf numFmtId="9" fontId="40" fillId="3" borderId="72" xfId="3" applyFont="1" applyFill="1" applyBorder="1" applyAlignment="1">
      <alignment horizontal="center" vertical="center"/>
    </xf>
    <xf numFmtId="9" fontId="40" fillId="3" borderId="73" xfId="3" applyFont="1" applyFill="1" applyBorder="1" applyAlignment="1">
      <alignment horizontal="center" vertical="center"/>
    </xf>
    <xf numFmtId="9" fontId="40" fillId="0" borderId="76" xfId="3" applyFont="1" applyBorder="1" applyAlignment="1">
      <alignment horizontal="center" vertical="center"/>
    </xf>
    <xf numFmtId="9" fontId="40" fillId="0" borderId="72" xfId="3" applyFont="1" applyBorder="1" applyAlignment="1">
      <alignment horizontal="center" vertical="center"/>
    </xf>
    <xf numFmtId="9" fontId="40" fillId="0" borderId="73" xfId="3" applyFont="1" applyBorder="1" applyAlignment="1">
      <alignment horizontal="center" vertical="center"/>
    </xf>
    <xf numFmtId="0" fontId="40" fillId="0" borderId="76" xfId="1" applyFont="1" applyBorder="1" applyAlignment="1">
      <alignment horizontal="center" vertical="center"/>
    </xf>
    <xf numFmtId="0" fontId="40" fillId="0" borderId="72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0" fillId="0" borderId="76" xfId="1" quotePrefix="1" applyFont="1" applyBorder="1" applyAlignment="1">
      <alignment horizontal="center" vertical="center" wrapText="1"/>
    </xf>
    <xf numFmtId="0" fontId="40" fillId="0" borderId="72" xfId="1" quotePrefix="1" applyFont="1" applyBorder="1" applyAlignment="1">
      <alignment horizontal="center" vertical="center" wrapText="1"/>
    </xf>
    <xf numFmtId="0" fontId="40" fillId="0" borderId="73" xfId="1" quotePrefix="1" applyFont="1" applyBorder="1" applyAlignment="1">
      <alignment horizontal="center" vertical="center" wrapText="1"/>
    </xf>
    <xf numFmtId="0" fontId="40" fillId="3" borderId="76" xfId="1" applyFont="1" applyFill="1" applyBorder="1" applyAlignment="1">
      <alignment horizontal="center" vertical="center" wrapText="1"/>
    </xf>
    <xf numFmtId="0" fontId="40" fillId="3" borderId="72" xfId="1" applyFont="1" applyFill="1" applyBorder="1" applyAlignment="1">
      <alignment horizontal="center" vertical="center" wrapText="1"/>
    </xf>
    <xf numFmtId="0" fontId="40" fillId="3" borderId="73" xfId="1" applyFont="1" applyFill="1" applyBorder="1" applyAlignment="1">
      <alignment horizontal="center" vertical="center" wrapText="1"/>
    </xf>
    <xf numFmtId="0" fontId="42" fillId="28" borderId="76" xfId="1" applyFont="1" applyFill="1" applyBorder="1" applyAlignment="1">
      <alignment horizontal="left" vertical="center" wrapText="1"/>
    </xf>
    <xf numFmtId="0" fontId="42" fillId="28" borderId="72" xfId="1" applyFont="1" applyFill="1" applyBorder="1" applyAlignment="1">
      <alignment horizontal="left" vertical="center" wrapText="1"/>
    </xf>
    <xf numFmtId="0" fontId="42" fillId="28" borderId="73" xfId="1" applyFont="1" applyFill="1" applyBorder="1" applyAlignment="1">
      <alignment horizontal="left" vertical="center" wrapText="1"/>
    </xf>
    <xf numFmtId="0" fontId="41" fillId="3" borderId="76" xfId="1" applyFont="1" applyFill="1" applyBorder="1" applyAlignment="1">
      <alignment horizontal="center" vertical="center"/>
    </xf>
    <xf numFmtId="0" fontId="41" fillId="3" borderId="72" xfId="1" applyFont="1" applyFill="1" applyBorder="1" applyAlignment="1">
      <alignment horizontal="center" vertical="center"/>
    </xf>
    <xf numFmtId="0" fontId="41" fillId="3" borderId="73" xfId="1" applyFont="1" applyFill="1" applyBorder="1" applyAlignment="1">
      <alignment horizontal="center" vertical="center"/>
    </xf>
    <xf numFmtId="0" fontId="41" fillId="3" borderId="15" xfId="1" applyFont="1" applyFill="1" applyBorder="1" applyAlignment="1">
      <alignment horizontal="center" vertical="center"/>
    </xf>
    <xf numFmtId="0" fontId="40" fillId="3" borderId="42" xfId="1" applyFont="1" applyFill="1" applyBorder="1" applyAlignment="1">
      <alignment horizontal="center" vertical="center" wrapText="1"/>
    </xf>
    <xf numFmtId="0" fontId="42" fillId="28" borderId="42" xfId="1" applyFont="1" applyFill="1" applyBorder="1" applyAlignment="1">
      <alignment horizontal="left" vertical="center" wrapText="1"/>
    </xf>
    <xf numFmtId="9" fontId="40" fillId="3" borderId="42" xfId="3" applyFont="1" applyFill="1" applyBorder="1" applyAlignment="1">
      <alignment horizontal="center" vertical="center"/>
    </xf>
    <xf numFmtId="0" fontId="40" fillId="26" borderId="42" xfId="1" applyFont="1" applyFill="1" applyBorder="1" applyAlignment="1">
      <alignment horizontal="center" vertical="center"/>
    </xf>
    <xf numFmtId="9" fontId="40" fillId="0" borderId="42" xfId="3" applyFont="1" applyBorder="1" applyAlignment="1">
      <alignment horizontal="center" vertical="center"/>
    </xf>
    <xf numFmtId="0" fontId="41" fillId="3" borderId="42" xfId="1" applyFont="1" applyFill="1" applyBorder="1" applyAlignment="1">
      <alignment horizontal="center" vertical="center"/>
    </xf>
    <xf numFmtId="0" fontId="40" fillId="4" borderId="42" xfId="1" applyFont="1" applyFill="1" applyBorder="1" applyAlignment="1">
      <alignment horizontal="center" vertical="center"/>
    </xf>
    <xf numFmtId="0" fontId="40" fillId="4" borderId="72" xfId="1" applyFont="1" applyFill="1" applyBorder="1" applyAlignment="1">
      <alignment horizontal="center" vertical="center"/>
    </xf>
    <xf numFmtId="0" fontId="40" fillId="4" borderId="73" xfId="1" applyFont="1" applyFill="1" applyBorder="1" applyAlignment="1">
      <alignment horizontal="center" vertical="center"/>
    </xf>
    <xf numFmtId="0" fontId="40" fillId="0" borderId="42" xfId="1" applyFont="1" applyBorder="1" applyAlignment="1">
      <alignment horizontal="center" vertical="center" wrapText="1"/>
    </xf>
    <xf numFmtId="0" fontId="11" fillId="24" borderId="63" xfId="1" applyFont="1" applyFill="1" applyBorder="1" applyAlignment="1">
      <alignment horizontal="center" vertical="center" wrapText="1"/>
    </xf>
    <xf numFmtId="0" fontId="11" fillId="24" borderId="64" xfId="1" applyFont="1" applyFill="1" applyBorder="1" applyAlignment="1">
      <alignment horizontal="center" vertical="center" wrapText="1"/>
    </xf>
    <xf numFmtId="0" fontId="40" fillId="0" borderId="42" xfId="1" applyFont="1" applyBorder="1" applyAlignment="1">
      <alignment horizontal="center" vertical="center"/>
    </xf>
    <xf numFmtId="0" fontId="40" fillId="0" borderId="42" xfId="1" quotePrefix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22" borderId="26" xfId="1" applyFont="1" applyFill="1" applyBorder="1" applyAlignment="1">
      <alignment horizontal="center" vertical="center"/>
    </xf>
    <xf numFmtId="0" fontId="11" fillId="22" borderId="29" xfId="1" applyFont="1" applyFill="1" applyBorder="1" applyAlignment="1">
      <alignment horizontal="center" vertical="center"/>
    </xf>
    <xf numFmtId="0" fontId="11" fillId="22" borderId="30" xfId="1" applyFont="1" applyFill="1" applyBorder="1" applyAlignment="1">
      <alignment horizontal="center" vertical="center"/>
    </xf>
    <xf numFmtId="0" fontId="11" fillId="22" borderId="22" xfId="1" applyFont="1" applyFill="1" applyBorder="1" applyAlignment="1">
      <alignment horizontal="center" vertical="center"/>
    </xf>
    <xf numFmtId="0" fontId="11" fillId="22" borderId="27" xfId="1" applyFont="1" applyFill="1" applyBorder="1" applyAlignment="1">
      <alignment horizontal="center" vertical="center"/>
    </xf>
    <xf numFmtId="0" fontId="11" fillId="22" borderId="28" xfId="1" applyFont="1" applyFill="1" applyBorder="1" applyAlignment="1">
      <alignment horizontal="center" vertical="center"/>
    </xf>
    <xf numFmtId="0" fontId="11" fillId="0" borderId="54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40" fillId="4" borderId="76" xfId="1" applyFont="1" applyFill="1" applyBorder="1" applyAlignment="1">
      <alignment horizontal="center" vertical="center"/>
    </xf>
    <xf numFmtId="0" fontId="11" fillId="24" borderId="54" xfId="1" applyFont="1" applyFill="1" applyBorder="1" applyAlignment="1">
      <alignment horizontal="center" vertical="center" wrapText="1"/>
    </xf>
    <xf numFmtId="0" fontId="11" fillId="24" borderId="55" xfId="1" applyFont="1" applyFill="1" applyBorder="1" applyAlignment="1">
      <alignment horizontal="center" vertical="center" wrapText="1"/>
    </xf>
    <xf numFmtId="0" fontId="11" fillId="24" borderId="58" xfId="1" applyFont="1" applyFill="1" applyBorder="1" applyAlignment="1">
      <alignment horizontal="center" vertical="center" wrapText="1"/>
    </xf>
    <xf numFmtId="0" fontId="11" fillId="22" borderId="58" xfId="1" applyFont="1" applyFill="1" applyBorder="1" applyAlignment="1">
      <alignment horizontal="center" vertical="center"/>
    </xf>
    <xf numFmtId="0" fontId="11" fillId="22" borderId="63" xfId="1" applyFont="1" applyFill="1" applyBorder="1" applyAlignment="1">
      <alignment horizontal="center" vertical="center"/>
    </xf>
    <xf numFmtId="0" fontId="11" fillId="22" borderId="64" xfId="1" applyFont="1" applyFill="1" applyBorder="1" applyAlignment="1">
      <alignment horizontal="center" vertical="center"/>
    </xf>
    <xf numFmtId="0" fontId="11" fillId="22" borderId="65" xfId="1" applyFont="1" applyFill="1" applyBorder="1" applyAlignment="1">
      <alignment horizontal="center" vertical="center"/>
    </xf>
    <xf numFmtId="0" fontId="15" fillId="22" borderId="55" xfId="2" applyFont="1" applyFill="1" applyBorder="1" applyAlignment="1">
      <alignment horizontal="center" vertical="center" wrapText="1"/>
    </xf>
    <xf numFmtId="0" fontId="15" fillId="22" borderId="58" xfId="2" applyFont="1" applyFill="1" applyBorder="1" applyAlignment="1">
      <alignment horizontal="center" vertical="center" wrapText="1"/>
    </xf>
    <xf numFmtId="0" fontId="15" fillId="22" borderId="66" xfId="2" applyFont="1" applyFill="1" applyBorder="1" applyAlignment="1">
      <alignment horizontal="center" vertical="center" wrapText="1"/>
    </xf>
    <xf numFmtId="0" fontId="15" fillId="22" borderId="28" xfId="2" applyFont="1" applyFill="1" applyBorder="1" applyAlignment="1">
      <alignment horizontal="center" vertical="center" wrapText="1"/>
    </xf>
    <xf numFmtId="0" fontId="11" fillId="22" borderId="55" xfId="1" applyFont="1" applyFill="1" applyBorder="1" applyAlignment="1">
      <alignment horizontal="center" vertical="center"/>
    </xf>
    <xf numFmtId="0" fontId="11" fillId="23" borderId="54" xfId="1" applyFont="1" applyFill="1" applyBorder="1" applyAlignment="1">
      <alignment horizontal="center" vertical="center" wrapText="1"/>
    </xf>
    <xf numFmtId="0" fontId="11" fillId="23" borderId="55" xfId="1" applyFont="1" applyFill="1" applyBorder="1" applyAlignment="1">
      <alignment horizontal="center" vertical="center" wrapText="1"/>
    </xf>
    <xf numFmtId="0" fontId="11" fillId="23" borderId="58" xfId="1" applyFont="1" applyFill="1" applyBorder="1" applyAlignment="1">
      <alignment horizontal="center" vertical="center" wrapText="1"/>
    </xf>
    <xf numFmtId="0" fontId="15" fillId="22" borderId="54" xfId="2" applyFont="1" applyFill="1" applyBorder="1" applyAlignment="1">
      <alignment horizontal="center" vertical="center" wrapText="1"/>
    </xf>
    <xf numFmtId="0" fontId="15" fillId="22" borderId="63" xfId="2" applyFont="1" applyFill="1" applyBorder="1" applyAlignment="1">
      <alignment horizontal="center" vertical="center" wrapText="1"/>
    </xf>
    <xf numFmtId="0" fontId="15" fillId="22" borderId="64" xfId="2" applyFont="1" applyFill="1" applyBorder="1" applyAlignment="1">
      <alignment horizontal="center" vertical="center" wrapText="1"/>
    </xf>
    <xf numFmtId="0" fontId="15" fillId="22" borderId="29" xfId="2" applyFont="1" applyFill="1" applyBorder="1" applyAlignment="1">
      <alignment horizontal="center" vertical="center" wrapText="1"/>
    </xf>
    <xf numFmtId="0" fontId="11" fillId="23" borderId="26" xfId="1" applyFont="1" applyFill="1" applyBorder="1" applyAlignment="1">
      <alignment horizontal="center" vertical="center"/>
    </xf>
    <xf numFmtId="0" fontId="11" fillId="23" borderId="29" xfId="1" applyFont="1" applyFill="1" applyBorder="1" applyAlignment="1">
      <alignment horizontal="center" vertical="center"/>
    </xf>
    <xf numFmtId="0" fontId="11" fillId="23" borderId="30" xfId="1" applyFont="1" applyFill="1" applyBorder="1" applyAlignment="1">
      <alignment horizontal="center" vertical="center"/>
    </xf>
    <xf numFmtId="0" fontId="11" fillId="23" borderId="22" xfId="1" applyFont="1" applyFill="1" applyBorder="1" applyAlignment="1">
      <alignment horizontal="center" vertical="center"/>
    </xf>
    <xf numFmtId="0" fontId="11" fillId="23" borderId="27" xfId="1" applyFont="1" applyFill="1" applyBorder="1" applyAlignment="1">
      <alignment horizontal="center" vertical="center"/>
    </xf>
    <xf numFmtId="0" fontId="11" fillId="23" borderId="28" xfId="1" applyFont="1" applyFill="1" applyBorder="1" applyAlignment="1">
      <alignment horizontal="center" vertical="center"/>
    </xf>
    <xf numFmtId="0" fontId="11" fillId="22" borderId="21" xfId="1" applyFont="1" applyFill="1" applyBorder="1" applyAlignment="1">
      <alignment horizontal="center" vertical="center" wrapText="1"/>
    </xf>
    <xf numFmtId="0" fontId="11" fillId="22" borderId="22" xfId="1" applyFont="1" applyFill="1" applyBorder="1" applyAlignment="1">
      <alignment horizontal="center" vertical="center" wrapText="1"/>
    </xf>
    <xf numFmtId="0" fontId="11" fillId="22" borderId="17" xfId="1" applyFont="1" applyFill="1" applyBorder="1" applyAlignment="1">
      <alignment horizontal="center" vertical="center"/>
    </xf>
    <xf numFmtId="0" fontId="11" fillId="22" borderId="70" xfId="1" applyFont="1" applyFill="1" applyBorder="1" applyAlignment="1">
      <alignment horizontal="center" vertical="center"/>
    </xf>
    <xf numFmtId="0" fontId="11" fillId="22" borderId="59" xfId="1" applyFont="1" applyFill="1" applyBorder="1" applyAlignment="1">
      <alignment horizontal="center" vertical="center"/>
    </xf>
    <xf numFmtId="0" fontId="11" fillId="22" borderId="71" xfId="1" applyFont="1" applyFill="1" applyBorder="1" applyAlignment="1">
      <alignment horizontal="center" vertical="center"/>
    </xf>
    <xf numFmtId="0" fontId="11" fillId="24" borderId="54" xfId="1" applyFont="1" applyFill="1" applyBorder="1" applyAlignment="1">
      <alignment horizontal="center" vertical="center" textRotation="90"/>
    </xf>
    <xf numFmtId="0" fontId="11" fillId="24" borderId="58" xfId="1" applyFont="1" applyFill="1" applyBorder="1" applyAlignment="1">
      <alignment horizontal="center" vertical="center" textRotation="90"/>
    </xf>
    <xf numFmtId="0" fontId="42" fillId="3" borderId="63" xfId="1" applyFont="1" applyFill="1" applyBorder="1" applyAlignment="1">
      <alignment horizontal="center" vertical="center" wrapText="1"/>
    </xf>
    <xf numFmtId="0" fontId="42" fillId="3" borderId="64" xfId="1" applyFont="1" applyFill="1" applyBorder="1" applyAlignment="1">
      <alignment horizontal="center" vertical="center" wrapText="1"/>
    </xf>
    <xf numFmtId="0" fontId="42" fillId="3" borderId="65" xfId="1" applyFont="1" applyFill="1" applyBorder="1" applyAlignment="1">
      <alignment horizontal="center" vertical="center" wrapText="1"/>
    </xf>
    <xf numFmtId="0" fontId="46" fillId="3" borderId="0" xfId="1" applyFont="1" applyFill="1" applyAlignment="1">
      <alignment horizontal="center" vertical="center"/>
    </xf>
    <xf numFmtId="15" fontId="46" fillId="3" borderId="0" xfId="1" applyNumberFormat="1" applyFont="1" applyFill="1" applyAlignment="1">
      <alignment horizontal="center" vertical="center"/>
    </xf>
    <xf numFmtId="17" fontId="45" fillId="3" borderId="63" xfId="1" applyNumberFormat="1" applyFont="1" applyFill="1" applyBorder="1" applyAlignment="1">
      <alignment horizontal="center" vertical="center" wrapText="1"/>
    </xf>
    <xf numFmtId="0" fontId="45" fillId="3" borderId="64" xfId="1" applyFont="1" applyFill="1" applyBorder="1" applyAlignment="1">
      <alignment horizontal="center" vertical="center" wrapText="1"/>
    </xf>
    <xf numFmtId="0" fontId="45" fillId="3" borderId="65" xfId="1" applyFont="1" applyFill="1" applyBorder="1" applyAlignment="1">
      <alignment horizontal="center" vertical="center" wrapText="1"/>
    </xf>
    <xf numFmtId="0" fontId="40" fillId="3" borderId="63" xfId="1" applyFont="1" applyFill="1" applyBorder="1" applyAlignment="1">
      <alignment horizontal="center" vertical="center"/>
    </xf>
    <xf numFmtId="0" fontId="40" fillId="3" borderId="65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2" fillId="3" borderId="15" xfId="1" applyFill="1" applyBorder="1" applyAlignment="1">
      <alignment horizontal="center"/>
    </xf>
    <xf numFmtId="0" fontId="2" fillId="3" borderId="72" xfId="1" applyFill="1" applyBorder="1" applyAlignment="1">
      <alignment horizontal="center"/>
    </xf>
    <xf numFmtId="0" fontId="2" fillId="3" borderId="46" xfId="1" applyFill="1" applyBorder="1" applyAlignment="1">
      <alignment horizontal="center"/>
    </xf>
    <xf numFmtId="0" fontId="13" fillId="3" borderId="31" xfId="1" applyFont="1" applyFill="1" applyBorder="1" applyAlignment="1">
      <alignment horizontal="center" vertical="center"/>
    </xf>
    <xf numFmtId="0" fontId="13" fillId="3" borderId="3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3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/>
    </xf>
    <xf numFmtId="0" fontId="13" fillId="3" borderId="35" xfId="1" applyFont="1" applyFill="1" applyBorder="1" applyAlignment="1">
      <alignment horizontal="center" vertical="center"/>
    </xf>
    <xf numFmtId="0" fontId="46" fillId="3" borderId="1" xfId="1" applyFont="1" applyFill="1" applyBorder="1" applyAlignment="1">
      <alignment horizontal="left" vertical="center"/>
    </xf>
    <xf numFmtId="0" fontId="46" fillId="0" borderId="1" xfId="1" applyFont="1" applyBorder="1" applyAlignment="1">
      <alignment horizontal="left" vertical="center"/>
    </xf>
    <xf numFmtId="0" fontId="46" fillId="0" borderId="1" xfId="1" applyFont="1" applyBorder="1" applyAlignment="1">
      <alignment horizontal="left" vertical="center" wrapText="1"/>
    </xf>
    <xf numFmtId="0" fontId="36" fillId="0" borderId="0" xfId="2" applyFont="1" applyAlignment="1">
      <alignment horizontal="center" vertical="center" textRotation="90" wrapText="1"/>
    </xf>
    <xf numFmtId="0" fontId="2" fillId="0" borderId="0" xfId="1" applyAlignment="1">
      <alignment horizontal="center" vertical="center"/>
    </xf>
    <xf numFmtId="0" fontId="2" fillId="8" borderId="0" xfId="1" applyFill="1" applyAlignment="1">
      <alignment horizontal="center" vertical="center"/>
    </xf>
    <xf numFmtId="0" fontId="38" fillId="0" borderId="1" xfId="1" applyFont="1" applyBorder="1" applyAlignment="1">
      <alignment horizontal="center" wrapText="1"/>
    </xf>
    <xf numFmtId="0" fontId="46" fillId="3" borderId="1" xfId="1" applyFont="1" applyFill="1" applyBorder="1" applyAlignment="1">
      <alignment horizontal="center" vertical="center" wrapText="1"/>
    </xf>
    <xf numFmtId="0" fontId="49" fillId="3" borderId="46" xfId="1" applyFont="1" applyFill="1" applyBorder="1" applyAlignment="1">
      <alignment horizontal="justify" vertical="center" wrapText="1"/>
    </xf>
    <xf numFmtId="0" fontId="49" fillId="3" borderId="1" xfId="1" applyFont="1" applyFill="1" applyBorder="1" applyAlignment="1">
      <alignment horizontal="center" vertical="center" wrapText="1"/>
    </xf>
    <xf numFmtId="0" fontId="50" fillId="3" borderId="72" xfId="1" applyFont="1" applyFill="1" applyBorder="1" applyAlignment="1">
      <alignment vertical="center" wrapText="1"/>
    </xf>
    <xf numFmtId="0" fontId="50" fillId="3" borderId="1" xfId="1" applyFont="1" applyFill="1" applyBorder="1" applyAlignment="1">
      <alignment horizontal="justify" vertical="center" wrapText="1"/>
    </xf>
    <xf numFmtId="0" fontId="50" fillId="3" borderId="73" xfId="1" applyFont="1" applyFill="1" applyBorder="1" applyAlignment="1">
      <alignment horizontal="justify" vertical="center" wrapText="1"/>
    </xf>
    <xf numFmtId="0" fontId="43" fillId="3" borderId="10" xfId="1" applyFont="1" applyFill="1" applyBorder="1" applyAlignment="1">
      <alignment horizontal="left" wrapText="1"/>
    </xf>
    <xf numFmtId="0" fontId="43" fillId="3" borderId="11" xfId="1" applyFont="1" applyFill="1" applyBorder="1" applyAlignment="1">
      <alignment horizontal="left"/>
    </xf>
    <xf numFmtId="0" fontId="43" fillId="3" borderId="12" xfId="1" applyFont="1" applyFill="1" applyBorder="1" applyAlignment="1">
      <alignment horizontal="left"/>
    </xf>
  </cellXfs>
  <cellStyles count="4">
    <cellStyle name="Normal" xfId="0" builtinId="0"/>
    <cellStyle name="Normal 2 2" xfId="2"/>
    <cellStyle name="Normal 2 2 2" xfId="1"/>
    <cellStyle name="Porcentaje 2" xfId="3"/>
  </cellStyles>
  <dxfs count="54"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3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4</xdr:row>
      <xdr:rowOff>22227</xdr:rowOff>
    </xdr:from>
    <xdr:to>
      <xdr:col>1</xdr:col>
      <xdr:colOff>2000250</xdr:colOff>
      <xdr:row>5</xdr:row>
      <xdr:rowOff>393701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25" y="1603377"/>
          <a:ext cx="1444625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%20BOMBEROS/contextos%20elaborados/FINALES/mapas/MATRIZ%20RIESGOS%20GESTION%202025%20%20REDUCCION%2007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CONTEXTO RIESGOS "/>
      <sheetName val="FORMULAS "/>
      <sheetName val="Opciones Tratamiento"/>
      <sheetName val="Hoja1"/>
    </sheetNames>
    <sheetDataSet>
      <sheetData sheetId="0"/>
      <sheetData sheetId="1"/>
      <sheetData sheetId="2">
        <row r="60">
          <cell r="G60" t="str">
            <v>Impacto</v>
          </cell>
        </row>
        <row r="64">
          <cell r="G6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5"/>
  <sheetViews>
    <sheetView view="pageBreakPreview" zoomScale="70" zoomScaleNormal="100" zoomScaleSheetLayoutView="70" workbookViewId="0">
      <selection activeCell="H49" sqref="H49"/>
    </sheetView>
  </sheetViews>
  <sheetFormatPr baseColWidth="10" defaultColWidth="12.5" defaultRowHeight="15" customHeight="1" x14ac:dyDescent="0.2"/>
  <cols>
    <col min="1" max="1" width="2.875" customWidth="1"/>
    <col min="2" max="2" width="20.375" customWidth="1"/>
    <col min="3" max="3" width="41.125" customWidth="1"/>
    <col min="4" max="6" width="4.875" customWidth="1"/>
    <col min="7" max="7" width="25.75" customWidth="1"/>
    <col min="8" max="8" width="51.125" customWidth="1"/>
    <col min="9" max="9" width="60.875" customWidth="1"/>
    <col min="10" max="10" width="10" customWidth="1"/>
    <col min="11" max="30" width="9.375" customWidth="1"/>
  </cols>
  <sheetData>
    <row r="1" spans="1:30" ht="23.25" customHeight="1" x14ac:dyDescent="0.2">
      <c r="A1" s="36"/>
      <c r="B1" s="37"/>
      <c r="C1" s="38" t="s">
        <v>0</v>
      </c>
      <c r="D1" s="39"/>
      <c r="E1" s="39"/>
      <c r="F1" s="39"/>
      <c r="G1" s="39"/>
      <c r="H1" s="37"/>
      <c r="I1" s="247" t="s">
        <v>1</v>
      </c>
    </row>
    <row r="2" spans="1:30" ht="20.25" customHeight="1" x14ac:dyDescent="0.25">
      <c r="A2" s="40"/>
      <c r="B2" s="18"/>
      <c r="C2" s="14"/>
      <c r="D2" s="26" t="s">
        <v>2</v>
      </c>
      <c r="E2" s="15"/>
      <c r="F2" s="15"/>
      <c r="G2" s="15"/>
      <c r="H2" s="16"/>
      <c r="I2" s="41" t="s">
        <v>3</v>
      </c>
    </row>
    <row r="3" spans="1:30" ht="21.75" customHeight="1" x14ac:dyDescent="0.2">
      <c r="A3" s="40"/>
      <c r="B3" s="18"/>
      <c r="C3" s="17" t="s">
        <v>4</v>
      </c>
      <c r="D3" s="12"/>
      <c r="E3" s="12"/>
      <c r="F3" s="12"/>
      <c r="G3" s="12"/>
      <c r="H3" s="13"/>
      <c r="I3" s="41" t="s">
        <v>5</v>
      </c>
    </row>
    <row r="4" spans="1:30" ht="20.25" customHeight="1" thickBot="1" x14ac:dyDescent="0.3">
      <c r="A4" s="42"/>
      <c r="B4" s="43"/>
      <c r="C4" s="44"/>
      <c r="D4" s="45" t="s">
        <v>6</v>
      </c>
      <c r="E4" s="46"/>
      <c r="F4" s="46"/>
      <c r="G4" s="46"/>
      <c r="H4" s="43"/>
      <c r="I4" s="47" t="s">
        <v>7</v>
      </c>
    </row>
    <row r="5" spans="1:30" ht="7.5" customHeight="1" thickBot="1" x14ac:dyDescent="0.25"/>
    <row r="6" spans="1:30" ht="91.5" customHeight="1" thickBot="1" x14ac:dyDescent="0.25">
      <c r="A6" s="35"/>
      <c r="B6" s="264" t="s">
        <v>8</v>
      </c>
      <c r="C6" s="265"/>
      <c r="D6" s="265"/>
      <c r="E6" s="265"/>
      <c r="F6" s="265"/>
      <c r="G6" s="265"/>
      <c r="H6" s="265"/>
      <c r="I6" s="2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0.75" customHeight="1" x14ac:dyDescent="0.2">
      <c r="A7" s="19"/>
      <c r="B7" s="267" t="s">
        <v>9</v>
      </c>
      <c r="C7" s="268"/>
      <c r="D7" s="269" t="s">
        <v>10</v>
      </c>
      <c r="E7" s="269"/>
      <c r="F7" s="269"/>
      <c r="G7" s="269"/>
      <c r="H7" s="269"/>
      <c r="I7" s="27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6.25" customHeight="1" x14ac:dyDescent="0.2">
      <c r="A8" s="19"/>
      <c r="B8" s="271" t="s">
        <v>11</v>
      </c>
      <c r="C8" s="272"/>
      <c r="D8" s="273" t="s">
        <v>12</v>
      </c>
      <c r="E8" s="274"/>
      <c r="F8" s="274"/>
      <c r="G8" s="274"/>
      <c r="H8" s="274"/>
      <c r="I8" s="27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57.75" customHeight="1" x14ac:dyDescent="0.2">
      <c r="A9" s="19"/>
      <c r="B9" s="276" t="s">
        <v>13</v>
      </c>
      <c r="C9" s="272"/>
      <c r="D9" s="277" t="s">
        <v>14</v>
      </c>
      <c r="E9" s="277"/>
      <c r="F9" s="277"/>
      <c r="G9" s="277"/>
      <c r="H9" s="277"/>
      <c r="I9" s="27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57.75" customHeight="1" x14ac:dyDescent="0.2">
      <c r="A10" s="19"/>
      <c r="B10" s="297" t="s">
        <v>15</v>
      </c>
      <c r="C10" s="298"/>
      <c r="D10" s="294" t="s">
        <v>16</v>
      </c>
      <c r="E10" s="295"/>
      <c r="F10" s="295"/>
      <c r="G10" s="295"/>
      <c r="H10" s="295"/>
      <c r="I10" s="29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x14ac:dyDescent="0.2">
      <c r="A11" s="19"/>
      <c r="B11" s="279" t="s">
        <v>17</v>
      </c>
      <c r="C11" s="280"/>
      <c r="D11" s="283" t="s">
        <v>18</v>
      </c>
      <c r="E11" s="284"/>
      <c r="F11" s="284"/>
      <c r="G11" s="284"/>
      <c r="H11" s="284"/>
      <c r="I11" s="28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x14ac:dyDescent="0.2">
      <c r="A12" s="19"/>
      <c r="B12" s="281"/>
      <c r="C12" s="282"/>
      <c r="D12" s="283" t="s">
        <v>19</v>
      </c>
      <c r="E12" s="284"/>
      <c r="F12" s="284"/>
      <c r="G12" s="284"/>
      <c r="H12" s="76"/>
      <c r="I12" s="7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x14ac:dyDescent="0.2">
      <c r="A13" s="19"/>
      <c r="B13" s="281"/>
      <c r="C13" s="282"/>
      <c r="D13" s="238" t="s">
        <v>20</v>
      </c>
      <c r="E13" s="76"/>
      <c r="F13" s="76"/>
      <c r="G13" s="76"/>
      <c r="H13" s="76"/>
      <c r="I13" s="7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x14ac:dyDescent="0.2">
      <c r="A14" s="19"/>
      <c r="B14" s="281"/>
      <c r="C14" s="282"/>
      <c r="D14" s="239" t="s">
        <v>21</v>
      </c>
      <c r="E14" s="240"/>
      <c r="F14" s="240" t="s">
        <v>22</v>
      </c>
      <c r="G14" s="240"/>
      <c r="H14" s="76"/>
      <c r="I14" s="7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x14ac:dyDescent="0.2">
      <c r="A15" s="19"/>
      <c r="B15" s="281"/>
      <c r="C15" s="282"/>
      <c r="D15" s="239" t="s">
        <v>23</v>
      </c>
      <c r="E15" s="241"/>
      <c r="F15" s="241"/>
      <c r="G15" s="241"/>
      <c r="H15" s="78"/>
      <c r="I15" s="7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thickBot="1" x14ac:dyDescent="0.25">
      <c r="A16" s="19"/>
      <c r="B16" s="281"/>
      <c r="C16" s="282"/>
      <c r="D16" s="242" t="s">
        <v>24</v>
      </c>
      <c r="E16" s="243"/>
      <c r="F16" s="243"/>
      <c r="G16" s="243"/>
      <c r="H16" s="80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2" customHeight="1" x14ac:dyDescent="0.2">
      <c r="A17" s="20"/>
      <c r="B17" s="21" t="s">
        <v>25</v>
      </c>
      <c r="C17" s="9"/>
      <c r="D17" s="25" t="s">
        <v>26</v>
      </c>
      <c r="E17" s="24"/>
      <c r="F17" s="23"/>
      <c r="G17" s="288" t="s">
        <v>27</v>
      </c>
      <c r="H17" s="290" t="s">
        <v>28</v>
      </c>
      <c r="I17" s="292" t="s">
        <v>29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44.25" customHeight="1" thickBot="1" x14ac:dyDescent="0.25">
      <c r="A18" s="10"/>
      <c r="B18" s="22" t="s">
        <v>30</v>
      </c>
      <c r="C18" s="11"/>
      <c r="D18" s="7" t="s">
        <v>31</v>
      </c>
      <c r="E18" s="2" t="s">
        <v>32</v>
      </c>
      <c r="F18" s="8" t="s">
        <v>33</v>
      </c>
      <c r="G18" s="289"/>
      <c r="H18" s="291"/>
      <c r="I18" s="29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9.25" customHeight="1" x14ac:dyDescent="0.2">
      <c r="A19" s="327" t="s">
        <v>34</v>
      </c>
      <c r="B19" s="299" t="s">
        <v>35</v>
      </c>
      <c r="C19" s="3" t="s">
        <v>36</v>
      </c>
      <c r="D19" s="56" t="s">
        <v>37</v>
      </c>
      <c r="E19" s="56"/>
      <c r="F19" s="56"/>
      <c r="G19" s="66" t="s">
        <v>38</v>
      </c>
      <c r="H19" s="67"/>
      <c r="I19" s="6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64.5" customHeight="1" x14ac:dyDescent="0.2">
      <c r="A20" s="328"/>
      <c r="B20" s="300"/>
      <c r="C20" s="4" t="s">
        <v>39</v>
      </c>
      <c r="D20" s="57" t="s">
        <v>37</v>
      </c>
      <c r="E20" s="57"/>
      <c r="F20" s="57"/>
      <c r="G20" s="69" t="s">
        <v>40</v>
      </c>
      <c r="H20" s="70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7.75" customHeight="1" x14ac:dyDescent="0.2">
      <c r="A21" s="328"/>
      <c r="B21" s="300"/>
      <c r="C21" s="30" t="s">
        <v>41</v>
      </c>
      <c r="D21" s="306"/>
      <c r="E21" s="301"/>
      <c r="F21" s="301"/>
      <c r="G21" s="302"/>
      <c r="H21" s="286"/>
      <c r="I21" s="28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1.25" customHeight="1" x14ac:dyDescent="0.2">
      <c r="A22" s="328"/>
      <c r="B22" s="300"/>
      <c r="C22" s="31"/>
      <c r="D22" s="307"/>
      <c r="E22" s="301"/>
      <c r="F22" s="301"/>
      <c r="G22" s="302"/>
      <c r="H22" s="286"/>
      <c r="I22" s="28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50.25" customHeight="1" x14ac:dyDescent="0.2">
      <c r="A23" s="328"/>
      <c r="B23" s="303" t="s">
        <v>42</v>
      </c>
      <c r="C23" s="6" t="s">
        <v>43</v>
      </c>
      <c r="D23" s="57" t="s">
        <v>37</v>
      </c>
      <c r="E23" s="57"/>
      <c r="F23" s="57"/>
      <c r="G23" s="69" t="s">
        <v>44</v>
      </c>
      <c r="H23" s="75"/>
      <c r="I23" s="5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3.75" customHeight="1" x14ac:dyDescent="0.2">
      <c r="A24" s="328"/>
      <c r="B24" s="304"/>
      <c r="C24" s="6" t="s">
        <v>45</v>
      </c>
      <c r="D24" s="57" t="s">
        <v>37</v>
      </c>
      <c r="E24" s="57"/>
      <c r="F24" s="57"/>
      <c r="G24" s="48"/>
      <c r="H24" s="82" t="s">
        <v>46</v>
      </c>
      <c r="I24" s="210" t="s">
        <v>47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7.75" customHeight="1" x14ac:dyDescent="0.2">
      <c r="A25" s="328"/>
      <c r="B25" s="304"/>
      <c r="C25" s="6" t="s">
        <v>48</v>
      </c>
      <c r="D25" s="57"/>
      <c r="E25" s="57"/>
      <c r="F25" s="57" t="s">
        <v>37</v>
      </c>
      <c r="G25" s="72"/>
      <c r="H25" s="73"/>
      <c r="I25" s="5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2.5" customHeight="1" x14ac:dyDescent="0.2">
      <c r="A26" s="328"/>
      <c r="B26" s="304"/>
      <c r="C26" s="30" t="s">
        <v>41</v>
      </c>
      <c r="D26" s="58"/>
      <c r="E26" s="305"/>
      <c r="F26" s="305"/>
      <c r="G26" s="302"/>
      <c r="H26" s="286"/>
      <c r="I26" s="28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7.5" customHeight="1" x14ac:dyDescent="0.2">
      <c r="A27" s="328"/>
      <c r="B27" s="304"/>
      <c r="C27" s="27"/>
      <c r="D27" s="59"/>
      <c r="E27" s="305"/>
      <c r="F27" s="305"/>
      <c r="G27" s="302"/>
      <c r="H27" s="286"/>
      <c r="I27" s="28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7.75" customHeight="1" x14ac:dyDescent="0.2">
      <c r="A28" s="328"/>
      <c r="B28" s="311" t="s">
        <v>49</v>
      </c>
      <c r="C28" s="4" t="s">
        <v>50</v>
      </c>
      <c r="D28" s="57"/>
      <c r="E28" s="60"/>
      <c r="F28" s="57" t="s">
        <v>37</v>
      </c>
      <c r="G28" s="69"/>
      <c r="H28" s="70"/>
      <c r="I28" s="5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" customHeight="1" x14ac:dyDescent="0.2">
      <c r="A29" s="328"/>
      <c r="B29" s="304"/>
      <c r="C29" s="51" t="s">
        <v>51</v>
      </c>
      <c r="D29" s="57"/>
      <c r="E29" s="60"/>
      <c r="F29" s="57" t="s">
        <v>37</v>
      </c>
      <c r="G29" s="48"/>
      <c r="H29" s="49"/>
      <c r="I29" s="5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41.75" customHeight="1" x14ac:dyDescent="0.2">
      <c r="A30" s="328"/>
      <c r="B30" s="304"/>
      <c r="C30" s="51" t="s">
        <v>52</v>
      </c>
      <c r="D30" s="57"/>
      <c r="E30" s="57"/>
      <c r="F30" s="57" t="s">
        <v>37</v>
      </c>
      <c r="G30" s="48"/>
      <c r="H30" s="71" t="s">
        <v>53</v>
      </c>
      <c r="I30" s="71" t="s">
        <v>54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" customHeight="1" x14ac:dyDescent="0.2">
      <c r="A31" s="328"/>
      <c r="B31" s="304"/>
      <c r="C31" s="52" t="s">
        <v>41</v>
      </c>
      <c r="D31" s="61"/>
      <c r="E31" s="301"/>
      <c r="F31" s="301"/>
      <c r="G31" s="302"/>
      <c r="H31" s="286"/>
      <c r="I31" s="28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8" customHeight="1" x14ac:dyDescent="0.2">
      <c r="A32" s="328"/>
      <c r="B32" s="304"/>
      <c r="C32" s="53"/>
      <c r="D32" s="62"/>
      <c r="E32" s="301"/>
      <c r="F32" s="301"/>
      <c r="G32" s="302"/>
      <c r="H32" s="286"/>
      <c r="I32" s="28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81.75" customHeight="1" x14ac:dyDescent="0.2">
      <c r="A33" s="328"/>
      <c r="B33" s="308" t="s">
        <v>55</v>
      </c>
      <c r="C33" s="5" t="s">
        <v>56</v>
      </c>
      <c r="D33" s="63" t="s">
        <v>37</v>
      </c>
      <c r="E33" s="63"/>
      <c r="F33" s="63"/>
      <c r="G33" s="69" t="s">
        <v>57</v>
      </c>
      <c r="H33" s="73"/>
      <c r="I33" s="5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69" customHeight="1" x14ac:dyDescent="0.2">
      <c r="A34" s="328"/>
      <c r="B34" s="304"/>
      <c r="C34" s="6" t="s">
        <v>58</v>
      </c>
      <c r="D34" s="63" t="s">
        <v>37</v>
      </c>
      <c r="E34" s="63"/>
      <c r="F34" s="63"/>
      <c r="G34" s="69" t="s">
        <v>59</v>
      </c>
      <c r="H34" s="320" t="s">
        <v>60</v>
      </c>
      <c r="I34" s="5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9.75" customHeight="1" x14ac:dyDescent="0.2">
      <c r="A35" s="328"/>
      <c r="B35" s="304"/>
      <c r="C35" s="6" t="s">
        <v>61</v>
      </c>
      <c r="D35" s="63" t="s">
        <v>37</v>
      </c>
      <c r="E35" s="63"/>
      <c r="F35" s="63"/>
      <c r="G35" s="69"/>
      <c r="H35" s="321"/>
      <c r="I35" s="5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0.25" customHeight="1" x14ac:dyDescent="0.2">
      <c r="A36" s="328"/>
      <c r="B36" s="304"/>
      <c r="C36" s="30" t="s">
        <v>41</v>
      </c>
      <c r="D36" s="314"/>
      <c r="E36" s="314"/>
      <c r="F36" s="314"/>
      <c r="G36" s="316"/>
      <c r="H36" s="318"/>
      <c r="I36" s="3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0.25" customHeight="1" x14ac:dyDescent="0.2">
      <c r="A37" s="328"/>
      <c r="B37" s="304"/>
      <c r="C37" s="29"/>
      <c r="D37" s="315"/>
      <c r="E37" s="315"/>
      <c r="F37" s="315"/>
      <c r="G37" s="317"/>
      <c r="H37" s="319"/>
      <c r="I37" s="3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8.5" x14ac:dyDescent="0.2">
      <c r="A38" s="328"/>
      <c r="B38" s="309" t="s">
        <v>62</v>
      </c>
      <c r="C38" s="6" t="s">
        <v>63</v>
      </c>
      <c r="D38" s="63"/>
      <c r="E38" s="63"/>
      <c r="F38" s="63" t="s">
        <v>37</v>
      </c>
      <c r="G38" s="69"/>
      <c r="H38" s="70"/>
      <c r="I38" s="5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3.5" customHeight="1" x14ac:dyDescent="0.2">
      <c r="A39" s="328"/>
      <c r="B39" s="309"/>
      <c r="C39" s="6" t="s">
        <v>64</v>
      </c>
      <c r="D39" s="63"/>
      <c r="E39" s="63"/>
      <c r="F39" s="63" t="s">
        <v>37</v>
      </c>
      <c r="G39" s="72"/>
      <c r="H39" s="73"/>
      <c r="I39" s="5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77.25" customHeight="1" x14ac:dyDescent="0.2">
      <c r="A40" s="328"/>
      <c r="B40" s="309"/>
      <c r="C40" s="6" t="s">
        <v>65</v>
      </c>
      <c r="D40" s="63"/>
      <c r="E40" s="63"/>
      <c r="F40" s="63" t="s">
        <v>37</v>
      </c>
      <c r="G40" s="72"/>
      <c r="H40" s="73"/>
      <c r="I40" s="5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0.25" customHeight="1" x14ac:dyDescent="0.2">
      <c r="A41" s="328"/>
      <c r="B41" s="310"/>
      <c r="C41" s="28" t="s">
        <v>41</v>
      </c>
      <c r="D41" s="314"/>
      <c r="E41" s="314"/>
      <c r="F41" s="314"/>
      <c r="G41" s="340"/>
      <c r="H41" s="342"/>
      <c r="I41" s="33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0.25" customHeight="1" x14ac:dyDescent="0.2">
      <c r="A42" s="328"/>
      <c r="B42" s="65"/>
      <c r="C42" s="32"/>
      <c r="D42" s="315"/>
      <c r="E42" s="315"/>
      <c r="F42" s="315"/>
      <c r="G42" s="341"/>
      <c r="H42" s="343"/>
      <c r="I42" s="34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60" customHeight="1" x14ac:dyDescent="0.2">
      <c r="A43" s="328"/>
      <c r="B43" s="336" t="s">
        <v>66</v>
      </c>
      <c r="C43" s="6" t="s">
        <v>67</v>
      </c>
      <c r="D43" s="57" t="s">
        <v>37</v>
      </c>
      <c r="E43" s="57"/>
      <c r="F43" s="57"/>
      <c r="G43" s="69" t="s">
        <v>68</v>
      </c>
      <c r="H43" s="70"/>
      <c r="I43" s="5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0.25" customHeight="1" x14ac:dyDescent="0.2">
      <c r="A44" s="328"/>
      <c r="B44" s="336"/>
      <c r="C44" s="28" t="s">
        <v>41</v>
      </c>
      <c r="D44" s="314"/>
      <c r="E44" s="314"/>
      <c r="F44" s="314"/>
      <c r="G44" s="340"/>
      <c r="H44" s="342"/>
      <c r="I44" s="33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" customHeight="1" thickBot="1" x14ac:dyDescent="0.25">
      <c r="A45" s="329"/>
      <c r="B45" s="337"/>
      <c r="C45" s="33"/>
      <c r="D45" s="345"/>
      <c r="E45" s="345"/>
      <c r="F45" s="345"/>
      <c r="G45" s="346"/>
      <c r="H45" s="347"/>
      <c r="I45" s="3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54.75" customHeight="1" x14ac:dyDescent="0.2">
      <c r="A46" s="324" t="s">
        <v>69</v>
      </c>
      <c r="B46" s="322" t="s">
        <v>70</v>
      </c>
      <c r="C46" s="34" t="s">
        <v>71</v>
      </c>
      <c r="D46" s="64" t="s">
        <v>37</v>
      </c>
      <c r="E46" s="64"/>
      <c r="F46" s="64"/>
      <c r="G46" s="74" t="s">
        <v>72</v>
      </c>
      <c r="H46" s="248" t="s">
        <v>73</v>
      </c>
      <c r="I46" s="249" t="s">
        <v>74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78" customHeight="1" x14ac:dyDescent="0.2">
      <c r="A47" s="325"/>
      <c r="B47" s="323"/>
      <c r="C47" s="6" t="s">
        <v>75</v>
      </c>
      <c r="D47" s="63" t="s">
        <v>37</v>
      </c>
      <c r="E47" s="63"/>
      <c r="F47" s="63"/>
      <c r="G47" s="72"/>
      <c r="H47" s="70" t="s">
        <v>76</v>
      </c>
      <c r="I47" s="251" t="s">
        <v>77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2.75" x14ac:dyDescent="0.2">
      <c r="A48" s="325"/>
      <c r="B48" s="323"/>
      <c r="C48" s="6" t="s">
        <v>78</v>
      </c>
      <c r="D48" s="63"/>
      <c r="E48" s="63"/>
      <c r="F48" s="63" t="s">
        <v>79</v>
      </c>
      <c r="G48" s="72"/>
      <c r="H48" s="25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2" customHeight="1" x14ac:dyDescent="0.2">
      <c r="A49" s="325"/>
      <c r="B49" s="323"/>
      <c r="C49" s="6" t="s">
        <v>80</v>
      </c>
      <c r="D49" s="63" t="s">
        <v>37</v>
      </c>
      <c r="E49" s="63"/>
      <c r="F49" s="63"/>
      <c r="G49" s="72"/>
      <c r="H49" s="70" t="s">
        <v>81</v>
      </c>
      <c r="I49" s="5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69.75" customHeight="1" x14ac:dyDescent="0.2">
      <c r="A50" s="325"/>
      <c r="B50" s="323"/>
      <c r="C50" s="6" t="s">
        <v>82</v>
      </c>
      <c r="D50" s="63" t="s">
        <v>79</v>
      </c>
      <c r="E50" s="63"/>
      <c r="F50" s="244"/>
      <c r="G50" s="73"/>
      <c r="H50" s="73" t="s">
        <v>83</v>
      </c>
      <c r="I50" s="7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0.25" customHeight="1" x14ac:dyDescent="0.2">
      <c r="A51" s="325"/>
      <c r="B51" s="323"/>
      <c r="C51" s="28" t="s">
        <v>41</v>
      </c>
      <c r="D51" s="314"/>
      <c r="E51" s="314"/>
      <c r="F51" s="314"/>
      <c r="G51" s="340"/>
      <c r="H51" s="342"/>
      <c r="I51" s="33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0.25" customHeight="1" x14ac:dyDescent="0.2">
      <c r="A52" s="325"/>
      <c r="B52" s="323"/>
      <c r="C52" s="32"/>
      <c r="D52" s="315"/>
      <c r="E52" s="315"/>
      <c r="F52" s="315"/>
      <c r="G52" s="341"/>
      <c r="H52" s="343"/>
      <c r="I52" s="34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85.5" customHeight="1" x14ac:dyDescent="0.2">
      <c r="A53" s="325"/>
      <c r="B53" s="330" t="s">
        <v>84</v>
      </c>
      <c r="C53" s="6" t="s">
        <v>85</v>
      </c>
      <c r="D53" s="63" t="s">
        <v>79</v>
      </c>
      <c r="E53" s="63"/>
      <c r="F53" s="63"/>
      <c r="G53" s="72"/>
      <c r="H53" s="70" t="s">
        <v>86</v>
      </c>
      <c r="I53" s="210" t="s">
        <v>47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0.25" customHeight="1" x14ac:dyDescent="0.2">
      <c r="A54" s="325"/>
      <c r="B54" s="330"/>
      <c r="C54" s="28" t="s">
        <v>41</v>
      </c>
      <c r="D54" s="314"/>
      <c r="E54" s="314"/>
      <c r="F54" s="314"/>
      <c r="G54" s="340"/>
      <c r="H54" s="342"/>
      <c r="I54" s="33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0.25" customHeight="1" x14ac:dyDescent="0.2">
      <c r="A55" s="325"/>
      <c r="B55" s="330"/>
      <c r="C55" s="32"/>
      <c r="D55" s="315"/>
      <c r="E55" s="315"/>
      <c r="F55" s="315"/>
      <c r="G55" s="341"/>
      <c r="H55" s="343"/>
      <c r="I55" s="34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81" customHeight="1" x14ac:dyDescent="0.2">
      <c r="A56" s="325"/>
      <c r="B56" s="331" t="s">
        <v>87</v>
      </c>
      <c r="C56" s="6" t="s">
        <v>88</v>
      </c>
      <c r="D56" s="63" t="s">
        <v>37</v>
      </c>
      <c r="E56" s="63"/>
      <c r="F56" s="63"/>
      <c r="G56" s="72"/>
      <c r="H56" s="73" t="s">
        <v>89</v>
      </c>
      <c r="I56" s="2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35" customHeight="1" x14ac:dyDescent="0.2">
      <c r="A57" s="325"/>
      <c r="B57" s="331"/>
      <c r="C57" s="6" t="s">
        <v>90</v>
      </c>
      <c r="D57" s="63" t="s">
        <v>37</v>
      </c>
      <c r="E57" s="63"/>
      <c r="F57" s="63"/>
      <c r="G57" s="72"/>
      <c r="H57" s="70" t="s">
        <v>91</v>
      </c>
      <c r="I57" s="2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0.25" customHeight="1" x14ac:dyDescent="0.2">
      <c r="A58" s="325"/>
      <c r="B58" s="331"/>
      <c r="C58" s="28" t="s">
        <v>41</v>
      </c>
      <c r="D58" s="314"/>
      <c r="E58" s="314"/>
      <c r="F58" s="314"/>
      <c r="G58" s="340"/>
      <c r="H58" s="342"/>
      <c r="I58" s="33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0.25" customHeight="1" x14ac:dyDescent="0.2">
      <c r="A59" s="325"/>
      <c r="B59" s="331"/>
      <c r="C59" s="32"/>
      <c r="D59" s="315"/>
      <c r="E59" s="315"/>
      <c r="F59" s="315"/>
      <c r="G59" s="341"/>
      <c r="H59" s="343"/>
      <c r="I59" s="34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5.75" customHeight="1" x14ac:dyDescent="0.2">
      <c r="A60" s="325"/>
      <c r="B60" s="332" t="s">
        <v>92</v>
      </c>
      <c r="C60" s="6" t="s">
        <v>93</v>
      </c>
      <c r="D60" s="63" t="s">
        <v>37</v>
      </c>
      <c r="E60" s="63"/>
      <c r="F60" s="63"/>
      <c r="G60" s="69" t="s">
        <v>94</v>
      </c>
      <c r="H60" s="70"/>
      <c r="I60" s="5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71.25" customHeight="1" x14ac:dyDescent="0.2">
      <c r="A61" s="325"/>
      <c r="B61" s="332"/>
      <c r="C61" s="6" t="s">
        <v>95</v>
      </c>
      <c r="D61" s="63" t="s">
        <v>37</v>
      </c>
      <c r="E61" s="63"/>
      <c r="F61" s="63"/>
      <c r="G61" s="70" t="s">
        <v>96</v>
      </c>
      <c r="H61" s="70" t="s">
        <v>97</v>
      </c>
      <c r="I61" s="55" t="s">
        <v>98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66" customHeight="1" x14ac:dyDescent="0.2">
      <c r="A62" s="325"/>
      <c r="B62" s="332"/>
      <c r="C62" s="6" t="s">
        <v>99</v>
      </c>
      <c r="D62" s="63" t="s">
        <v>37</v>
      </c>
      <c r="E62" s="63"/>
      <c r="F62" s="63"/>
      <c r="G62" s="69" t="s">
        <v>100</v>
      </c>
      <c r="H62" s="70"/>
      <c r="I62" s="5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71.25" customHeight="1" x14ac:dyDescent="0.2">
      <c r="A63" s="325"/>
      <c r="B63" s="332"/>
      <c r="C63" s="6" t="s">
        <v>101</v>
      </c>
      <c r="D63" s="63"/>
      <c r="E63" s="63"/>
      <c r="F63" s="63" t="s">
        <v>37</v>
      </c>
      <c r="G63" s="72"/>
      <c r="H63" s="73"/>
      <c r="I63" s="5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2.75" x14ac:dyDescent="0.2">
      <c r="A64" s="325"/>
      <c r="B64" s="332"/>
      <c r="C64" s="6" t="s">
        <v>102</v>
      </c>
      <c r="D64" s="63" t="s">
        <v>79</v>
      </c>
      <c r="E64" s="63"/>
      <c r="F64" s="63"/>
      <c r="G64" s="72"/>
      <c r="H64" s="73" t="s">
        <v>103</v>
      </c>
      <c r="I64" s="210" t="s">
        <v>104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0.25" customHeight="1" x14ac:dyDescent="0.2">
      <c r="A65" s="325"/>
      <c r="B65" s="332"/>
      <c r="C65" s="28" t="s">
        <v>41</v>
      </c>
      <c r="D65" s="314"/>
      <c r="E65" s="314"/>
      <c r="F65" s="314"/>
      <c r="G65" s="340"/>
      <c r="H65" s="342"/>
      <c r="I65" s="33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0.25" customHeight="1" x14ac:dyDescent="0.2">
      <c r="A66" s="325"/>
      <c r="B66" s="332"/>
      <c r="C66" s="32"/>
      <c r="D66" s="315"/>
      <c r="E66" s="315"/>
      <c r="F66" s="315"/>
      <c r="G66" s="341"/>
      <c r="H66" s="343"/>
      <c r="I66" s="34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7" customHeight="1" x14ac:dyDescent="0.2">
      <c r="A67" s="325"/>
      <c r="B67" s="333" t="s">
        <v>105</v>
      </c>
      <c r="C67" s="6" t="s">
        <v>106</v>
      </c>
      <c r="D67" s="63"/>
      <c r="E67" s="63"/>
      <c r="F67" s="63" t="s">
        <v>37</v>
      </c>
      <c r="G67" s="72"/>
      <c r="H67" s="73"/>
      <c r="I67" s="5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86.25" customHeight="1" x14ac:dyDescent="0.2">
      <c r="A68" s="325"/>
      <c r="B68" s="334"/>
      <c r="C68" s="6" t="s">
        <v>107</v>
      </c>
      <c r="D68" s="63" t="s">
        <v>37</v>
      </c>
      <c r="E68" s="63"/>
      <c r="F68" s="63"/>
      <c r="G68" s="69" t="s">
        <v>108</v>
      </c>
      <c r="H68" s="70"/>
      <c r="I68" s="5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8.5" customHeight="1" x14ac:dyDescent="0.2">
      <c r="A69" s="325"/>
      <c r="B69" s="334"/>
      <c r="C69" s="6" t="s">
        <v>109</v>
      </c>
      <c r="D69" s="63"/>
      <c r="E69" s="63"/>
      <c r="F69" s="63" t="s">
        <v>37</v>
      </c>
      <c r="G69" s="72"/>
      <c r="H69" s="73"/>
      <c r="I69" s="5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0.25" customHeight="1" x14ac:dyDescent="0.2">
      <c r="A70" s="325"/>
      <c r="B70" s="334"/>
      <c r="C70" s="28" t="s">
        <v>41</v>
      </c>
      <c r="D70" s="314"/>
      <c r="E70" s="314"/>
      <c r="F70" s="314"/>
      <c r="G70" s="340"/>
      <c r="H70" s="342"/>
      <c r="I70" s="33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thickBot="1" x14ac:dyDescent="0.25">
      <c r="A71" s="326"/>
      <c r="B71" s="335"/>
      <c r="C71" s="33"/>
      <c r="D71" s="345"/>
      <c r="E71" s="345"/>
      <c r="F71" s="345"/>
      <c r="G71" s="346"/>
      <c r="H71" s="347"/>
      <c r="I71" s="33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 t="s">
        <v>110</v>
      </c>
      <c r="D112" s="1"/>
      <c r="E112" s="1"/>
      <c r="F112" s="1"/>
      <c r="G112" s="1"/>
      <c r="H112" s="348" t="s">
        <v>111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 t="s">
        <v>112</v>
      </c>
      <c r="D113" s="1"/>
      <c r="E113" s="1"/>
      <c r="F113" s="1"/>
      <c r="G113" s="1"/>
      <c r="H113" s="34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 t="s">
        <v>113</v>
      </c>
      <c r="D114" s="1"/>
      <c r="E114" s="1"/>
      <c r="F114" s="1"/>
      <c r="G114" s="1"/>
      <c r="H114" s="34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">
      <c r="A115" s="1"/>
      <c r="B115" s="1"/>
      <c r="C115" s="1" t="s">
        <v>114</v>
      </c>
      <c r="D115" s="1"/>
      <c r="E115" s="1"/>
      <c r="F115" s="1"/>
      <c r="G115" s="1"/>
      <c r="H115" s="34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 t="s">
        <v>115</v>
      </c>
      <c r="D116" s="1"/>
      <c r="E116" s="1"/>
      <c r="F116" s="1"/>
      <c r="G116" s="1"/>
      <c r="H116" s="34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 t="s">
        <v>116</v>
      </c>
      <c r="D117" s="1"/>
      <c r="E117" s="1"/>
      <c r="F117" s="1"/>
      <c r="G117" s="1"/>
      <c r="H117" s="34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">
      <c r="A118" s="1"/>
      <c r="B118" s="1"/>
      <c r="C118" s="1"/>
      <c r="D118" s="1"/>
      <c r="E118" s="1"/>
      <c r="F118" s="1"/>
      <c r="G118" s="1"/>
      <c r="H118" s="34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02" customHeight="1" x14ac:dyDescent="0.2">
      <c r="A120" s="1"/>
      <c r="B120" s="1"/>
      <c r="C120" s="83" t="s">
        <v>117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ht="15" customHeight="1" x14ac:dyDescent="0.2">
      <c r="C1055" s="1"/>
    </row>
  </sheetData>
  <mergeCells count="94">
    <mergeCell ref="H112:H118"/>
    <mergeCell ref="H51:H52"/>
    <mergeCell ref="F51:F52"/>
    <mergeCell ref="I44:I45"/>
    <mergeCell ref="D41:D42"/>
    <mergeCell ref="E41:E42"/>
    <mergeCell ref="F41:F42"/>
    <mergeCell ref="I41:I42"/>
    <mergeCell ref="H41:H42"/>
    <mergeCell ref="G41:G42"/>
    <mergeCell ref="D44:D45"/>
    <mergeCell ref="E44:E45"/>
    <mergeCell ref="F44:F45"/>
    <mergeCell ref="G44:G45"/>
    <mergeCell ref="H44:H45"/>
    <mergeCell ref="I51:I52"/>
    <mergeCell ref="I58:I59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D51:D52"/>
    <mergeCell ref="E51:E52"/>
    <mergeCell ref="G51:G52"/>
    <mergeCell ref="G70:G71"/>
    <mergeCell ref="H70:H71"/>
    <mergeCell ref="I70:I71"/>
    <mergeCell ref="D65:D66"/>
    <mergeCell ref="E65:E66"/>
    <mergeCell ref="F65:F66"/>
    <mergeCell ref="G65:G66"/>
    <mergeCell ref="H65:H66"/>
    <mergeCell ref="I65:I66"/>
    <mergeCell ref="D70:D71"/>
    <mergeCell ref="E70:E71"/>
    <mergeCell ref="F70:F71"/>
    <mergeCell ref="B46:B52"/>
    <mergeCell ref="A46:A71"/>
    <mergeCell ref="A19:A45"/>
    <mergeCell ref="B53:B55"/>
    <mergeCell ref="B56:B59"/>
    <mergeCell ref="B60:B66"/>
    <mergeCell ref="B67:B71"/>
    <mergeCell ref="B43:B45"/>
    <mergeCell ref="I31:I32"/>
    <mergeCell ref="B33:B37"/>
    <mergeCell ref="B38:B41"/>
    <mergeCell ref="B28:B32"/>
    <mergeCell ref="E31:E32"/>
    <mergeCell ref="F31:F32"/>
    <mergeCell ref="G31:G32"/>
    <mergeCell ref="H31:H32"/>
    <mergeCell ref="I36:I37"/>
    <mergeCell ref="D36:D37"/>
    <mergeCell ref="E36:E37"/>
    <mergeCell ref="F36:F37"/>
    <mergeCell ref="G36:G37"/>
    <mergeCell ref="H36:H37"/>
    <mergeCell ref="H34:H35"/>
    <mergeCell ref="I26:I27"/>
    <mergeCell ref="B19:B22"/>
    <mergeCell ref="E21:E22"/>
    <mergeCell ref="F21:F22"/>
    <mergeCell ref="G21:G22"/>
    <mergeCell ref="B23:B27"/>
    <mergeCell ref="E26:E27"/>
    <mergeCell ref="F26:F27"/>
    <mergeCell ref="G26:G27"/>
    <mergeCell ref="H26:H27"/>
    <mergeCell ref="D21:D22"/>
    <mergeCell ref="B9:C9"/>
    <mergeCell ref="D9:I9"/>
    <mergeCell ref="B11:C16"/>
    <mergeCell ref="D11:I11"/>
    <mergeCell ref="H21:H22"/>
    <mergeCell ref="I21:I22"/>
    <mergeCell ref="G17:G18"/>
    <mergeCell ref="H17:H18"/>
    <mergeCell ref="I17:I18"/>
    <mergeCell ref="D12:G12"/>
    <mergeCell ref="D10:I10"/>
    <mergeCell ref="B10:C10"/>
    <mergeCell ref="B6:I6"/>
    <mergeCell ref="B7:C7"/>
    <mergeCell ref="D7:I7"/>
    <mergeCell ref="B8:C8"/>
    <mergeCell ref="D8:I8"/>
  </mergeCells>
  <printOptions horizontalCentered="1"/>
  <pageMargins left="0.51181102362204722" right="0.51181102362204722" top="0.74803149606299213" bottom="0.74803149606299213" header="0" footer="0"/>
  <pageSetup scale="38" orientation="portrait" r:id="rId1"/>
  <rowBreaks count="1" manualBreakCount="1">
    <brk id="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67"/>
  <sheetViews>
    <sheetView tabSelected="1" view="pageBreakPreview" zoomScale="30" zoomScaleNormal="30" zoomScaleSheetLayoutView="30" zoomScalePageLayoutView="50" workbookViewId="0">
      <selection activeCell="O32" sqref="O32"/>
    </sheetView>
  </sheetViews>
  <sheetFormatPr baseColWidth="10" defaultColWidth="11" defaultRowHeight="14.25" x14ac:dyDescent="0.2"/>
  <cols>
    <col min="1" max="1" width="11" style="84"/>
    <col min="2" max="2" width="31.125" style="84" customWidth="1"/>
    <col min="3" max="3" width="25" style="84" customWidth="1"/>
    <col min="4" max="4" width="18.75" style="84" customWidth="1"/>
    <col min="5" max="5" width="26.5" style="84" customWidth="1"/>
    <col min="6" max="6" width="42.625" style="84" customWidth="1"/>
    <col min="7" max="7" width="51.25" style="84" customWidth="1"/>
    <col min="8" max="8" width="26.375" style="84" customWidth="1"/>
    <col min="9" max="9" width="24.75" style="84" customWidth="1"/>
    <col min="10" max="10" width="36.375" style="84" customWidth="1"/>
    <col min="11" max="11" width="21.5" style="84" customWidth="1"/>
    <col min="12" max="12" width="24.25" style="84" customWidth="1"/>
    <col min="13" max="13" width="28.125" style="84" customWidth="1"/>
    <col min="14" max="14" width="30" style="84" customWidth="1"/>
    <col min="15" max="15" width="30.75" style="84" customWidth="1"/>
    <col min="16" max="16" width="37.625" style="84" customWidth="1"/>
    <col min="17" max="17" width="13" style="84" customWidth="1"/>
    <col min="18" max="18" width="22.25" style="84" customWidth="1"/>
    <col min="19" max="19" width="18.5" style="84" customWidth="1"/>
    <col min="20" max="20" width="27.25" style="84" customWidth="1"/>
    <col min="21" max="21" width="24.625" style="84" customWidth="1"/>
    <col min="22" max="22" width="21.625" style="84" customWidth="1"/>
    <col min="23" max="23" width="37.75" style="84" customWidth="1"/>
    <col min="24" max="24" width="55.875" style="84" customWidth="1"/>
    <col min="25" max="25" width="34" style="84" customWidth="1"/>
    <col min="26" max="26" width="76" style="84" customWidth="1"/>
    <col min="27" max="27" width="111.125" style="84" customWidth="1"/>
    <col min="28" max="28" width="76.625" style="84" customWidth="1"/>
    <col min="29" max="29" width="53.875" style="84" customWidth="1"/>
    <col min="30" max="30" width="38.875" style="84" customWidth="1"/>
    <col min="31" max="31" width="52.375" style="84" customWidth="1"/>
    <col min="32" max="32" width="25.125" style="84" customWidth="1"/>
    <col min="33" max="33" width="20.375" style="84" customWidth="1"/>
    <col min="34" max="34" width="33.25" style="84" customWidth="1"/>
    <col min="35" max="35" width="29.5" style="84" customWidth="1"/>
    <col min="36" max="36" width="34.5" style="84" customWidth="1"/>
    <col min="37" max="37" width="23.5" style="84" customWidth="1"/>
    <col min="38" max="38" width="18.25" style="84" customWidth="1"/>
    <col min="39" max="39" width="22.125" style="84" customWidth="1"/>
    <col min="40" max="40" width="16.875" style="84" customWidth="1"/>
    <col min="41" max="41" width="18.875" style="84" customWidth="1"/>
    <col min="42" max="42" width="27.25" style="84" customWidth="1"/>
    <col min="43" max="43" width="26" style="84" customWidth="1"/>
    <col min="44" max="44" width="22.375" style="84" customWidth="1"/>
    <col min="45" max="45" width="34" style="84" customWidth="1"/>
    <col min="46" max="46" width="28.5" style="84" customWidth="1"/>
    <col min="47" max="47" width="17.625" style="84" customWidth="1"/>
    <col min="48" max="48" width="22" style="84" customWidth="1"/>
    <col min="49" max="49" width="59" style="84" customWidth="1"/>
    <col min="50" max="16384" width="11" style="84"/>
  </cols>
  <sheetData>
    <row r="2" spans="1:50" ht="26.25" x14ac:dyDescent="0.4">
      <c r="A2" s="85"/>
      <c r="B2" s="490"/>
      <c r="C2" s="490"/>
      <c r="D2" s="490"/>
      <c r="E2" s="490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50" ht="26.25" x14ac:dyDescent="0.4">
      <c r="A3" s="85"/>
      <c r="B3" s="261"/>
      <c r="C3" s="261"/>
      <c r="D3" s="261"/>
      <c r="E3" s="261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50" ht="57.75" customHeight="1" x14ac:dyDescent="0.2">
      <c r="A4" s="85"/>
      <c r="B4" s="491"/>
      <c r="C4" s="494" t="s">
        <v>118</v>
      </c>
      <c r="D4" s="495"/>
      <c r="E4" s="495"/>
      <c r="F4" s="496"/>
      <c r="G4" s="500" t="s">
        <v>119</v>
      </c>
      <c r="H4" s="500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50" ht="50.25" customHeight="1" x14ac:dyDescent="0.2">
      <c r="A5" s="85"/>
      <c r="B5" s="492"/>
      <c r="C5" s="497"/>
      <c r="D5" s="498"/>
      <c r="E5" s="498"/>
      <c r="F5" s="499"/>
      <c r="G5" s="501" t="s">
        <v>120</v>
      </c>
      <c r="H5" s="501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50" ht="48" customHeight="1" x14ac:dyDescent="0.2">
      <c r="A6" s="85"/>
      <c r="B6" s="492"/>
      <c r="C6" s="494" t="s">
        <v>121</v>
      </c>
      <c r="D6" s="495"/>
      <c r="E6" s="495"/>
      <c r="F6" s="496"/>
      <c r="G6" s="501" t="s">
        <v>122</v>
      </c>
      <c r="H6" s="501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</row>
    <row r="7" spans="1:50" ht="81.75" customHeight="1" x14ac:dyDescent="0.2">
      <c r="A7" s="85"/>
      <c r="B7" s="493"/>
      <c r="C7" s="497"/>
      <c r="D7" s="498"/>
      <c r="E7" s="498"/>
      <c r="F7" s="499"/>
      <c r="G7" s="502" t="s">
        <v>123</v>
      </c>
      <c r="H7" s="502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</row>
    <row r="8" spans="1:50" ht="74.25" customHeight="1" x14ac:dyDescent="0.2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50" ht="67.5" customHeight="1" thickBo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</row>
    <row r="10" spans="1:50" ht="66" customHeight="1" thickBot="1" x14ac:dyDescent="0.25">
      <c r="A10" s="85"/>
      <c r="B10" s="480" t="s">
        <v>124</v>
      </c>
      <c r="C10" s="481"/>
      <c r="D10" s="481"/>
      <c r="E10" s="482"/>
      <c r="F10" s="480" t="s">
        <v>125</v>
      </c>
      <c r="G10" s="482"/>
      <c r="H10" s="483"/>
      <c r="I10" s="483"/>
      <c r="J10" s="262"/>
      <c r="K10" s="484"/>
      <c r="L10" s="484"/>
      <c r="M10" s="262"/>
      <c r="N10" s="263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50" ht="84.75" customHeight="1" thickBot="1" x14ac:dyDescent="0.25">
      <c r="A11" s="85"/>
      <c r="B11" s="485" t="s">
        <v>353</v>
      </c>
      <c r="C11" s="486"/>
      <c r="D11" s="486"/>
      <c r="E11" s="487"/>
      <c r="F11" s="488">
        <v>2</v>
      </c>
      <c r="G11" s="489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50" ht="57" customHeight="1" thickBot="1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50" ht="28.5" customHeight="1" thickBot="1" x14ac:dyDescent="0.25">
      <c r="A13" s="85"/>
      <c r="B13" s="431" t="s">
        <v>126</v>
      </c>
      <c r="C13" s="434" t="s">
        <v>127</v>
      </c>
      <c r="D13" s="431" t="s">
        <v>128</v>
      </c>
      <c r="E13" s="437" t="s">
        <v>129</v>
      </c>
      <c r="F13" s="438"/>
      <c r="G13" s="439"/>
      <c r="H13" s="443" t="s">
        <v>130</v>
      </c>
      <c r="I13" s="451" t="s">
        <v>131</v>
      </c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3"/>
      <c r="U13" s="459" t="s">
        <v>132</v>
      </c>
      <c r="V13" s="462" t="s">
        <v>133</v>
      </c>
      <c r="W13" s="463" t="s">
        <v>134</v>
      </c>
      <c r="X13" s="464"/>
      <c r="Y13" s="464"/>
      <c r="Z13" s="464"/>
      <c r="AA13" s="464"/>
      <c r="AB13" s="464"/>
      <c r="AC13" s="465"/>
      <c r="AD13" s="465"/>
      <c r="AE13" s="465"/>
      <c r="AF13" s="465"/>
      <c r="AG13" s="465"/>
      <c r="AH13" s="465"/>
      <c r="AI13" s="465"/>
      <c r="AJ13" s="465"/>
      <c r="AK13" s="466" t="s">
        <v>135</v>
      </c>
      <c r="AL13" s="467"/>
      <c r="AM13" s="467"/>
      <c r="AN13" s="467"/>
      <c r="AO13" s="467"/>
      <c r="AP13" s="467"/>
      <c r="AQ13" s="467"/>
      <c r="AR13" s="468"/>
      <c r="AS13" s="447" t="s">
        <v>136</v>
      </c>
      <c r="AT13" s="447" t="s">
        <v>137</v>
      </c>
      <c r="AU13" s="447" t="s">
        <v>138</v>
      </c>
      <c r="AV13" s="447" t="s">
        <v>139</v>
      </c>
      <c r="AW13" s="447" t="s">
        <v>140</v>
      </c>
    </row>
    <row r="14" spans="1:50" ht="32.25" customHeight="1" thickBot="1" x14ac:dyDescent="0.25">
      <c r="A14" s="85"/>
      <c r="B14" s="432"/>
      <c r="C14" s="435"/>
      <c r="D14" s="432"/>
      <c r="E14" s="440"/>
      <c r="F14" s="441"/>
      <c r="G14" s="442"/>
      <c r="H14" s="444"/>
      <c r="I14" s="450" t="s">
        <v>141</v>
      </c>
      <c r="J14" s="450"/>
      <c r="K14" s="450"/>
      <c r="L14" s="450"/>
      <c r="M14" s="451" t="s">
        <v>142</v>
      </c>
      <c r="N14" s="452"/>
      <c r="O14" s="452"/>
      <c r="P14" s="452"/>
      <c r="Q14" s="452"/>
      <c r="R14" s="452"/>
      <c r="S14" s="452"/>
      <c r="T14" s="453"/>
      <c r="U14" s="460"/>
      <c r="V14" s="454"/>
      <c r="W14" s="454" t="s">
        <v>143</v>
      </c>
      <c r="X14" s="454" t="s">
        <v>144</v>
      </c>
      <c r="Y14" s="454" t="s">
        <v>145</v>
      </c>
      <c r="Z14" s="456" t="s">
        <v>146</v>
      </c>
      <c r="AA14" s="458" t="s">
        <v>147</v>
      </c>
      <c r="AB14" s="472" t="s">
        <v>148</v>
      </c>
      <c r="AC14" s="474" t="s">
        <v>149</v>
      </c>
      <c r="AD14" s="476" t="s">
        <v>150</v>
      </c>
      <c r="AE14" s="478" t="s">
        <v>151</v>
      </c>
      <c r="AF14" s="427" t="s">
        <v>152</v>
      </c>
      <c r="AG14" s="428"/>
      <c r="AH14" s="428"/>
      <c r="AI14" s="428"/>
      <c r="AJ14" s="428"/>
      <c r="AK14" s="469"/>
      <c r="AL14" s="470"/>
      <c r="AM14" s="470"/>
      <c r="AN14" s="470"/>
      <c r="AO14" s="470"/>
      <c r="AP14" s="470"/>
      <c r="AQ14" s="470"/>
      <c r="AR14" s="471"/>
      <c r="AS14" s="448"/>
      <c r="AT14" s="448"/>
      <c r="AU14" s="448"/>
      <c r="AV14" s="448"/>
      <c r="AW14" s="448"/>
    </row>
    <row r="15" spans="1:50" ht="173.25" customHeight="1" thickBot="1" x14ac:dyDescent="0.35">
      <c r="A15" s="85"/>
      <c r="B15" s="433"/>
      <c r="C15" s="436"/>
      <c r="D15" s="433"/>
      <c r="E15" s="86" t="s">
        <v>153</v>
      </c>
      <c r="F15" s="86" t="s">
        <v>154</v>
      </c>
      <c r="G15" s="86" t="s">
        <v>155</v>
      </c>
      <c r="H15" s="445"/>
      <c r="I15" s="87" t="s">
        <v>156</v>
      </c>
      <c r="J15" s="88" t="s">
        <v>157</v>
      </c>
      <c r="K15" s="89" t="s">
        <v>158</v>
      </c>
      <c r="L15" s="90" t="s">
        <v>159</v>
      </c>
      <c r="M15" s="86" t="s">
        <v>160</v>
      </c>
      <c r="N15" s="89" t="s">
        <v>161</v>
      </c>
      <c r="O15" s="89" t="s">
        <v>162</v>
      </c>
      <c r="P15" s="89" t="s">
        <v>163</v>
      </c>
      <c r="Q15" s="91" t="s">
        <v>161</v>
      </c>
      <c r="R15" s="92" t="s">
        <v>164</v>
      </c>
      <c r="S15" s="93" t="s">
        <v>165</v>
      </c>
      <c r="T15" s="94" t="s">
        <v>166</v>
      </c>
      <c r="U15" s="461"/>
      <c r="V15" s="455"/>
      <c r="W15" s="455"/>
      <c r="X15" s="455"/>
      <c r="Y15" s="455"/>
      <c r="Z15" s="457"/>
      <c r="AA15" s="450"/>
      <c r="AB15" s="473"/>
      <c r="AC15" s="475"/>
      <c r="AD15" s="477"/>
      <c r="AE15" s="479"/>
      <c r="AF15" s="95" t="s">
        <v>167</v>
      </c>
      <c r="AG15" s="96" t="s">
        <v>168</v>
      </c>
      <c r="AH15" s="96" t="s">
        <v>169</v>
      </c>
      <c r="AI15" s="96" t="s">
        <v>170</v>
      </c>
      <c r="AJ15" s="96" t="s">
        <v>149</v>
      </c>
      <c r="AK15" s="97" t="s">
        <v>171</v>
      </c>
      <c r="AL15" s="97"/>
      <c r="AM15" s="98" t="s">
        <v>172</v>
      </c>
      <c r="AN15" s="97" t="s">
        <v>173</v>
      </c>
      <c r="AO15" s="99"/>
      <c r="AP15" s="100" t="s">
        <v>174</v>
      </c>
      <c r="AQ15" s="100" t="s">
        <v>175</v>
      </c>
      <c r="AR15" s="101" t="s">
        <v>176</v>
      </c>
      <c r="AS15" s="449"/>
      <c r="AT15" s="449"/>
      <c r="AU15" s="449"/>
      <c r="AV15" s="449"/>
      <c r="AW15" s="449"/>
    </row>
    <row r="16" spans="1:50" ht="290.25" customHeight="1" x14ac:dyDescent="0.2">
      <c r="A16" s="85"/>
      <c r="B16" s="374" t="s">
        <v>177</v>
      </c>
      <c r="C16" s="426" t="s">
        <v>178</v>
      </c>
      <c r="D16" s="426">
        <v>1</v>
      </c>
      <c r="E16" s="426" t="s">
        <v>179</v>
      </c>
      <c r="F16" s="426" t="s">
        <v>180</v>
      </c>
      <c r="G16" s="417" t="s">
        <v>181</v>
      </c>
      <c r="H16" s="426" t="s">
        <v>182</v>
      </c>
      <c r="I16" s="429">
        <v>24</v>
      </c>
      <c r="J16" s="430" t="s">
        <v>183</v>
      </c>
      <c r="K16" s="421">
        <f>+IF(J16="","",IF(J16=$C$47,$D$47,IF(J16=$C$48,$D$48,IF(J16=$C$49,$D$49, IF(J16=$C$50,$D$50,IF(J16=$C$51,$D$51))))))</f>
        <v>0.4</v>
      </c>
      <c r="L16" s="423" t="str">
        <f>+IF(J16="","",IF(J16=$C$47,$B$47,IF(J16=$C$48,$B$48,IF(J16=$C$49,$B$49, IF(J16=$C$50,$B$50,IF(J16=$C$51,$B$51))))))</f>
        <v>Baja</v>
      </c>
      <c r="M16" s="426" t="s">
        <v>184</v>
      </c>
      <c r="N16" s="419"/>
      <c r="O16" s="420" t="str">
        <f>+IF(M16="","",IF(M16="N/A","",IF(OR(M16=$M$47,M16=$N$47),$K$47,IF(OR(M16=$M$48,M16=$N$48),$K$48,IF(OR(M16=$M$49,M16=$N$49),$K$49,IF(OR(M16=$M$50,M16=$N$50),$K$50,IF(OR(M16=$M$51,M16=$N$51),$K$51)))))))</f>
        <v/>
      </c>
      <c r="P16" s="426" t="s">
        <v>185</v>
      </c>
      <c r="Q16" s="419">
        <v>0.4</v>
      </c>
      <c r="R16" s="420" t="str">
        <f>+IF(P16="","",IF(P16="N/A","",IF(OR(P16=$M$47,P16=$N$47),$K$47,IF(OR(P16=$M$48,P16=$N$48),$K$48,IF(OR(P16=$M$49,P16=$N$49),$K$49,IF(OR(P16=$M$50,P16=$N$50),$K$50,IF(OR(P16=$M$51,P16=$N$51),$K$51)))))))</f>
        <v>Menor</v>
      </c>
      <c r="S16" s="421">
        <f>+IF(N16="",Q16,IF(Q16="",N16,IF(N16&gt;Q16,N16,Q16)))</f>
        <v>0.4</v>
      </c>
      <c r="T16" s="420" t="str">
        <f>+IF(S16="","",IF(S16=$L$47,$K$47,IF(S16=$L$48,$K$48,IF(S16=$L$49,$K$49,IF(S16=$L$50,$K$50,IF(S16=$L$51,$K$51))))))</f>
        <v>Menor</v>
      </c>
      <c r="U16" s="422" t="s">
        <v>186</v>
      </c>
      <c r="V16" s="259">
        <v>1</v>
      </c>
      <c r="W16" s="417" t="s">
        <v>187</v>
      </c>
      <c r="X16" s="224" t="s">
        <v>188</v>
      </c>
      <c r="Y16" s="211" t="s">
        <v>189</v>
      </c>
      <c r="Z16" s="225" t="s">
        <v>190</v>
      </c>
      <c r="AA16" s="508" t="s">
        <v>356</v>
      </c>
      <c r="AB16" s="226" t="s">
        <v>191</v>
      </c>
      <c r="AC16" s="510" t="s">
        <v>357</v>
      </c>
      <c r="AD16" s="259" t="s">
        <v>192</v>
      </c>
      <c r="AE16" s="259" t="str">
        <f t="shared" ref="AE16:AE26" si="0">IF(OR(AD16="Preventivo",AD16="Detectivo"),"Probabilidad",IF(AD16="Correctivo","Impacto",""))</f>
        <v>Probabilidad</v>
      </c>
      <c r="AF16" s="259" t="s">
        <v>193</v>
      </c>
      <c r="AG16" s="259" t="str">
        <f t="shared" ref="AG16:AG26" si="1">IF(AND(AD16="Preventivo",AF16="Automático"),"50%",IF(AND(AD16="Preventivo",AF16="Manual"),"40%",IF(AND(AD16="Detectivo",AF16="Automático"),"40%",IF(AND(AD16="Detectivo",AF16="Manual"),"30%",IF(AND(AD16="Correctivo",AF16="Automático"),"35%",IF(AND(AD16="Correctivo",AF16="Manual"),"25%",""))))))</f>
        <v>30%</v>
      </c>
      <c r="AH16" s="259" t="s">
        <v>194</v>
      </c>
      <c r="AI16" s="259" t="s">
        <v>195</v>
      </c>
      <c r="AJ16" s="259" t="s">
        <v>196</v>
      </c>
      <c r="AK16" s="185">
        <f>IFERROR(IF(AE16="Probabilidad",(K16-(+K16*AG16)),IF(AE16="Impacto",KK16,"")),"")</f>
        <v>0.28000000000000003</v>
      </c>
      <c r="AL16" s="185">
        <f t="shared" ref="AL16:AL25" si="2">+AK16</f>
        <v>0.28000000000000003</v>
      </c>
      <c r="AM16" s="186" t="str">
        <f>IFERROR(IF(AK16="","",IF(AK16&lt;=0.2,"Muy Baja",IF(AK16&lt;=0.4,"Baja",IF(AK16&lt;=0.6,"Media",IF(AK16&lt;=0.8,"Alta","Muy Alta"))))),"")</f>
        <v>Baja</v>
      </c>
      <c r="AN16" s="187">
        <f>IF(AE16='[2]FORMULAS '!$G$60,S16-(S16*AG16),S16)</f>
        <v>0.4</v>
      </c>
      <c r="AO16" s="188">
        <f t="shared" ref="AO16:AO23" si="3">+AN16</f>
        <v>0.4</v>
      </c>
      <c r="AP16" s="189" t="str">
        <f>+IF(AN16="","",IF(AN16=$L$47,$K$47,IF(AN16=$L$48,$K$48,IF(AN16=$L$49,$K$49,IF(AN16=$L$50,$K$50,IF(AN16=$L$51,$K$51))))))</f>
        <v>Menor</v>
      </c>
      <c r="AQ16" s="190" t="s">
        <v>186</v>
      </c>
      <c r="AR16" s="416" t="s">
        <v>197</v>
      </c>
      <c r="AS16" s="417" t="s">
        <v>198</v>
      </c>
      <c r="AT16" s="417" t="s">
        <v>198</v>
      </c>
      <c r="AU16" s="417" t="s">
        <v>198</v>
      </c>
      <c r="AV16" s="417" t="s">
        <v>198</v>
      </c>
      <c r="AW16" s="418" t="s">
        <v>199</v>
      </c>
      <c r="AX16" s="85"/>
    </row>
    <row r="17" spans="1:50" ht="250.5" customHeight="1" x14ac:dyDescent="0.2">
      <c r="A17" s="85"/>
      <c r="B17" s="374"/>
      <c r="C17" s="393"/>
      <c r="D17" s="393"/>
      <c r="E17" s="393"/>
      <c r="F17" s="393"/>
      <c r="G17" s="408"/>
      <c r="H17" s="393"/>
      <c r="I17" s="402"/>
      <c r="J17" s="405"/>
      <c r="K17" s="399"/>
      <c r="L17" s="424"/>
      <c r="M17" s="393"/>
      <c r="N17" s="396"/>
      <c r="O17" s="390"/>
      <c r="P17" s="393"/>
      <c r="Q17" s="396"/>
      <c r="R17" s="390"/>
      <c r="S17" s="399"/>
      <c r="T17" s="390"/>
      <c r="U17" s="414"/>
      <c r="V17" s="259">
        <v>2</v>
      </c>
      <c r="W17" s="408"/>
      <c r="X17" s="227" t="s">
        <v>200</v>
      </c>
      <c r="Y17" s="509" t="s">
        <v>355</v>
      </c>
      <c r="Z17" s="225" t="s">
        <v>202</v>
      </c>
      <c r="AA17" s="226" t="s">
        <v>203</v>
      </c>
      <c r="AB17" s="226" t="s">
        <v>204</v>
      </c>
      <c r="AC17" s="511" t="s">
        <v>359</v>
      </c>
      <c r="AD17" s="259" t="s">
        <v>192</v>
      </c>
      <c r="AE17" s="259" t="str">
        <f t="shared" si="0"/>
        <v>Probabilidad</v>
      </c>
      <c r="AF17" s="259" t="s">
        <v>193</v>
      </c>
      <c r="AG17" s="259" t="str">
        <f t="shared" si="1"/>
        <v>30%</v>
      </c>
      <c r="AH17" s="259" t="s">
        <v>194</v>
      </c>
      <c r="AI17" s="259" t="s">
        <v>195</v>
      </c>
      <c r="AJ17" s="259" t="s">
        <v>196</v>
      </c>
      <c r="AK17" s="185">
        <f>IFERROR(IF(AND(AE16="Probabilidad",AE17="Probabilidad"),(AL16-(+AL16*AG17)),IF(AE16="Probabilidad",(K16-(+K16*AG17)),IF(AE16="Impacto",AL16,""))),"")</f>
        <v>0.19600000000000001</v>
      </c>
      <c r="AL17" s="185">
        <f t="shared" si="2"/>
        <v>0.19600000000000001</v>
      </c>
      <c r="AM17" s="186" t="str">
        <f>IFERROR(IF(AK17="","",IF(AK17&lt;=0.2,"Muy Baja",IF(AK17&lt;=0.4,"Baja",IF(AK17&lt;=0.6,"Media",IF(AK17&lt;=0.8,"Alta","Muy Alta"))))),"")</f>
        <v>Muy Baja</v>
      </c>
      <c r="AN17" s="187">
        <f>IF(AE17='[2]FORMULAS '!$G$60,S16-(S16*AG17),S16)</f>
        <v>0.4</v>
      </c>
      <c r="AO17" s="188">
        <f t="shared" si="3"/>
        <v>0.4</v>
      </c>
      <c r="AP17" s="189" t="str">
        <f>+IF(AN17="","",IF(AN17=$L$47,$K$47,IF(AN17=$L$48,$K$48,IF(AN17=$L$49,$K$49,IF(AN17=$L$50,$K$50,IF(AN17=$L$51,$K$51))))))</f>
        <v>Menor</v>
      </c>
      <c r="AQ17" s="216" t="s">
        <v>205</v>
      </c>
      <c r="AR17" s="414"/>
      <c r="AS17" s="408"/>
      <c r="AT17" s="408"/>
      <c r="AU17" s="408"/>
      <c r="AV17" s="408"/>
      <c r="AW17" s="411"/>
      <c r="AX17" s="85"/>
    </row>
    <row r="18" spans="1:50" ht="250.5" customHeight="1" thickBot="1" x14ac:dyDescent="0.25">
      <c r="A18" s="85"/>
      <c r="B18" s="374"/>
      <c r="C18" s="394"/>
      <c r="D18" s="394"/>
      <c r="E18" s="394"/>
      <c r="F18" s="394"/>
      <c r="G18" s="409"/>
      <c r="H18" s="394"/>
      <c r="I18" s="403"/>
      <c r="J18" s="406"/>
      <c r="K18" s="400"/>
      <c r="L18" s="425"/>
      <c r="M18" s="394"/>
      <c r="N18" s="397"/>
      <c r="O18" s="391"/>
      <c r="P18" s="394"/>
      <c r="Q18" s="397"/>
      <c r="R18" s="391"/>
      <c r="S18" s="400"/>
      <c r="T18" s="391"/>
      <c r="U18" s="415"/>
      <c r="V18" s="191">
        <v>3</v>
      </c>
      <c r="W18" s="409"/>
      <c r="X18" s="229" t="s">
        <v>187</v>
      </c>
      <c r="Y18" s="509" t="s">
        <v>355</v>
      </c>
      <c r="Z18" s="230" t="s">
        <v>202</v>
      </c>
      <c r="AA18" s="229" t="s">
        <v>206</v>
      </c>
      <c r="AB18" s="226" t="s">
        <v>207</v>
      </c>
      <c r="AC18" s="512" t="s">
        <v>358</v>
      </c>
      <c r="AD18" s="259" t="s">
        <v>192</v>
      </c>
      <c r="AE18" s="254" t="str">
        <f t="shared" si="0"/>
        <v>Probabilidad</v>
      </c>
      <c r="AF18" s="254" t="s">
        <v>193</v>
      </c>
      <c r="AG18" s="254" t="str">
        <f t="shared" si="1"/>
        <v>30%</v>
      </c>
      <c r="AH18" s="254" t="s">
        <v>194</v>
      </c>
      <c r="AI18" s="254" t="s">
        <v>195</v>
      </c>
      <c r="AJ18" s="254" t="s">
        <v>196</v>
      </c>
      <c r="AK18" s="192">
        <v>0.14000000000000001</v>
      </c>
      <c r="AL18" s="192">
        <v>0.14000000000000001</v>
      </c>
      <c r="AM18" s="193" t="str">
        <f>IFERROR(IF(AK18="","",IF(AK18&lt;=0.2,"Muy Baja",IF(AK18&lt;=0.4,"Baja",IF(AK18&lt;=0.6,"Media",IF(AK18&lt;=0.8,"Alta","Muy Alta"))))),"")</f>
        <v>Muy Baja</v>
      </c>
      <c r="AN18" s="194">
        <f>IF(AE18='[2]FORMULAS '!$G$60,AN17-(AN17*AG18),AN17)</f>
        <v>0.4</v>
      </c>
      <c r="AO18" s="195">
        <f t="shared" si="3"/>
        <v>0.4</v>
      </c>
      <c r="AP18" s="189" t="str">
        <f>+IF(AN18="","",IF(AN18=$L$47,$K$47,IF(AN18=$L$48,$K$48,IF(AN18=$L$49,$K$49,IF(AN18=$L$50,$K$50,IF(AN18=$L$51,$K$51))))))</f>
        <v>Menor</v>
      </c>
      <c r="AQ18" s="217" t="s">
        <v>205</v>
      </c>
      <c r="AR18" s="415"/>
      <c r="AS18" s="409"/>
      <c r="AT18" s="409"/>
      <c r="AU18" s="409"/>
      <c r="AV18" s="409"/>
      <c r="AW18" s="412"/>
      <c r="AX18" s="85"/>
    </row>
    <row r="19" spans="1:50" ht="275.25" customHeight="1" thickTop="1" x14ac:dyDescent="0.2">
      <c r="A19" s="85"/>
      <c r="B19" s="375"/>
      <c r="C19" s="392" t="s">
        <v>208</v>
      </c>
      <c r="D19" s="392">
        <v>2</v>
      </c>
      <c r="E19" s="392" t="s">
        <v>209</v>
      </c>
      <c r="F19" s="392" t="s">
        <v>210</v>
      </c>
      <c r="G19" s="407" t="s">
        <v>211</v>
      </c>
      <c r="H19" s="392" t="s">
        <v>182</v>
      </c>
      <c r="I19" s="401">
        <v>24</v>
      </c>
      <c r="J19" s="404" t="s">
        <v>183</v>
      </c>
      <c r="K19" s="398">
        <f>+IF(J19="","",IF(J19=$C$47,$D$47,IF(J19=$C$48,$D$48,IF(J19=$C$49,$D$49, IF(J19=$C$50,$D$50,IF(J19=$C$51,$D$51))))))</f>
        <v>0.4</v>
      </c>
      <c r="L19" s="446" t="str">
        <f>+IF(J19="","",IF(J19=$C$47,$B$47,IF(J19=$C$48,$B$48,IF(J19=$C$49,$B$49, IF(J19=$C$50,$B$50,IF(J19=$C$51,$B$51))))))</f>
        <v>Baja</v>
      </c>
      <c r="M19" s="392" t="s">
        <v>212</v>
      </c>
      <c r="N19" s="395">
        <v>0.2</v>
      </c>
      <c r="O19" s="389" t="str">
        <f>+IF(M19="","",IF(M19="N/A","",IF(OR(M19=$M$47,M19=$N$47),$K$47,IF(OR(M19=$M$48,M19=$N$48),$K$48,IF(OR(M19=$M$49,M19=$N$49),$K$49,IF(OR(M19=$M$50,M19=$N$50),$K$50,IF(OR(M19=$M$51,M19=$N$51),$K$51)))))))</f>
        <v xml:space="preserve">Leve </v>
      </c>
      <c r="P19" s="392" t="s">
        <v>184</v>
      </c>
      <c r="Q19" s="395" t="str">
        <f>+IF(P19="","",IF(P19="N/A","",IF(OR(P19=$M$47,P19=$N$47),$L$47,IF(OR(P19=$M$47,P19=$N$47),$L$47,IF(OR(P19=$M$48,P19=$N$48),$L$48,IF(OR(P19=$M$49,P19=$N$49),$L$49,IF(OR(P19=$M$50,P19=$N$50),$L$50,(IF(OR(P19=$M$51,P19=$N$51),$L$51)))))))))</f>
        <v/>
      </c>
      <c r="R19" s="389" t="str">
        <f>+IF(P19="","",IF(P19="N/A","",IF(OR(P19=$M$47,P19=$N$47),$K$47,IF(OR(P19=$M$48,P19=$N$48),$K$48,IF(OR(P19=$M$49,P19=$N$49),$K$49,IF(OR(P19=$M$50,P19=$N$50),$K$50,IF(OR(P19=$M$51,P19=$N$51),$K$51)))))))</f>
        <v/>
      </c>
      <c r="S19" s="398">
        <f>+IF(N19="",Q19,IF(Q19="",N19,IF(N19&gt;Q19,N19,Q19)))</f>
        <v>0.2</v>
      </c>
      <c r="T19" s="389" t="str">
        <f>+IF(S19="","",IF(S19=$L$47,$K$47,IF(S19=$L$48,$K$48,IF(S19=$L$49,$K$49,IF(S19=$L$50,$K$50,IF(S19=$L$51,$K$51))))))</f>
        <v xml:space="preserve">Leve </v>
      </c>
      <c r="U19" s="386" t="s">
        <v>205</v>
      </c>
      <c r="V19" s="197">
        <v>1</v>
      </c>
      <c r="W19" s="392" t="s">
        <v>187</v>
      </c>
      <c r="X19" s="231" t="s">
        <v>213</v>
      </c>
      <c r="Y19" s="253" t="s">
        <v>214</v>
      </c>
      <c r="Z19" s="231" t="s">
        <v>215</v>
      </c>
      <c r="AA19" s="231" t="s">
        <v>216</v>
      </c>
      <c r="AB19" s="231" t="s">
        <v>217</v>
      </c>
      <c r="AC19" s="232" t="s">
        <v>218</v>
      </c>
      <c r="AD19" s="198" t="s">
        <v>192</v>
      </c>
      <c r="AE19" s="198" t="str">
        <f t="shared" si="0"/>
        <v>Probabilidad</v>
      </c>
      <c r="AF19" s="198" t="s">
        <v>193</v>
      </c>
      <c r="AG19" s="198" t="str">
        <f t="shared" si="1"/>
        <v>30%</v>
      </c>
      <c r="AH19" s="198" t="s">
        <v>194</v>
      </c>
      <c r="AI19" s="198" t="s">
        <v>195</v>
      </c>
      <c r="AJ19" s="198" t="s">
        <v>196</v>
      </c>
      <c r="AK19" s="199">
        <f>IFERROR(IF(AE19="Probabilidad",(K19-(+K19*AG19)),IF(AE19="Impacto",KK19,"")),"")</f>
        <v>0.28000000000000003</v>
      </c>
      <c r="AL19" s="199">
        <f t="shared" si="2"/>
        <v>0.28000000000000003</v>
      </c>
      <c r="AM19" s="200" t="str">
        <f>IFERROR(IF(AK19="","",IF(AK19&lt;=0.2,"Muy Baja",IF(AK19&lt;=0.4,"Baja",IF(AK19&lt;=0.6,"Media",IF(AK19&lt;=0.8,"Alta","Muy Alta"))))),"")</f>
        <v>Baja</v>
      </c>
      <c r="AN19" s="201">
        <f>IF(AE19='[2]FORMULAS '!G62,S19-(S19*AG19),S19)</f>
        <v>0.2</v>
      </c>
      <c r="AO19" s="201">
        <f t="shared" si="3"/>
        <v>0.2</v>
      </c>
      <c r="AP19" s="202" t="str">
        <f t="shared" ref="AP19:AP26" si="4">+IF(AN19="","",IF(AN19=$L$47,$K$47,IF(AN19=$L$48,$K$48,IF(AN19=$L$49,$K$49,IF(AN19=$L$50,$K$50,IF(AN19=$L$51,$K$51))))))</f>
        <v xml:space="preserve">Leve </v>
      </c>
      <c r="AQ19" s="203" t="s">
        <v>219</v>
      </c>
      <c r="AR19" s="413" t="s">
        <v>197</v>
      </c>
      <c r="AS19" s="407" t="s">
        <v>198</v>
      </c>
      <c r="AT19" s="407" t="s">
        <v>198</v>
      </c>
      <c r="AU19" s="407" t="s">
        <v>198</v>
      </c>
      <c r="AV19" s="407" t="s">
        <v>198</v>
      </c>
      <c r="AW19" s="410" t="s">
        <v>220</v>
      </c>
      <c r="AX19" s="85"/>
    </row>
    <row r="20" spans="1:50" ht="315" customHeight="1" x14ac:dyDescent="0.2">
      <c r="A20" s="85"/>
      <c r="B20" s="375"/>
      <c r="C20" s="393"/>
      <c r="D20" s="393"/>
      <c r="E20" s="393"/>
      <c r="F20" s="393"/>
      <c r="G20" s="408"/>
      <c r="H20" s="393"/>
      <c r="I20" s="402"/>
      <c r="J20" s="405"/>
      <c r="K20" s="399"/>
      <c r="L20" s="424"/>
      <c r="M20" s="393"/>
      <c r="N20" s="396"/>
      <c r="O20" s="390"/>
      <c r="P20" s="393"/>
      <c r="Q20" s="396"/>
      <c r="R20" s="390"/>
      <c r="S20" s="399"/>
      <c r="T20" s="390"/>
      <c r="U20" s="387"/>
      <c r="V20" s="204">
        <v>2</v>
      </c>
      <c r="W20" s="393"/>
      <c r="X20" s="227" t="s">
        <v>213</v>
      </c>
      <c r="Y20" s="208" t="s">
        <v>201</v>
      </c>
      <c r="Z20" s="227" t="s">
        <v>221</v>
      </c>
      <c r="AA20" s="227" t="s">
        <v>222</v>
      </c>
      <c r="AB20" s="227" t="s">
        <v>223</v>
      </c>
      <c r="AC20" s="225" t="s">
        <v>224</v>
      </c>
      <c r="AD20" s="259" t="s">
        <v>192</v>
      </c>
      <c r="AE20" s="260" t="str">
        <f t="shared" si="0"/>
        <v>Probabilidad</v>
      </c>
      <c r="AF20" s="259" t="s">
        <v>193</v>
      </c>
      <c r="AG20" s="259" t="str">
        <f t="shared" si="1"/>
        <v>30%</v>
      </c>
      <c r="AH20" s="259" t="s">
        <v>194</v>
      </c>
      <c r="AI20" s="259" t="s">
        <v>195</v>
      </c>
      <c r="AJ20" s="259" t="s">
        <v>196</v>
      </c>
      <c r="AK20" s="185">
        <f>IFERROR(IF(AND(AE19="Probabilidad",AE20="Probabilidad"),(AL19-(+AL19*AG20)),IF(AE19="Probabilidad",(K19-(+K19*AG20)),IF(AE19="Impacto",AL19,""))),"")</f>
        <v>0.19600000000000001</v>
      </c>
      <c r="AL20" s="185">
        <f t="shared" si="2"/>
        <v>0.19600000000000001</v>
      </c>
      <c r="AM20" s="186" t="str">
        <f>IFERROR(IF(AK20="","",IF(AK20&lt;=0.2,"Muy Baja",IF(AK20&lt;=0.4,"Baja",IF(AK20&lt;=0.6,"Media",IF(AK20&lt;=0.8,"Alta","Muy Alta"))))),"")</f>
        <v>Muy Baja</v>
      </c>
      <c r="AN20" s="187">
        <v>0.2</v>
      </c>
      <c r="AO20" s="187">
        <f t="shared" si="3"/>
        <v>0.2</v>
      </c>
      <c r="AP20" s="205" t="str">
        <f t="shared" si="4"/>
        <v xml:space="preserve">Leve </v>
      </c>
      <c r="AQ20" s="258" t="s">
        <v>219</v>
      </c>
      <c r="AR20" s="414"/>
      <c r="AS20" s="408"/>
      <c r="AT20" s="408"/>
      <c r="AU20" s="408"/>
      <c r="AV20" s="408"/>
      <c r="AW20" s="411"/>
      <c r="AX20" s="85"/>
    </row>
    <row r="21" spans="1:50" ht="315" customHeight="1" x14ac:dyDescent="0.2">
      <c r="A21" s="85"/>
      <c r="B21" s="375"/>
      <c r="C21" s="393"/>
      <c r="D21" s="393"/>
      <c r="E21" s="393"/>
      <c r="F21" s="393"/>
      <c r="G21" s="408"/>
      <c r="H21" s="393"/>
      <c r="I21" s="402"/>
      <c r="J21" s="405"/>
      <c r="K21" s="399"/>
      <c r="L21" s="424"/>
      <c r="M21" s="393"/>
      <c r="N21" s="396"/>
      <c r="O21" s="390"/>
      <c r="P21" s="393"/>
      <c r="Q21" s="396"/>
      <c r="R21" s="390"/>
      <c r="S21" s="399"/>
      <c r="T21" s="390"/>
      <c r="U21" s="387"/>
      <c r="V21" s="204">
        <v>3</v>
      </c>
      <c r="W21" s="393"/>
      <c r="X21" s="227" t="s">
        <v>213</v>
      </c>
      <c r="Y21" s="208" t="s">
        <v>201</v>
      </c>
      <c r="Z21" s="227" t="s">
        <v>225</v>
      </c>
      <c r="AA21" s="228" t="s">
        <v>226</v>
      </c>
      <c r="AB21" s="227" t="s">
        <v>227</v>
      </c>
      <c r="AC21" s="225" t="s">
        <v>228</v>
      </c>
      <c r="AD21" s="259" t="s">
        <v>192</v>
      </c>
      <c r="AE21" s="260" t="str">
        <f t="shared" si="0"/>
        <v>Probabilidad</v>
      </c>
      <c r="AF21" s="259" t="s">
        <v>193</v>
      </c>
      <c r="AG21" s="259" t="str">
        <f t="shared" si="1"/>
        <v>30%</v>
      </c>
      <c r="AH21" s="259" t="s">
        <v>194</v>
      </c>
      <c r="AI21" s="259" t="s">
        <v>195</v>
      </c>
      <c r="AJ21" s="259" t="s">
        <v>196</v>
      </c>
      <c r="AK21" s="185">
        <f>IFERROR(IF(AND(AE20="Probabilidad",AE21="Probabilidad"),(AL20-(+AL20*AG21)),IF(AE20="Probabilidad",(K20-(+K20*AG21)),IF(AE20="Impacto",AL20,""))),"")</f>
        <v>0.13720000000000002</v>
      </c>
      <c r="AL21" s="185">
        <f t="shared" si="2"/>
        <v>0.13720000000000002</v>
      </c>
      <c r="AM21" s="186" t="s">
        <v>229</v>
      </c>
      <c r="AN21" s="187">
        <v>0.2</v>
      </c>
      <c r="AO21" s="187">
        <f t="shared" si="3"/>
        <v>0.2</v>
      </c>
      <c r="AP21" s="205" t="str">
        <f t="shared" si="4"/>
        <v xml:space="preserve">Leve </v>
      </c>
      <c r="AQ21" s="258" t="s">
        <v>219</v>
      </c>
      <c r="AR21" s="414"/>
      <c r="AS21" s="408"/>
      <c r="AT21" s="408"/>
      <c r="AU21" s="408"/>
      <c r="AV21" s="408"/>
      <c r="AW21" s="411"/>
      <c r="AX21" s="85"/>
    </row>
    <row r="22" spans="1:50" ht="315" customHeight="1" x14ac:dyDescent="0.2">
      <c r="A22" s="85"/>
      <c r="B22" s="375"/>
      <c r="C22" s="393"/>
      <c r="D22" s="393"/>
      <c r="E22" s="393"/>
      <c r="F22" s="393"/>
      <c r="G22" s="408"/>
      <c r="H22" s="393"/>
      <c r="I22" s="402"/>
      <c r="J22" s="405"/>
      <c r="K22" s="399"/>
      <c r="L22" s="424"/>
      <c r="M22" s="393"/>
      <c r="N22" s="396"/>
      <c r="O22" s="390"/>
      <c r="P22" s="393"/>
      <c r="Q22" s="396"/>
      <c r="R22" s="390"/>
      <c r="S22" s="399"/>
      <c r="T22" s="390"/>
      <c r="U22" s="387"/>
      <c r="V22" s="218">
        <v>4</v>
      </c>
      <c r="W22" s="393"/>
      <c r="X22" s="227" t="s">
        <v>213</v>
      </c>
      <c r="Y22" s="223" t="s">
        <v>230</v>
      </c>
      <c r="Z22" s="233" t="s">
        <v>231</v>
      </c>
      <c r="AA22" s="233" t="s">
        <v>232</v>
      </c>
      <c r="AB22" s="233" t="s">
        <v>233</v>
      </c>
      <c r="AC22" s="228" t="s">
        <v>234</v>
      </c>
      <c r="AD22" s="260" t="s">
        <v>192</v>
      </c>
      <c r="AE22" s="260" t="str">
        <f t="shared" si="0"/>
        <v>Probabilidad</v>
      </c>
      <c r="AF22" s="260" t="s">
        <v>193</v>
      </c>
      <c r="AG22" s="260" t="str">
        <f t="shared" si="1"/>
        <v>30%</v>
      </c>
      <c r="AH22" s="260" t="s">
        <v>194</v>
      </c>
      <c r="AI22" s="260" t="s">
        <v>195</v>
      </c>
      <c r="AJ22" s="259" t="s">
        <v>196</v>
      </c>
      <c r="AK22" s="185">
        <f>IFERROR(IF(AND(AE21="Probabilidad",AE22="Probabilidad"),(AL21-(+AL21*AG22)),IF(AE21="Probabilidad",(K21-(+K21*AG22)),IF(AE21="Impacto",AL21,""))),"")</f>
        <v>9.6040000000000014E-2</v>
      </c>
      <c r="AL22" s="185">
        <f t="shared" si="2"/>
        <v>9.6040000000000014E-2</v>
      </c>
      <c r="AM22" s="186" t="s">
        <v>229</v>
      </c>
      <c r="AN22" s="187">
        <v>0.2</v>
      </c>
      <c r="AO22" s="187">
        <f t="shared" si="3"/>
        <v>0.2</v>
      </c>
      <c r="AP22" s="205" t="str">
        <f t="shared" si="4"/>
        <v xml:space="preserve">Leve </v>
      </c>
      <c r="AQ22" s="258" t="s">
        <v>219</v>
      </c>
      <c r="AR22" s="414"/>
      <c r="AS22" s="408"/>
      <c r="AT22" s="408"/>
      <c r="AU22" s="408"/>
      <c r="AV22" s="408"/>
      <c r="AW22" s="411"/>
      <c r="AX22" s="85"/>
    </row>
    <row r="23" spans="1:50" ht="315" customHeight="1" thickBot="1" x14ac:dyDescent="0.25">
      <c r="A23" s="85"/>
      <c r="B23" s="375"/>
      <c r="C23" s="394"/>
      <c r="D23" s="394"/>
      <c r="E23" s="394"/>
      <c r="F23" s="394"/>
      <c r="G23" s="409"/>
      <c r="H23" s="394"/>
      <c r="I23" s="403"/>
      <c r="J23" s="406"/>
      <c r="K23" s="400"/>
      <c r="L23" s="425"/>
      <c r="M23" s="394"/>
      <c r="N23" s="397"/>
      <c r="O23" s="391"/>
      <c r="P23" s="394"/>
      <c r="Q23" s="397"/>
      <c r="R23" s="391"/>
      <c r="S23" s="400"/>
      <c r="T23" s="391"/>
      <c r="U23" s="388"/>
      <c r="V23" s="235">
        <v>5</v>
      </c>
      <c r="W23" s="394"/>
      <c r="X23" s="236" t="s">
        <v>213</v>
      </c>
      <c r="Y23" s="215" t="s">
        <v>201</v>
      </c>
      <c r="Z23" s="236" t="s">
        <v>235</v>
      </c>
      <c r="AA23" s="236" t="s">
        <v>236</v>
      </c>
      <c r="AB23" s="236" t="s">
        <v>237</v>
      </c>
      <c r="AC23" s="230" t="s">
        <v>238</v>
      </c>
      <c r="AD23" s="237" t="s">
        <v>192</v>
      </c>
      <c r="AE23" s="254" t="str">
        <f t="shared" si="0"/>
        <v>Probabilidad</v>
      </c>
      <c r="AF23" s="254" t="s">
        <v>193</v>
      </c>
      <c r="AG23" s="254" t="str">
        <f t="shared" si="1"/>
        <v>30%</v>
      </c>
      <c r="AH23" s="254" t="s">
        <v>194</v>
      </c>
      <c r="AI23" s="254" t="s">
        <v>195</v>
      </c>
      <c r="AJ23" s="254" t="s">
        <v>196</v>
      </c>
      <c r="AK23" s="192">
        <f>IFERROR(IF(AND(AE22="Probabilidad",AE23="Probabilidad"),(AL22-(+AL22*AG23)),IF(AE22="Probabilidad",(K22-(+K22*AG23)),IF(AE22="Impacto",AL22,""))),"")</f>
        <v>6.722800000000001E-2</v>
      </c>
      <c r="AL23" s="192">
        <f t="shared" si="2"/>
        <v>6.722800000000001E-2</v>
      </c>
      <c r="AM23" s="193" t="s">
        <v>239</v>
      </c>
      <c r="AN23" s="194">
        <v>0.2</v>
      </c>
      <c r="AO23" s="194">
        <f t="shared" si="3"/>
        <v>0.2</v>
      </c>
      <c r="AP23" s="196" t="str">
        <f t="shared" si="4"/>
        <v xml:space="preserve">Leve </v>
      </c>
      <c r="AQ23" s="256" t="s">
        <v>205</v>
      </c>
      <c r="AR23" s="415"/>
      <c r="AS23" s="409"/>
      <c r="AT23" s="409"/>
      <c r="AU23" s="409"/>
      <c r="AV23" s="409"/>
      <c r="AW23" s="412"/>
      <c r="AX23" s="85"/>
    </row>
    <row r="24" spans="1:50" ht="194.25" customHeight="1" thickTop="1" x14ac:dyDescent="0.2">
      <c r="A24" s="85"/>
      <c r="B24" s="375"/>
      <c r="C24" s="374" t="s">
        <v>178</v>
      </c>
      <c r="D24" s="374">
        <v>3</v>
      </c>
      <c r="E24" s="374" t="s">
        <v>179</v>
      </c>
      <c r="F24" s="380" t="s">
        <v>240</v>
      </c>
      <c r="G24" s="212" t="s">
        <v>241</v>
      </c>
      <c r="H24" s="374" t="s">
        <v>182</v>
      </c>
      <c r="I24" s="382">
        <v>12</v>
      </c>
      <c r="J24" s="384" t="s">
        <v>183</v>
      </c>
      <c r="K24" s="370">
        <f>+IF(J24="","",IF(J24=$C$47,$D$47,IF(J24=$C$48,$D$48,IF(J24=$C$49,$D$49, IF(J24=$C$50,$D$50,IF(J24=$C$51,$D$51))))))</f>
        <v>0.4</v>
      </c>
      <c r="L24" s="376" t="s">
        <v>229</v>
      </c>
      <c r="M24" s="374" t="s">
        <v>184</v>
      </c>
      <c r="N24" s="378" t="str">
        <f>+IF(M24="","",IF(M24="N/A","",IF(OR(M24=$M$47,M24=$N$47),$L$47,IF(OR(M24=$M$48,M24=$N$48),$L$48,IF(OR(M24=$M$49,M24=$N$49),$L$49,IF(OR(M24=$M$50,M24=$N$50),$L$50,IF(OR(M24=$M$51,M24=$N$51),$L$51)))))))</f>
        <v/>
      </c>
      <c r="O24" s="368" t="str">
        <f>+IF(M24="","",IF(M24="N/A","",IF(OR(M24=$M$47,M24=$N$47),$K$47,IF(OR(M24=$M$48,M24=$N$48),$K$48,IF(OR(M24=$M$49,M24=$N$49),$K$49,IF(OR(M24=$M$50,M24=$N$50),$K$50,IF(OR(M24=$M$51,M24=$N$51),$K$51)))))))</f>
        <v/>
      </c>
      <c r="P24" s="374" t="s">
        <v>185</v>
      </c>
      <c r="Q24" s="378">
        <f>+IF(P24="","",IF(P24="N/A","",IF(OR(P24=$M$47,P24=$N$47),$L$47,IF(OR(P24=$M$47,P24=$N$47),$L$47,IF(OR(P24=$M$48,P24=$N$48),$L$48,IF(OR(P24=$M$49,P24=$N$49),$L$49,IF(OR(P24=$M$50,P24=$N$50),$L$50,(IF(OR(P24=$M$51,P24=$N$51),$L$51)))))))))</f>
        <v>0.4</v>
      </c>
      <c r="R24" s="368" t="str">
        <f>+IF(P24="","",IF(P24="N/A","",IF(OR(P24=$M$47,P24=$N$47),$K$47,IF(OR(P24=$M$48,P24=$N$48),$K$48,IF(OR(P24=$M$49,P24=$N$49),$K$49,IF(OR(P24=$M$50,P24=$N$50),$K$50,IF(OR(P24=$M$51,P24=$N$51),$K$51)))))))</f>
        <v>Menor</v>
      </c>
      <c r="S24" s="370">
        <f>+IF(N24="",Q24,IF(Q24="",N24,IF(N24&gt;Q24,N24,Q24)))</f>
        <v>0.4</v>
      </c>
      <c r="T24" s="368" t="str">
        <f>+IF(S24="","",IF(S24=$L$47,$K$47,IF(S24=$L$48,$K$48,IF(S24=$L$49,$K$49,IF(S24=$L$50,$K$50,IF(S24=$L$51,$K$51))))))</f>
        <v>Menor</v>
      </c>
      <c r="U24" s="372" t="s">
        <v>186</v>
      </c>
      <c r="V24" s="259">
        <v>1</v>
      </c>
      <c r="W24" s="374" t="s">
        <v>187</v>
      </c>
      <c r="X24" s="226" t="s">
        <v>242</v>
      </c>
      <c r="Y24" s="213" t="s">
        <v>201</v>
      </c>
      <c r="Z24" s="226" t="s">
        <v>243</v>
      </c>
      <c r="AA24" s="226" t="s">
        <v>244</v>
      </c>
      <c r="AB24" s="226" t="s">
        <v>245</v>
      </c>
      <c r="AC24" s="226" t="s">
        <v>246</v>
      </c>
      <c r="AD24" s="259" t="s">
        <v>247</v>
      </c>
      <c r="AE24" s="259" t="str">
        <f t="shared" si="0"/>
        <v>Probabilidad</v>
      </c>
      <c r="AF24" s="259" t="s">
        <v>193</v>
      </c>
      <c r="AG24" s="259" t="str">
        <f t="shared" si="1"/>
        <v>40%</v>
      </c>
      <c r="AH24" s="259" t="s">
        <v>194</v>
      </c>
      <c r="AI24" s="259" t="s">
        <v>195</v>
      </c>
      <c r="AJ24" s="259" t="s">
        <v>248</v>
      </c>
      <c r="AK24" s="234">
        <f>IFERROR(IF(AE24="Probabilidad",(K24-(+K24*AG24)),IF(AE24="Impacto",KK24,"")),"")</f>
        <v>0.24</v>
      </c>
      <c r="AL24" s="185">
        <f t="shared" si="2"/>
        <v>0.24</v>
      </c>
      <c r="AM24" s="186" t="str">
        <f>IFERROR(IF(AK24="","",IF(AK24&lt;=0.2,"Muy Baja",IF(AK24&lt;=0.4,"Baja",IF(AK24&lt;=0.6,"Media",IF(AK24&lt;=0.8,"Alta","Muy Alta"))))),"")</f>
        <v>Baja</v>
      </c>
      <c r="AN24" s="187">
        <f>IF(AE24='[2]FORMULAS '!G64,S24-(S24*AG24),S24)</f>
        <v>0.4</v>
      </c>
      <c r="AO24" s="187">
        <f>+AN24</f>
        <v>0.4</v>
      </c>
      <c r="AP24" s="206" t="str">
        <f t="shared" si="4"/>
        <v>Menor</v>
      </c>
      <c r="AQ24" s="207" t="s">
        <v>186</v>
      </c>
      <c r="AR24" s="372" t="s">
        <v>197</v>
      </c>
      <c r="AS24" s="362" t="s">
        <v>249</v>
      </c>
      <c r="AT24" s="362" t="s">
        <v>249</v>
      </c>
      <c r="AU24" s="362" t="s">
        <v>249</v>
      </c>
      <c r="AV24" s="362" t="s">
        <v>249</v>
      </c>
      <c r="AW24" s="364" t="s">
        <v>250</v>
      </c>
    </row>
    <row r="25" spans="1:50" ht="396.75" customHeight="1" x14ac:dyDescent="0.2">
      <c r="A25" s="85"/>
      <c r="B25" s="375"/>
      <c r="C25" s="375"/>
      <c r="D25" s="375"/>
      <c r="E25" s="375"/>
      <c r="F25" s="381"/>
      <c r="G25" s="214" t="s">
        <v>241</v>
      </c>
      <c r="H25" s="375"/>
      <c r="I25" s="383"/>
      <c r="J25" s="385"/>
      <c r="K25" s="371"/>
      <c r="L25" s="377"/>
      <c r="M25" s="375"/>
      <c r="N25" s="379"/>
      <c r="O25" s="369"/>
      <c r="P25" s="375"/>
      <c r="Q25" s="379"/>
      <c r="R25" s="369"/>
      <c r="S25" s="371"/>
      <c r="T25" s="369"/>
      <c r="U25" s="373"/>
      <c r="V25" s="260">
        <v>2</v>
      </c>
      <c r="W25" s="375"/>
      <c r="X25" s="227" t="s">
        <v>242</v>
      </c>
      <c r="Y25" s="208" t="s">
        <v>201</v>
      </c>
      <c r="Z25" s="227" t="s">
        <v>251</v>
      </c>
      <c r="AA25" s="227" t="s">
        <v>252</v>
      </c>
      <c r="AB25" s="227" t="s">
        <v>253</v>
      </c>
      <c r="AC25" s="228" t="s">
        <v>360</v>
      </c>
      <c r="AD25" s="260" t="s">
        <v>247</v>
      </c>
      <c r="AE25" s="260" t="str">
        <f t="shared" si="0"/>
        <v>Probabilidad</v>
      </c>
      <c r="AF25" s="260" t="s">
        <v>193</v>
      </c>
      <c r="AG25" s="260" t="str">
        <f t="shared" si="1"/>
        <v>40%</v>
      </c>
      <c r="AH25" s="260" t="s">
        <v>194</v>
      </c>
      <c r="AI25" s="259" t="s">
        <v>195</v>
      </c>
      <c r="AJ25" s="259" t="s">
        <v>248</v>
      </c>
      <c r="AK25" s="209">
        <v>0.17</v>
      </c>
      <c r="AL25" s="185">
        <f t="shared" si="2"/>
        <v>0.17</v>
      </c>
      <c r="AM25" s="186" t="str">
        <f>IFERROR(IF(AK25="","",IF(AK25&lt;=0.2,"Muy Baja",IF(AK25&lt;=0.4,"Baja",IF(AK25&lt;=0.6,"Media",IF(AK25&lt;=0.8,"Alta","Muy Alta"))))),"")</f>
        <v>Muy Baja</v>
      </c>
      <c r="AN25" s="187">
        <v>0.4</v>
      </c>
      <c r="AO25" s="188">
        <f>+AN25</f>
        <v>0.4</v>
      </c>
      <c r="AP25" s="189" t="str">
        <f t="shared" si="4"/>
        <v>Menor</v>
      </c>
      <c r="AQ25" s="216" t="s">
        <v>205</v>
      </c>
      <c r="AR25" s="373"/>
      <c r="AS25" s="363"/>
      <c r="AT25" s="363"/>
      <c r="AU25" s="363"/>
      <c r="AV25" s="363"/>
      <c r="AW25" s="365"/>
    </row>
    <row r="26" spans="1:50" ht="286.5" customHeight="1" x14ac:dyDescent="0.2">
      <c r="A26" s="85"/>
      <c r="B26" s="375"/>
      <c r="C26" s="375"/>
      <c r="D26" s="375"/>
      <c r="E26" s="375"/>
      <c r="F26" s="381"/>
      <c r="G26" s="252" t="s">
        <v>254</v>
      </c>
      <c r="H26" s="375"/>
      <c r="I26" s="383"/>
      <c r="J26" s="385"/>
      <c r="K26" s="371"/>
      <c r="L26" s="377"/>
      <c r="M26" s="375"/>
      <c r="N26" s="379"/>
      <c r="O26" s="369"/>
      <c r="P26" s="375"/>
      <c r="Q26" s="379"/>
      <c r="R26" s="369"/>
      <c r="S26" s="371"/>
      <c r="T26" s="369"/>
      <c r="U26" s="373"/>
      <c r="V26" s="260">
        <v>3</v>
      </c>
      <c r="W26" s="375"/>
      <c r="X26" s="227" t="s">
        <v>255</v>
      </c>
      <c r="Y26" s="208" t="s">
        <v>201</v>
      </c>
      <c r="Z26" s="227" t="s">
        <v>256</v>
      </c>
      <c r="AA26" s="227" t="s">
        <v>257</v>
      </c>
      <c r="AB26" s="227" t="s">
        <v>258</v>
      </c>
      <c r="AC26" s="227" t="s">
        <v>259</v>
      </c>
      <c r="AD26" s="260" t="s">
        <v>247</v>
      </c>
      <c r="AE26" s="260" t="str">
        <f t="shared" si="0"/>
        <v>Probabilidad</v>
      </c>
      <c r="AF26" s="260" t="s">
        <v>193</v>
      </c>
      <c r="AG26" s="260" t="str">
        <f t="shared" si="1"/>
        <v>40%</v>
      </c>
      <c r="AH26" s="260" t="s">
        <v>194</v>
      </c>
      <c r="AI26" s="259" t="s">
        <v>195</v>
      </c>
      <c r="AJ26" s="259" t="s">
        <v>248</v>
      </c>
      <c r="AK26" s="209">
        <v>0.1</v>
      </c>
      <c r="AL26" s="185">
        <v>0.1</v>
      </c>
      <c r="AM26" s="186" t="str">
        <f>IFERROR(IF(AK26="","",IF(AK26&lt;=0.2,"Muy Baja",IF(AK26&lt;=0.4,"Baja",IF(AK26&lt;=0.6,"Media",IF(AK26&lt;=0.8,"Alta","Muy Alta"))))),"")</f>
        <v>Muy Baja</v>
      </c>
      <c r="AN26" s="187">
        <v>0.4</v>
      </c>
      <c r="AO26" s="188">
        <f>+AN26</f>
        <v>0.4</v>
      </c>
      <c r="AP26" s="189" t="str">
        <f t="shared" si="4"/>
        <v>Menor</v>
      </c>
      <c r="AQ26" s="255" t="s">
        <v>260</v>
      </c>
      <c r="AR26" s="373"/>
      <c r="AS26" s="363"/>
      <c r="AT26" s="363"/>
      <c r="AU26" s="363"/>
      <c r="AV26" s="363"/>
      <c r="AW26" s="365"/>
    </row>
    <row r="27" spans="1:50" ht="76.5" customHeight="1" x14ac:dyDescent="0.2">
      <c r="A27" s="85"/>
      <c r="B27" s="102"/>
      <c r="C27" s="103"/>
      <c r="D27" s="103"/>
      <c r="E27" s="103"/>
      <c r="F27" s="103"/>
      <c r="G27" s="103"/>
      <c r="H27" s="103"/>
      <c r="I27" s="104"/>
      <c r="J27" s="105"/>
      <c r="K27" s="106"/>
      <c r="L27" s="104"/>
      <c r="M27" s="103"/>
      <c r="N27" s="106"/>
      <c r="O27" s="104"/>
      <c r="P27" s="107"/>
      <c r="Q27" s="106"/>
      <c r="R27" s="104"/>
      <c r="S27" s="106"/>
      <c r="T27" s="104"/>
      <c r="U27" s="108"/>
      <c r="V27" s="85"/>
      <c r="W27" s="85"/>
      <c r="X27" s="85"/>
      <c r="Y27" s="85"/>
      <c r="Z27" s="85"/>
      <c r="AA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1:50" ht="76.5" customHeight="1" x14ac:dyDescent="0.2">
      <c r="A28" s="85"/>
      <c r="B28" s="102"/>
      <c r="C28" s="103"/>
      <c r="D28" s="103"/>
      <c r="E28" s="103"/>
      <c r="F28" s="103"/>
      <c r="G28" s="103"/>
      <c r="H28" s="103"/>
      <c r="I28" s="104"/>
      <c r="J28" s="105"/>
      <c r="K28" s="106"/>
      <c r="L28" s="104"/>
      <c r="M28" s="103"/>
      <c r="N28" s="106"/>
      <c r="O28" s="104"/>
      <c r="P28" s="107"/>
      <c r="Q28" s="106"/>
      <c r="R28" s="104"/>
      <c r="S28" s="106"/>
      <c r="T28" s="104"/>
      <c r="U28" s="108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1:50" ht="30" customHeight="1" x14ac:dyDescent="0.2">
      <c r="A29" s="85"/>
      <c r="B29" s="366" t="s">
        <v>261</v>
      </c>
      <c r="C29" s="366"/>
      <c r="D29" s="366"/>
      <c r="E29" s="366"/>
      <c r="F29" s="366"/>
      <c r="G29" s="366"/>
      <c r="H29" s="366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367" t="str">
        <f>IFERROR(IF(OR(AND(L29="Muy Baja",T29="Leve"),AND(L29="Muy Baja",T29="Menor"),AND(L29="Baja",T29="Leve")),"BAJO",IF(OR(AND(L29="Muy baja",T29="Moderado"),AND(L29="Baja",T29="Menor"),AND(L29="Baja",T29="Moderado"),AND(L29="Media",T29="Leve"),AND(L29="Media",T29="Menor"),AND(L29="Media",T29="Moderado"),AND(L29="Alta",T29="Leve"),AND(L29="Alta",T29="Menor")),"MODERADO",IF(OR(AND(L29="Muy Baja",T29="Mayor"),AND(L29="Baja",T29="Mayor"),AND(L29="Media",T29="Mayor"),AND(L29="Alta",T29="Moderado"),AND(L29="Alta",T29="Mayor"),AND(L29="Muy Alta",T29="Leve"),AND(L29="Muy Alta",T29="Menor"),AND(L29="Muy Alta",T29="Moderado"),AND(L29="Muy Alta",T29="Mayor")),"ALTO",IF(OR(AND(L29="Muy Baja",T29="Catastrófico"),AND(L29="Baja",T29="Catastrófico"),AND(L29="Media",T29="Catastrófico"),AND(L29="Alta",T29="Catastrófico"),AND(L29="Muy Alta",T29="Catastrófico")),"EXTREMO","")))),"")</f>
        <v/>
      </c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1:50" ht="33.75" customHeight="1" x14ac:dyDescent="0.2">
      <c r="A30" s="85"/>
      <c r="B30" s="257" t="s">
        <v>262</v>
      </c>
      <c r="C30" s="366" t="s">
        <v>263</v>
      </c>
      <c r="D30" s="366"/>
      <c r="E30" s="366"/>
      <c r="F30" s="366"/>
      <c r="G30" s="366"/>
      <c r="H30" s="366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36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</row>
    <row r="31" spans="1:50" ht="409.6" customHeight="1" x14ac:dyDescent="0.2">
      <c r="A31" s="85"/>
      <c r="B31" s="349" t="s">
        <v>264</v>
      </c>
      <c r="C31" s="351" t="s">
        <v>265</v>
      </c>
      <c r="D31" s="352"/>
      <c r="E31" s="352"/>
      <c r="F31" s="352"/>
      <c r="G31" s="352"/>
      <c r="H31" s="353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</row>
    <row r="32" spans="1:50" ht="409.6" customHeight="1" x14ac:dyDescent="0.2">
      <c r="A32" s="85"/>
      <c r="B32" s="350"/>
      <c r="C32" s="354"/>
      <c r="D32" s="355"/>
      <c r="E32" s="355"/>
      <c r="F32" s="355"/>
      <c r="G32" s="355"/>
      <c r="H32" s="356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47" customHeight="1" x14ac:dyDescent="0.35">
      <c r="A33" s="85"/>
      <c r="B33" s="507" t="s">
        <v>354</v>
      </c>
      <c r="C33" s="513" t="s">
        <v>361</v>
      </c>
      <c r="D33" s="514"/>
      <c r="E33" s="514"/>
      <c r="F33" s="514"/>
      <c r="G33" s="514"/>
      <c r="H33" s="51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</row>
    <row r="34" spans="1:49" ht="111.7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</row>
    <row r="35" spans="1:49" x14ac:dyDescent="0.2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1:49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1:49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x14ac:dyDescent="0.2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1:49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49" x14ac:dyDescent="0.2">
      <c r="A43" s="85"/>
      <c r="B43" s="85"/>
      <c r="C43" s="85"/>
      <c r="D43" s="85"/>
      <c r="E43" s="85"/>
      <c r="F43" s="85"/>
      <c r="G43" s="85"/>
      <c r="H43" s="85"/>
      <c r="I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1:49" ht="15.75" x14ac:dyDescent="0.25">
      <c r="A44" s="85"/>
      <c r="B44" s="357" t="s">
        <v>266</v>
      </c>
      <c r="C44" s="357"/>
      <c r="D44" s="357"/>
      <c r="E44" s="357"/>
      <c r="F44" s="357"/>
      <c r="G44" s="109"/>
      <c r="H44" s="109"/>
      <c r="I44" s="109"/>
      <c r="J44" s="109"/>
      <c r="K44" s="110" t="s">
        <v>267</v>
      </c>
      <c r="L44" s="110"/>
      <c r="M44" s="111"/>
      <c r="N44" s="111"/>
      <c r="O44" s="111"/>
      <c r="P44" s="111"/>
      <c r="Q44" s="85"/>
      <c r="R44" s="85"/>
      <c r="S44" s="85"/>
      <c r="T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1:49" ht="15.75" x14ac:dyDescent="0.25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1:49" ht="59.25" customHeight="1" x14ac:dyDescent="0.25">
      <c r="A46" s="85"/>
      <c r="B46" s="112"/>
      <c r="C46" s="113" t="s">
        <v>268</v>
      </c>
      <c r="D46" s="113" t="s">
        <v>269</v>
      </c>
      <c r="E46" s="114" t="s">
        <v>270</v>
      </c>
      <c r="F46" s="114" t="s">
        <v>271</v>
      </c>
      <c r="G46" s="85"/>
      <c r="H46" s="115"/>
      <c r="I46" s="109"/>
      <c r="J46" s="109"/>
      <c r="K46" s="116"/>
      <c r="L46" s="116"/>
      <c r="M46" s="113" t="s">
        <v>272</v>
      </c>
      <c r="N46" s="113" t="s">
        <v>273</v>
      </c>
      <c r="O46" s="117"/>
      <c r="P46" s="85"/>
      <c r="Q46" s="85"/>
      <c r="R46" s="85"/>
      <c r="S46" s="85"/>
      <c r="T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1:49" ht="72.75" customHeight="1" x14ac:dyDescent="0.25">
      <c r="A47" s="85"/>
      <c r="B47" s="118" t="s">
        <v>274</v>
      </c>
      <c r="C47" s="119" t="s">
        <v>275</v>
      </c>
      <c r="D47" s="120">
        <v>0.2</v>
      </c>
      <c r="E47" s="121">
        <v>0</v>
      </c>
      <c r="F47" s="121">
        <v>2</v>
      </c>
      <c r="G47" s="85"/>
      <c r="H47" s="115"/>
      <c r="I47" s="109"/>
      <c r="J47" s="109"/>
      <c r="K47" s="122" t="s">
        <v>276</v>
      </c>
      <c r="L47" s="123">
        <v>0.2</v>
      </c>
      <c r="M47" s="124" t="s">
        <v>212</v>
      </c>
      <c r="N47" s="125" t="s">
        <v>277</v>
      </c>
      <c r="O47" s="126"/>
      <c r="P47" s="85"/>
      <c r="Q47" s="85"/>
      <c r="R47" s="85"/>
      <c r="S47" s="85"/>
      <c r="T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1:49" ht="84" customHeight="1" x14ac:dyDescent="0.25">
      <c r="A48" s="85"/>
      <c r="B48" s="127" t="s">
        <v>229</v>
      </c>
      <c r="C48" s="119" t="s">
        <v>183</v>
      </c>
      <c r="D48" s="120">
        <v>0.4</v>
      </c>
      <c r="E48" s="121">
        <v>3</v>
      </c>
      <c r="F48" s="121">
        <v>24</v>
      </c>
      <c r="G48" s="85"/>
      <c r="H48" s="115"/>
      <c r="I48" s="109"/>
      <c r="J48" s="109"/>
      <c r="K48" s="128" t="s">
        <v>278</v>
      </c>
      <c r="L48" s="129">
        <v>0.4</v>
      </c>
      <c r="M48" s="130" t="s">
        <v>279</v>
      </c>
      <c r="N48" s="125" t="s">
        <v>185</v>
      </c>
      <c r="O48" s="132"/>
      <c r="P48" s="85"/>
      <c r="Q48" s="85"/>
      <c r="R48" s="85"/>
      <c r="S48" s="85"/>
      <c r="T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1:49" ht="57" customHeight="1" x14ac:dyDescent="0.25">
      <c r="A49" s="85"/>
      <c r="B49" s="133" t="s">
        <v>280</v>
      </c>
      <c r="C49" s="119" t="s">
        <v>281</v>
      </c>
      <c r="D49" s="120">
        <v>0.6</v>
      </c>
      <c r="E49" s="121">
        <v>25</v>
      </c>
      <c r="F49" s="121">
        <v>500</v>
      </c>
      <c r="G49" s="85"/>
      <c r="H49" s="115"/>
      <c r="I49" s="109"/>
      <c r="J49" s="109"/>
      <c r="K49" s="134" t="s">
        <v>282</v>
      </c>
      <c r="L49" s="135">
        <v>0.6</v>
      </c>
      <c r="M49" s="130" t="s">
        <v>283</v>
      </c>
      <c r="N49" s="131" t="s">
        <v>284</v>
      </c>
      <c r="O49" s="126"/>
      <c r="P49" s="85"/>
      <c r="Q49" s="85"/>
      <c r="R49" s="85"/>
      <c r="S49" s="85"/>
      <c r="T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49" ht="67.5" customHeight="1" x14ac:dyDescent="0.25">
      <c r="A50" s="85"/>
      <c r="B50" s="137" t="s">
        <v>285</v>
      </c>
      <c r="C50" s="119" t="s">
        <v>286</v>
      </c>
      <c r="D50" s="120">
        <v>0.8</v>
      </c>
      <c r="E50" s="121">
        <v>501</v>
      </c>
      <c r="F50" s="121">
        <v>5000</v>
      </c>
      <c r="G50" s="85"/>
      <c r="H50" s="115"/>
      <c r="I50" s="109"/>
      <c r="J50" s="109"/>
      <c r="K50" s="138" t="s">
        <v>287</v>
      </c>
      <c r="L50" s="139">
        <v>0.8</v>
      </c>
      <c r="M50" s="124" t="s">
        <v>288</v>
      </c>
      <c r="N50" s="131" t="s">
        <v>289</v>
      </c>
      <c r="O50" s="126"/>
      <c r="P50" s="85"/>
      <c r="Q50" s="85"/>
      <c r="R50" s="85"/>
      <c r="S50" s="85"/>
      <c r="T50" s="85"/>
    </row>
    <row r="51" spans="1:49" ht="76.5" customHeight="1" x14ac:dyDescent="0.25">
      <c r="A51" s="85"/>
      <c r="B51" s="140" t="s">
        <v>290</v>
      </c>
      <c r="C51" s="119" t="s">
        <v>291</v>
      </c>
      <c r="D51" s="120">
        <v>1</v>
      </c>
      <c r="E51" s="121">
        <v>5001</v>
      </c>
      <c r="F51" s="121"/>
      <c r="G51" s="85"/>
      <c r="H51" s="115"/>
      <c r="I51" s="109"/>
      <c r="J51" s="109"/>
      <c r="K51" s="141" t="s">
        <v>292</v>
      </c>
      <c r="L51" s="142">
        <v>1</v>
      </c>
      <c r="M51" s="124" t="s">
        <v>293</v>
      </c>
      <c r="N51" s="136" t="s">
        <v>294</v>
      </c>
      <c r="O51" s="126"/>
      <c r="P51" s="85"/>
      <c r="Q51" s="85"/>
      <c r="R51" s="85"/>
      <c r="S51" s="85"/>
      <c r="T51" s="85"/>
    </row>
    <row r="52" spans="1:49" ht="16.5" thickBot="1" x14ac:dyDescent="0.3">
      <c r="A52" s="85"/>
      <c r="B52" s="109"/>
      <c r="C52" s="109"/>
      <c r="D52" s="109"/>
      <c r="E52" s="109"/>
      <c r="F52" s="109"/>
      <c r="G52" s="109"/>
      <c r="H52" s="109"/>
      <c r="I52" s="109"/>
      <c r="J52" s="109"/>
      <c r="K52" s="143"/>
      <c r="L52" s="143"/>
      <c r="M52" s="144" t="s">
        <v>184</v>
      </c>
      <c r="N52" s="145" t="s">
        <v>184</v>
      </c>
      <c r="O52" s="146"/>
      <c r="P52" s="146"/>
      <c r="Q52" s="85"/>
      <c r="R52" s="85"/>
      <c r="S52" s="85"/>
      <c r="T52" s="85"/>
    </row>
    <row r="53" spans="1:49" ht="15.75" x14ac:dyDescent="0.25">
      <c r="A53" s="85"/>
      <c r="B53" s="147"/>
      <c r="C53" s="109"/>
      <c r="D53" s="109"/>
      <c r="E53" s="109"/>
      <c r="F53" s="109"/>
      <c r="G53" s="109"/>
      <c r="H53" s="109"/>
      <c r="I53" s="109"/>
      <c r="J53" s="109"/>
      <c r="K53" s="148"/>
      <c r="L53" s="148"/>
      <c r="M53" s="148"/>
      <c r="N53" s="148"/>
      <c r="O53" s="148"/>
      <c r="P53" s="148"/>
      <c r="Q53" s="85"/>
      <c r="R53" s="85"/>
      <c r="S53" s="85"/>
      <c r="T53" s="85"/>
    </row>
    <row r="54" spans="1:49" x14ac:dyDescent="0.2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1:49" ht="32.2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1:49" ht="15" thickBot="1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1:49" ht="24.95" customHeight="1" x14ac:dyDescent="0.2">
      <c r="A57" s="85"/>
      <c r="B57" s="149"/>
      <c r="C57" s="149"/>
      <c r="D57" s="150"/>
      <c r="E57" s="358" t="s">
        <v>295</v>
      </c>
      <c r="F57" s="358"/>
      <c r="G57" s="358"/>
      <c r="H57" s="358"/>
      <c r="I57" s="359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1:49" ht="24.95" customHeight="1" x14ac:dyDescent="0.2">
      <c r="A58" s="85"/>
      <c r="B58" s="151"/>
      <c r="C58" s="151"/>
      <c r="D58" s="152"/>
      <c r="E58" s="153">
        <v>0.2</v>
      </c>
      <c r="F58" s="153">
        <v>0.4</v>
      </c>
      <c r="G58" s="153">
        <v>0.6</v>
      </c>
      <c r="H58" s="153">
        <v>0.8</v>
      </c>
      <c r="I58" s="154">
        <v>1</v>
      </c>
      <c r="J58" s="85"/>
      <c r="K58" s="85"/>
      <c r="L58" s="85"/>
      <c r="M58" s="85"/>
      <c r="N58" s="85"/>
      <c r="O58" s="85"/>
      <c r="P58" s="85"/>
      <c r="Q58" s="85"/>
    </row>
    <row r="59" spans="1:49" ht="24.95" customHeight="1" x14ac:dyDescent="0.2">
      <c r="A59" s="85"/>
      <c r="B59" s="151"/>
      <c r="C59" s="151"/>
      <c r="D59" s="155"/>
      <c r="E59" s="156" t="s">
        <v>296</v>
      </c>
      <c r="F59" s="156" t="s">
        <v>278</v>
      </c>
      <c r="G59" s="156" t="s">
        <v>186</v>
      </c>
      <c r="H59" s="156" t="s">
        <v>297</v>
      </c>
      <c r="I59" s="245" t="s">
        <v>292</v>
      </c>
      <c r="J59" s="85"/>
      <c r="K59" s="85"/>
      <c r="L59" s="85"/>
      <c r="M59" s="85"/>
      <c r="N59" s="85"/>
      <c r="O59" s="85"/>
      <c r="P59" s="85"/>
      <c r="Q59" s="85"/>
    </row>
    <row r="60" spans="1:49" ht="24.95" customHeight="1" x14ac:dyDescent="0.2">
      <c r="A60" s="85"/>
      <c r="B60" s="360" t="s">
        <v>269</v>
      </c>
      <c r="C60" s="158">
        <v>1</v>
      </c>
      <c r="D60" s="156" t="s">
        <v>290</v>
      </c>
      <c r="E60" s="159" t="s">
        <v>298</v>
      </c>
      <c r="F60" s="159" t="s">
        <v>298</v>
      </c>
      <c r="G60" s="159" t="s">
        <v>298</v>
      </c>
      <c r="H60" s="159" t="s">
        <v>298</v>
      </c>
      <c r="I60" s="160" t="s">
        <v>299</v>
      </c>
      <c r="J60" s="85"/>
      <c r="K60" s="85"/>
      <c r="L60" s="85"/>
      <c r="M60" s="85"/>
      <c r="N60" s="85"/>
      <c r="O60" s="85"/>
      <c r="P60" s="85"/>
      <c r="Q60" s="85"/>
    </row>
    <row r="61" spans="1:49" ht="24.95" customHeight="1" x14ac:dyDescent="0.2">
      <c r="A61" s="85"/>
      <c r="B61" s="360"/>
      <c r="C61" s="158">
        <v>0.8</v>
      </c>
      <c r="D61" s="156" t="s">
        <v>285</v>
      </c>
      <c r="E61" s="161" t="s">
        <v>186</v>
      </c>
      <c r="F61" s="161" t="s">
        <v>186</v>
      </c>
      <c r="G61" s="159" t="s">
        <v>298</v>
      </c>
      <c r="H61" s="159" t="s">
        <v>298</v>
      </c>
      <c r="I61" s="160" t="s">
        <v>299</v>
      </c>
      <c r="J61" s="85"/>
      <c r="K61" s="85"/>
      <c r="L61" s="85"/>
      <c r="M61" s="85"/>
      <c r="N61" s="85"/>
      <c r="O61" s="85"/>
      <c r="P61" s="85"/>
      <c r="Q61" s="85"/>
    </row>
    <row r="62" spans="1:49" ht="24.95" customHeight="1" x14ac:dyDescent="0.2">
      <c r="A62" s="85"/>
      <c r="B62" s="360"/>
      <c r="C62" s="158">
        <v>0.6</v>
      </c>
      <c r="D62" s="156" t="s">
        <v>280</v>
      </c>
      <c r="E62" s="161" t="s">
        <v>186</v>
      </c>
      <c r="F62" s="161" t="s">
        <v>186</v>
      </c>
      <c r="G62" s="161" t="s">
        <v>186</v>
      </c>
      <c r="H62" s="159" t="s">
        <v>298</v>
      </c>
      <c r="I62" s="160" t="s">
        <v>299</v>
      </c>
      <c r="J62" s="85"/>
      <c r="K62" s="85"/>
      <c r="L62" s="85"/>
      <c r="M62" s="85"/>
      <c r="N62" s="85"/>
      <c r="O62" s="85"/>
      <c r="P62" s="85"/>
      <c r="Q62" s="85"/>
    </row>
    <row r="63" spans="1:49" ht="24.95" customHeight="1" x14ac:dyDescent="0.2">
      <c r="A63" s="85"/>
      <c r="B63" s="360"/>
      <c r="C63" s="158">
        <v>0.4</v>
      </c>
      <c r="D63" s="246" t="s">
        <v>229</v>
      </c>
      <c r="E63" s="162" t="s">
        <v>205</v>
      </c>
      <c r="F63" s="161" t="s">
        <v>186</v>
      </c>
      <c r="G63" s="161" t="s">
        <v>186</v>
      </c>
      <c r="H63" s="159" t="s">
        <v>298</v>
      </c>
      <c r="I63" s="157" t="s">
        <v>299</v>
      </c>
      <c r="J63" s="85"/>
      <c r="K63" s="85"/>
      <c r="L63" s="85"/>
      <c r="M63" s="85"/>
      <c r="N63" s="85"/>
      <c r="O63" s="85"/>
      <c r="P63" s="85"/>
      <c r="Q63" s="85"/>
    </row>
    <row r="64" spans="1:49" ht="24.95" customHeight="1" thickBot="1" x14ac:dyDescent="0.25">
      <c r="A64" s="85"/>
      <c r="B64" s="361"/>
      <c r="C64" s="163">
        <v>0.2</v>
      </c>
      <c r="D64" s="164" t="s">
        <v>274</v>
      </c>
      <c r="E64" s="165" t="s">
        <v>205</v>
      </c>
      <c r="F64" s="165" t="s">
        <v>205</v>
      </c>
      <c r="G64" s="166" t="s">
        <v>186</v>
      </c>
      <c r="H64" s="167" t="s">
        <v>298</v>
      </c>
      <c r="I64" s="168" t="s">
        <v>299</v>
      </c>
      <c r="J64" s="85"/>
      <c r="K64" s="85"/>
      <c r="L64" s="85"/>
      <c r="M64" s="85"/>
      <c r="N64" s="85"/>
      <c r="O64" s="85"/>
      <c r="P64" s="85"/>
      <c r="Q64" s="85"/>
    </row>
    <row r="65" spans="1:17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</sheetData>
  <mergeCells count="128">
    <mergeCell ref="B10:E10"/>
    <mergeCell ref="F10:G10"/>
    <mergeCell ref="H10:I10"/>
    <mergeCell ref="K10:L10"/>
    <mergeCell ref="B11:E11"/>
    <mergeCell ref="F11:G11"/>
    <mergeCell ref="B2:E2"/>
    <mergeCell ref="B4:B7"/>
    <mergeCell ref="C4:F5"/>
    <mergeCell ref="G4:H4"/>
    <mergeCell ref="G5:H5"/>
    <mergeCell ref="C6:F7"/>
    <mergeCell ref="G6:H6"/>
    <mergeCell ref="G7:H7"/>
    <mergeCell ref="AU13:AU15"/>
    <mergeCell ref="AV13:AV15"/>
    <mergeCell ref="AW13:AW15"/>
    <mergeCell ref="I14:L14"/>
    <mergeCell ref="M14:T14"/>
    <mergeCell ref="W14:W15"/>
    <mergeCell ref="X14:X15"/>
    <mergeCell ref="Y14:Y15"/>
    <mergeCell ref="Z14:Z15"/>
    <mergeCell ref="AA14:AA15"/>
    <mergeCell ref="U13:U15"/>
    <mergeCell ref="V13:V15"/>
    <mergeCell ref="W13:AJ13"/>
    <mergeCell ref="AK13:AR14"/>
    <mergeCell ref="AS13:AS15"/>
    <mergeCell ref="AT13:AT15"/>
    <mergeCell ref="AB14:AB15"/>
    <mergeCell ref="AC14:AC15"/>
    <mergeCell ref="AD14:AD15"/>
    <mergeCell ref="AE14:AE15"/>
    <mergeCell ref="I13:T13"/>
    <mergeCell ref="K16:K18"/>
    <mergeCell ref="L16:L18"/>
    <mergeCell ref="M16:M18"/>
    <mergeCell ref="N16:N18"/>
    <mergeCell ref="O16:O18"/>
    <mergeCell ref="P16:P18"/>
    <mergeCell ref="AF14:AJ14"/>
    <mergeCell ref="B16:B26"/>
    <mergeCell ref="C16:C18"/>
    <mergeCell ref="D16:D18"/>
    <mergeCell ref="E16:E18"/>
    <mergeCell ref="F16:F18"/>
    <mergeCell ref="G16:G18"/>
    <mergeCell ref="H16:H18"/>
    <mergeCell ref="I16:I18"/>
    <mergeCell ref="J16:J18"/>
    <mergeCell ref="B13:B15"/>
    <mergeCell ref="C13:C15"/>
    <mergeCell ref="D13:D15"/>
    <mergeCell ref="E13:G14"/>
    <mergeCell ref="H13:H15"/>
    <mergeCell ref="K19:K23"/>
    <mergeCell ref="L19:L23"/>
    <mergeCell ref="M19:M23"/>
    <mergeCell ref="AR16:AR18"/>
    <mergeCell ref="AS16:AS18"/>
    <mergeCell ref="AT16:AT18"/>
    <mergeCell ref="AU16:AU18"/>
    <mergeCell ref="AV16:AV18"/>
    <mergeCell ref="AW16:AW18"/>
    <mergeCell ref="Q16:Q18"/>
    <mergeCell ref="R16:R18"/>
    <mergeCell ref="S16:S18"/>
    <mergeCell ref="T16:T18"/>
    <mergeCell ref="U16:U18"/>
    <mergeCell ref="W16:W18"/>
    <mergeCell ref="C19:C23"/>
    <mergeCell ref="D19:D23"/>
    <mergeCell ref="E19:E23"/>
    <mergeCell ref="F19:F23"/>
    <mergeCell ref="G19:G23"/>
    <mergeCell ref="H19:H23"/>
    <mergeCell ref="AV19:AV23"/>
    <mergeCell ref="AW19:AW23"/>
    <mergeCell ref="W19:W23"/>
    <mergeCell ref="AR19:AR23"/>
    <mergeCell ref="AS19:AS23"/>
    <mergeCell ref="AT19:AT23"/>
    <mergeCell ref="AU19:AU23"/>
    <mergeCell ref="U19:U23"/>
    <mergeCell ref="O19:O23"/>
    <mergeCell ref="P19:P23"/>
    <mergeCell ref="Q19:Q23"/>
    <mergeCell ref="R19:R23"/>
    <mergeCell ref="S19:S23"/>
    <mergeCell ref="T19:T23"/>
    <mergeCell ref="I19:I23"/>
    <mergeCell ref="J19:J23"/>
    <mergeCell ref="N19:N23"/>
    <mergeCell ref="AW24:AW26"/>
    <mergeCell ref="B29:H29"/>
    <mergeCell ref="U29:U30"/>
    <mergeCell ref="C30:H30"/>
    <mergeCell ref="R24:R26"/>
    <mergeCell ref="S24:S26"/>
    <mergeCell ref="T24:T26"/>
    <mergeCell ref="U24:U26"/>
    <mergeCell ref="W24:W26"/>
    <mergeCell ref="AR24:AR26"/>
    <mergeCell ref="L24:L26"/>
    <mergeCell ref="M24:M26"/>
    <mergeCell ref="N24:N26"/>
    <mergeCell ref="O24:O26"/>
    <mergeCell ref="P24:P26"/>
    <mergeCell ref="Q24:Q26"/>
    <mergeCell ref="C24:C26"/>
    <mergeCell ref="D24:D26"/>
    <mergeCell ref="E24:E26"/>
    <mergeCell ref="F24:F26"/>
    <mergeCell ref="H24:H26"/>
    <mergeCell ref="I24:I26"/>
    <mergeCell ref="J24:J26"/>
    <mergeCell ref="K24:K26"/>
    <mergeCell ref="B31:B32"/>
    <mergeCell ref="C31:H32"/>
    <mergeCell ref="B44:F44"/>
    <mergeCell ref="E57:I57"/>
    <mergeCell ref="B60:B64"/>
    <mergeCell ref="AS24:AS26"/>
    <mergeCell ref="AT24:AT26"/>
    <mergeCell ref="AU24:AU26"/>
    <mergeCell ref="AV24:AV26"/>
    <mergeCell ref="C33:H33"/>
  </mergeCells>
  <conditionalFormatting sqref="L16 L19 L24 L27:L28">
    <cfRule type="containsText" dxfId="53" priority="48" operator="containsText" text="MUY BAJA">
      <formula>NOT(ISERROR(SEARCH("MUY BAJA",L16)))</formula>
    </cfRule>
    <cfRule type="containsText" dxfId="52" priority="49" operator="containsText" text="MUY ALTA">
      <formula>NOT(ISERROR(SEARCH("MUY ALTA",L16)))</formula>
    </cfRule>
    <cfRule type="containsText" dxfId="51" priority="50" operator="containsText" text="MUY ALTA ">
      <formula>NOT(ISERROR(SEARCH("MUY ALTA ",L16)))</formula>
    </cfRule>
    <cfRule type="containsText" dxfId="50" priority="51" operator="containsText" text="ALTA">
      <formula>NOT(ISERROR(SEARCH("ALTA",L16)))</formula>
    </cfRule>
    <cfRule type="containsText" dxfId="49" priority="52" operator="containsText" text="BAJA">
      <formula>NOT(ISERROR(SEARCH("BAJA",L16)))</formula>
    </cfRule>
    <cfRule type="containsText" dxfId="48" priority="53" operator="containsText" text="MUY BAJA">
      <formula>NOT(ISERROR(SEARCH("MUY BAJA",L16)))</formula>
    </cfRule>
    <cfRule type="containsText" dxfId="47" priority="54" operator="containsText" text="MEDIA">
      <formula>NOT(ISERROR(SEARCH("MEDIA",L16)))</formula>
    </cfRule>
  </conditionalFormatting>
  <conditionalFormatting sqref="O16 R16 O19 R19 O24 R24 O27:O28 R27:R28">
    <cfRule type="containsText" dxfId="46" priority="42" operator="containsText" text="CATASTRÓFICO">
      <formula>NOT(ISERROR(SEARCH("CATASTRÓFICO",O16)))</formula>
    </cfRule>
    <cfRule type="containsText" dxfId="45" priority="43" operator="containsText" text="CATASTROFICO">
      <formula>NOT(ISERROR(SEARCH("CATASTROFICO",O16)))</formula>
    </cfRule>
    <cfRule type="containsText" dxfId="44" priority="44" operator="containsText" text="MAYOR">
      <formula>NOT(ISERROR(SEARCH("MAYOR",O16)))</formula>
    </cfRule>
    <cfRule type="containsText" dxfId="43" priority="45" operator="containsText" text="MODERADO">
      <formula>NOT(ISERROR(SEARCH("MODERADO",O16)))</formula>
    </cfRule>
    <cfRule type="containsText" dxfId="42" priority="46" operator="containsText" text="MENOR">
      <formula>NOT(ISERROR(SEARCH("MENOR",O16)))</formula>
    </cfRule>
    <cfRule type="containsText" dxfId="41" priority="47" operator="containsText" text="LEVE">
      <formula>NOT(ISERROR(SEARCH("LEVE",O16)))</formula>
    </cfRule>
  </conditionalFormatting>
  <conditionalFormatting sqref="T16 T19 T24 T27:T28">
    <cfRule type="containsText" dxfId="40" priority="37" operator="containsText" text="CATASTRÓFICO">
      <formula>NOT(ISERROR(SEARCH("CATASTRÓFICO",T16)))</formula>
    </cfRule>
    <cfRule type="containsText" dxfId="39" priority="38" operator="containsText" text="MAYOR">
      <formula>NOT(ISERROR(SEARCH("MAYOR",T16)))</formula>
    </cfRule>
    <cfRule type="containsText" dxfId="38" priority="39" operator="containsText" text="MODERADO">
      <formula>NOT(ISERROR(SEARCH("MODERADO",T16)))</formula>
    </cfRule>
    <cfRule type="containsText" dxfId="37" priority="40" operator="containsText" text="MENOR">
      <formula>NOT(ISERROR(SEARCH("MENOR",T16)))</formula>
    </cfRule>
    <cfRule type="containsText" dxfId="36" priority="41" operator="containsText" text="LEVE">
      <formula>NOT(ISERROR(SEARCH("LEVE",T16)))</formula>
    </cfRule>
  </conditionalFormatting>
  <conditionalFormatting sqref="O16 R16 O19 R19 O24 R24 O27:O28 R27:R28">
    <cfRule type="containsBlanks" dxfId="35" priority="36">
      <formula>LEN(TRIM(O16))=0</formula>
    </cfRule>
  </conditionalFormatting>
  <conditionalFormatting sqref="AM16:AM26">
    <cfRule type="containsText" dxfId="34" priority="30" operator="containsText" text="MUY ALTA ">
      <formula>NOT(ISERROR(SEARCH("MUY ALTA ",AM16)))</formula>
    </cfRule>
    <cfRule type="containsText" dxfId="33" priority="31" operator="containsText" text="ALTA">
      <formula>NOT(ISERROR(SEARCH("ALTA",AM16)))</formula>
    </cfRule>
    <cfRule type="containsText" dxfId="32" priority="32" operator="containsText" text="MEDIA">
      <formula>NOT(ISERROR(SEARCH("MEDIA",AM16)))</formula>
    </cfRule>
    <cfRule type="containsText" dxfId="31" priority="33" operator="containsText" text="BAJA">
      <formula>NOT(ISERROR(SEARCH("BAJA",AM16)))</formula>
    </cfRule>
    <cfRule type="containsText" dxfId="30" priority="34" operator="containsText" text="MUY BAJA">
      <formula>NOT(ISERROR(SEARCH("MUY BAJA",AM16)))</formula>
    </cfRule>
    <cfRule type="containsText" dxfId="29" priority="35" operator="containsText" text="MUY BAJA ">
      <formula>NOT(ISERROR(SEARCH("MUY BAJA ",AM16)))</formula>
    </cfRule>
  </conditionalFormatting>
  <conditionalFormatting sqref="AM19:AM26">
    <cfRule type="containsText" dxfId="28" priority="29" operator="containsText" text="MUY BAJA ">
      <formula>NOT(ISERROR(SEARCH("MUY BAJA ",AM19)))</formula>
    </cfRule>
  </conditionalFormatting>
  <conditionalFormatting sqref="AM16:AM26">
    <cfRule type="containsText" dxfId="27" priority="28" operator="containsText" text="MUY BAJA">
      <formula>NOT(ISERROR(SEARCH("MUY BAJA",AM16)))</formula>
    </cfRule>
  </conditionalFormatting>
  <conditionalFormatting sqref="AN16:AO26">
    <cfRule type="containsText" dxfId="26" priority="23" operator="containsText" text="CATASTRÓFICO">
      <formula>NOT(ISERROR(SEARCH("CATASTRÓFICO",AN16)))</formula>
    </cfRule>
    <cfRule type="containsText" dxfId="25" priority="24" operator="containsText" text="MAYOR">
      <formula>NOT(ISERROR(SEARCH("MAYOR",AN16)))</formula>
    </cfRule>
    <cfRule type="containsText" dxfId="24" priority="25" operator="containsText" text="MODERADO">
      <formula>NOT(ISERROR(SEARCH("MODERADO",AN16)))</formula>
    </cfRule>
    <cfRule type="containsText" dxfId="23" priority="26" operator="containsText" text="MENOR ">
      <formula>NOT(ISERROR(SEARCH("MENOR ",AN16)))</formula>
    </cfRule>
    <cfRule type="containsText" dxfId="22" priority="27" operator="containsText" text="LEVE">
      <formula>NOT(ISERROR(SEARCH("LEVE",AN16)))</formula>
    </cfRule>
  </conditionalFormatting>
  <conditionalFormatting sqref="AQ19:AQ22">
    <cfRule type="containsText" dxfId="21" priority="18" operator="containsText" text="EXTREMO">
      <formula>NOT(ISERROR(SEARCH("EXTREMO",AQ19)))</formula>
    </cfRule>
    <cfRule type="containsText" dxfId="20" priority="19" operator="containsText" text="ALTO">
      <formula>NOT(ISERROR(SEARCH("ALTO",AQ19)))</formula>
    </cfRule>
    <cfRule type="containsText" dxfId="19" priority="20" operator="containsText" text="MODERADO">
      <formula>NOT(ISERROR(SEARCH("MODERADO",AQ19)))</formula>
    </cfRule>
    <cfRule type="containsText" dxfId="18" priority="21" operator="containsText" text="BAJO">
      <formula>NOT(ISERROR(SEARCH("BAJO",AQ19)))</formula>
    </cfRule>
    <cfRule type="containsText" dxfId="17" priority="22" operator="containsText" text="BAJO">
      <formula>NOT(ISERROR(SEARCH("BAJO",AQ19)))</formula>
    </cfRule>
  </conditionalFormatting>
  <conditionalFormatting sqref="U16 U24">
    <cfRule type="containsText" dxfId="16" priority="13" operator="containsText" text="EXTREMO">
      <formula>NOT(ISERROR(SEARCH("EXTREMO",U16)))</formula>
    </cfRule>
    <cfRule type="containsText" dxfId="15" priority="14" operator="containsText" text="ALTO">
      <formula>NOT(ISERROR(SEARCH("ALTO",U16)))</formula>
    </cfRule>
    <cfRule type="containsText" dxfId="14" priority="15" operator="containsText" text="MODERADO">
      <formula>NOT(ISERROR(SEARCH("MODERADO",U16)))</formula>
    </cfRule>
    <cfRule type="containsText" dxfId="13" priority="16" operator="containsText" text="BAJO">
      <formula>NOT(ISERROR(SEARCH("BAJO",U16)))</formula>
    </cfRule>
    <cfRule type="containsText" dxfId="12" priority="17" operator="containsText" text="BAJO">
      <formula>NOT(ISERROR(SEARCH("BAJO",U16)))</formula>
    </cfRule>
  </conditionalFormatting>
  <conditionalFormatting sqref="AN16:AO26">
    <cfRule type="containsText" dxfId="11" priority="11" operator="containsText" text="MENOR">
      <formula>NOT(ISERROR(SEARCH("MENOR",AN16)))</formula>
    </cfRule>
    <cfRule type="containsText" dxfId="10" priority="12" operator="containsText" text="MENOR">
      <formula>NOT(ISERROR(SEARCH("MENOR",AN16)))</formula>
    </cfRule>
  </conditionalFormatting>
  <conditionalFormatting sqref="U29">
    <cfRule type="containsText" dxfId="9" priority="1" operator="containsText" text="EXTREMO">
      <formula>NOT(ISERROR(SEARCH("EXTREMO",U29)))</formula>
    </cfRule>
    <cfRule type="containsText" dxfId="8" priority="2" operator="containsText" text="ALTO">
      <formula>NOT(ISERROR(SEARCH("ALTO",U29)))</formula>
    </cfRule>
    <cfRule type="containsText" dxfId="7" priority="3" operator="containsText" text="MODERADO">
      <formula>NOT(ISERROR(SEARCH("MODERADO",U29)))</formula>
    </cfRule>
    <cfRule type="containsText" dxfId="6" priority="4" operator="containsText" text="BAJO">
      <formula>NOT(ISERROR(SEARCH("BAJO",U29)))</formula>
    </cfRule>
    <cfRule type="containsText" dxfId="5" priority="5" operator="containsText" text="BAJO">
      <formula>NOT(ISERROR(SEARCH("BAJO",U29)))</formula>
    </cfRule>
  </conditionalFormatting>
  <conditionalFormatting sqref="U19">
    <cfRule type="containsText" dxfId="4" priority="6" operator="containsText" text="EXTREMO">
      <formula>NOT(ISERROR(SEARCH("EXTREMO",U19)))</formula>
    </cfRule>
    <cfRule type="containsText" dxfId="3" priority="7" operator="containsText" text="ALTO">
      <formula>NOT(ISERROR(SEARCH("ALTO",U19)))</formula>
    </cfRule>
    <cfRule type="containsText" dxfId="2" priority="8" operator="containsText" text="MODERADO">
      <formula>NOT(ISERROR(SEARCH("MODERADO",U19)))</formula>
    </cfRule>
    <cfRule type="containsText" dxfId="1" priority="9" operator="containsText" text="BAJO">
      <formula>NOT(ISERROR(SEARCH("BAJO",U19)))</formula>
    </cfRule>
    <cfRule type="containsText" dxfId="0" priority="10" operator="containsText" text="BAJO">
      <formula>NOT(ISERROR(SEARCH("BAJO",U19)))</formula>
    </cfRule>
  </conditionalFormatting>
  <dataValidations count="3">
    <dataValidation type="list" allowBlank="1" showInputMessage="1" showErrorMessage="1" sqref="M16 M19 M24 M27:M28">
      <formula1>$M$47:$M$52</formula1>
    </dataValidation>
    <dataValidation type="list" allowBlank="1" showInputMessage="1" showErrorMessage="1" sqref="P16 P19 P24 P27:P28">
      <formula1>$N$47:$N$52</formula1>
    </dataValidation>
    <dataValidation type="list" allowBlank="1" showInputMessage="1" showErrorMessage="1" sqref="J16 J19 J24">
      <formula1>$C$47:$C$51</formula1>
    </dataValidation>
  </dataValidations>
  <pageMargins left="0.7" right="0.7" top="0.75" bottom="0.75" header="0.3" footer="0.3"/>
  <pageSetup scale="10" orientation="portrait" r:id="rId1"/>
  <colBreaks count="1" manualBreakCount="1">
    <brk id="4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'C:\Users\sebastian\Downloads\DOCUMENTOS  BOMBEROS\contextos elaborados\FINALES\mapas\[MATRIZ RIESGOS GESTION 2025  REDUCCION 07012025.xlsx]FORMULAS '!#REF!</xm:f>
          </x14:formula1>
          <xm:sqref>AF16:AF26 AH16:AJ26 AD16:AD26 E27:E28 B27:C28</xm:sqref>
        </x14:dataValidation>
        <x14:dataValidation type="list" allowBlank="1" showInputMessage="1" showErrorMessage="1">
          <x14:formula1>
            <xm:f>'FORMULAS '!#REF!</xm:f>
          </x14:formula1>
          <xm:sqref>B16:C26 E16:E26 H16:H26 AR16:AR26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topLeftCell="B39" zoomScale="150" zoomScaleNormal="150" workbookViewId="0">
      <selection activeCell="B39" sqref="B39"/>
    </sheetView>
  </sheetViews>
  <sheetFormatPr baseColWidth="10" defaultColWidth="11" defaultRowHeight="14.25" x14ac:dyDescent="0.2"/>
  <cols>
    <col min="1" max="1" width="11" style="84"/>
    <col min="2" max="2" width="33.625" style="84" customWidth="1"/>
    <col min="3" max="16384" width="11" style="84"/>
  </cols>
  <sheetData>
    <row r="3" spans="2:2" x14ac:dyDescent="0.2">
      <c r="B3" s="169" t="s">
        <v>300</v>
      </c>
    </row>
    <row r="4" spans="2:2" x14ac:dyDescent="0.2">
      <c r="B4" s="84" t="s">
        <v>301</v>
      </c>
    </row>
    <row r="5" spans="2:2" x14ac:dyDescent="0.2">
      <c r="B5" s="84" t="s">
        <v>302</v>
      </c>
    </row>
    <row r="6" spans="2:2" x14ac:dyDescent="0.2">
      <c r="B6" s="84" t="s">
        <v>303</v>
      </c>
    </row>
    <row r="7" spans="2:2" x14ac:dyDescent="0.2">
      <c r="B7" s="84" t="s">
        <v>177</v>
      </c>
    </row>
    <row r="8" spans="2:2" x14ac:dyDescent="0.2">
      <c r="B8" s="84" t="s">
        <v>304</v>
      </c>
    </row>
    <row r="9" spans="2:2" x14ac:dyDescent="0.2">
      <c r="B9" s="84" t="s">
        <v>305</v>
      </c>
    </row>
    <row r="10" spans="2:2" x14ac:dyDescent="0.2">
      <c r="B10" s="84" t="s">
        <v>306</v>
      </c>
    </row>
    <row r="11" spans="2:2" x14ac:dyDescent="0.2">
      <c r="B11" s="84" t="s">
        <v>307</v>
      </c>
    </row>
    <row r="12" spans="2:2" x14ac:dyDescent="0.2">
      <c r="B12" s="84" t="s">
        <v>308</v>
      </c>
    </row>
    <row r="13" spans="2:2" x14ac:dyDescent="0.2">
      <c r="B13" s="84" t="s">
        <v>309</v>
      </c>
    </row>
    <row r="18" spans="1:2" x14ac:dyDescent="0.2">
      <c r="B18" s="169" t="s">
        <v>310</v>
      </c>
    </row>
    <row r="20" spans="1:2" x14ac:dyDescent="0.2">
      <c r="B20" s="84" t="s">
        <v>178</v>
      </c>
    </row>
    <row r="21" spans="1:2" x14ac:dyDescent="0.2">
      <c r="B21" s="84" t="s">
        <v>208</v>
      </c>
    </row>
    <row r="24" spans="1:2" x14ac:dyDescent="0.2">
      <c r="B24" s="169" t="s">
        <v>311</v>
      </c>
    </row>
    <row r="25" spans="1:2" x14ac:dyDescent="0.2">
      <c r="A25" s="504" t="s">
        <v>312</v>
      </c>
      <c r="B25" s="170" t="s">
        <v>313</v>
      </c>
    </row>
    <row r="26" spans="1:2" x14ac:dyDescent="0.2">
      <c r="A26" s="504"/>
      <c r="B26" s="170" t="s">
        <v>179</v>
      </c>
    </row>
    <row r="27" spans="1:2" ht="28.5" x14ac:dyDescent="0.2">
      <c r="A27" s="504"/>
      <c r="B27" s="170" t="s">
        <v>314</v>
      </c>
    </row>
    <row r="29" spans="1:2" ht="28.5" x14ac:dyDescent="0.2">
      <c r="A29" s="505" t="s">
        <v>315</v>
      </c>
      <c r="B29" s="221" t="s">
        <v>209</v>
      </c>
    </row>
    <row r="30" spans="1:2" ht="28.5" x14ac:dyDescent="0.2">
      <c r="A30" s="505"/>
      <c r="B30" s="220" t="s">
        <v>316</v>
      </c>
    </row>
    <row r="31" spans="1:2" ht="28.5" x14ac:dyDescent="0.2">
      <c r="A31" s="505"/>
      <c r="B31" s="222" t="s">
        <v>317</v>
      </c>
    </row>
    <row r="32" spans="1:2" ht="28.5" x14ac:dyDescent="0.2">
      <c r="A32" s="505"/>
      <c r="B32" s="219" t="s">
        <v>318</v>
      </c>
    </row>
    <row r="36" spans="2:10" x14ac:dyDescent="0.2">
      <c r="B36" s="169" t="s">
        <v>319</v>
      </c>
    </row>
    <row r="37" spans="2:10" x14ac:dyDescent="0.2">
      <c r="B37" s="171" t="s">
        <v>182</v>
      </c>
    </row>
    <row r="38" spans="2:10" x14ac:dyDescent="0.2">
      <c r="B38" s="171" t="s">
        <v>320</v>
      </c>
    </row>
    <row r="39" spans="2:10" x14ac:dyDescent="0.2">
      <c r="B39" s="171" t="s">
        <v>321</v>
      </c>
    </row>
    <row r="40" spans="2:10" x14ac:dyDescent="0.2">
      <c r="B40" s="171" t="s">
        <v>322</v>
      </c>
    </row>
    <row r="41" spans="2:10" x14ac:dyDescent="0.2">
      <c r="B41" s="171" t="s">
        <v>323</v>
      </c>
    </row>
    <row r="42" spans="2:10" ht="25.5" x14ac:dyDescent="0.2">
      <c r="B42" s="171" t="s">
        <v>324</v>
      </c>
    </row>
    <row r="43" spans="2:10" x14ac:dyDescent="0.2">
      <c r="B43" s="171" t="s">
        <v>325</v>
      </c>
    </row>
    <row r="44" spans="2:10" x14ac:dyDescent="0.2">
      <c r="B44" s="171"/>
    </row>
    <row r="46" spans="2:10" x14ac:dyDescent="0.2">
      <c r="C46" s="172"/>
      <c r="D46" s="172"/>
      <c r="E46" s="172"/>
    </row>
    <row r="47" spans="2:10" x14ac:dyDescent="0.2">
      <c r="B47" s="506" t="s">
        <v>326</v>
      </c>
      <c r="C47" s="506"/>
      <c r="D47" s="506"/>
      <c r="E47" s="506"/>
      <c r="F47" s="172"/>
      <c r="G47" s="171"/>
      <c r="H47" s="506" t="s">
        <v>327</v>
      </c>
      <c r="I47" s="506"/>
      <c r="J47" s="506"/>
    </row>
    <row r="48" spans="2:10" ht="38.25" x14ac:dyDescent="0.2">
      <c r="B48" s="173" t="s">
        <v>328</v>
      </c>
      <c r="C48" s="173" t="s">
        <v>329</v>
      </c>
      <c r="D48" s="173" t="s">
        <v>330</v>
      </c>
      <c r="E48" s="173" t="s">
        <v>331</v>
      </c>
      <c r="G48" s="171"/>
      <c r="H48" s="174" t="s">
        <v>332</v>
      </c>
      <c r="I48" s="174" t="s">
        <v>333</v>
      </c>
      <c r="J48" s="174" t="s">
        <v>334</v>
      </c>
    </row>
    <row r="49" spans="2:10" x14ac:dyDescent="0.2">
      <c r="B49" s="175" t="s">
        <v>247</v>
      </c>
      <c r="C49" s="176">
        <v>0.25</v>
      </c>
      <c r="D49" s="175" t="s">
        <v>335</v>
      </c>
      <c r="E49" s="176">
        <v>0.25</v>
      </c>
      <c r="G49" s="171"/>
      <c r="H49" s="175" t="s">
        <v>194</v>
      </c>
      <c r="I49" s="175" t="s">
        <v>195</v>
      </c>
      <c r="J49" s="175" t="s">
        <v>196</v>
      </c>
    </row>
    <row r="50" spans="2:10" ht="25.5" x14ac:dyDescent="0.2">
      <c r="B50" s="175" t="s">
        <v>192</v>
      </c>
      <c r="C50" s="176">
        <v>0.15</v>
      </c>
      <c r="D50" s="175" t="s">
        <v>193</v>
      </c>
      <c r="E50" s="176">
        <v>0.15</v>
      </c>
      <c r="G50" s="171"/>
      <c r="H50" s="175" t="s">
        <v>336</v>
      </c>
      <c r="I50" s="175" t="s">
        <v>337</v>
      </c>
      <c r="J50" s="175" t="s">
        <v>248</v>
      </c>
    </row>
    <row r="51" spans="2:10" x14ac:dyDescent="0.2">
      <c r="B51" s="175" t="s">
        <v>338</v>
      </c>
      <c r="C51" s="176">
        <v>0.1</v>
      </c>
      <c r="D51" s="171"/>
      <c r="E51" s="171"/>
      <c r="F51" s="171"/>
      <c r="G51" s="171"/>
      <c r="H51" s="175"/>
      <c r="I51" s="175"/>
      <c r="J51" s="175"/>
    </row>
    <row r="52" spans="2:10" x14ac:dyDescent="0.2">
      <c r="B52" s="171"/>
      <c r="C52" s="177"/>
      <c r="D52" s="171"/>
      <c r="E52" s="171"/>
      <c r="F52" s="171"/>
      <c r="G52" s="171"/>
      <c r="H52" s="171"/>
      <c r="I52" s="171"/>
      <c r="J52" s="171"/>
    </row>
    <row r="56" spans="2:10" x14ac:dyDescent="0.2">
      <c r="B56" s="174" t="s">
        <v>176</v>
      </c>
      <c r="F56" s="506" t="s">
        <v>339</v>
      </c>
      <c r="G56" s="506"/>
    </row>
    <row r="57" spans="2:10" ht="25.5" x14ac:dyDescent="0.2">
      <c r="B57" s="175" t="s">
        <v>340</v>
      </c>
      <c r="F57" s="178" t="s">
        <v>328</v>
      </c>
      <c r="G57" s="178" t="s">
        <v>341</v>
      </c>
    </row>
    <row r="58" spans="2:10" x14ac:dyDescent="0.2">
      <c r="B58" s="175" t="s">
        <v>342</v>
      </c>
      <c r="F58" s="175" t="s">
        <v>247</v>
      </c>
      <c r="G58" s="179" t="s">
        <v>269</v>
      </c>
    </row>
    <row r="59" spans="2:10" x14ac:dyDescent="0.2">
      <c r="B59" s="175" t="s">
        <v>343</v>
      </c>
      <c r="F59" s="175" t="s">
        <v>192</v>
      </c>
      <c r="G59" s="179" t="s">
        <v>269</v>
      </c>
    </row>
    <row r="60" spans="2:10" x14ac:dyDescent="0.2">
      <c r="B60" s="175" t="s">
        <v>197</v>
      </c>
      <c r="F60" s="175" t="s">
        <v>338</v>
      </c>
      <c r="G60" s="179" t="s">
        <v>295</v>
      </c>
    </row>
    <row r="61" spans="2:10" x14ac:dyDescent="0.2">
      <c r="B61" s="175" t="s">
        <v>344</v>
      </c>
    </row>
    <row r="65" spans="2:12" ht="15" x14ac:dyDescent="0.25">
      <c r="B65" s="180" t="s">
        <v>345</v>
      </c>
      <c r="E65" s="152"/>
      <c r="F65" s="152"/>
      <c r="G65" s="152"/>
      <c r="H65" s="181"/>
      <c r="I65" s="181"/>
      <c r="J65" s="181"/>
      <c r="K65" s="181"/>
      <c r="L65" s="181"/>
    </row>
    <row r="66" spans="2:12" ht="15" x14ac:dyDescent="0.2">
      <c r="B66" s="84" t="s">
        <v>346</v>
      </c>
      <c r="C66" s="84" t="s">
        <v>296</v>
      </c>
      <c r="D66" s="84" t="s">
        <v>260</v>
      </c>
      <c r="E66" s="152"/>
      <c r="F66" s="152"/>
      <c r="G66" s="152"/>
      <c r="H66" s="182"/>
      <c r="I66" s="182"/>
      <c r="J66" s="182"/>
      <c r="K66" s="182"/>
      <c r="L66" s="182"/>
    </row>
    <row r="67" spans="2:12" ht="15" customHeight="1" x14ac:dyDescent="0.2">
      <c r="B67" s="84" t="s">
        <v>274</v>
      </c>
      <c r="C67" s="84" t="s">
        <v>347</v>
      </c>
      <c r="D67" s="84" t="s">
        <v>260</v>
      </c>
      <c r="E67" s="503"/>
      <c r="F67" s="181"/>
      <c r="G67" s="182"/>
      <c r="H67" s="183"/>
      <c r="I67" s="183"/>
      <c r="J67" s="183"/>
      <c r="K67" s="183"/>
      <c r="L67" s="182"/>
    </row>
    <row r="68" spans="2:12" ht="15" x14ac:dyDescent="0.2">
      <c r="B68" s="84" t="s">
        <v>346</v>
      </c>
      <c r="C68" s="84" t="s">
        <v>282</v>
      </c>
      <c r="D68" s="84" t="s">
        <v>282</v>
      </c>
      <c r="E68" s="503"/>
      <c r="F68" s="181"/>
      <c r="G68" s="184"/>
      <c r="H68" s="183"/>
      <c r="I68" s="183"/>
      <c r="J68" s="183"/>
      <c r="K68" s="183"/>
      <c r="L68" s="182"/>
    </row>
    <row r="69" spans="2:12" ht="15" x14ac:dyDescent="0.2">
      <c r="B69" s="84" t="s">
        <v>346</v>
      </c>
      <c r="C69" s="84" t="s">
        <v>287</v>
      </c>
      <c r="D69" s="84" t="s">
        <v>298</v>
      </c>
      <c r="E69" s="503"/>
      <c r="F69" s="181"/>
      <c r="G69" s="184"/>
      <c r="H69" s="183"/>
      <c r="I69" s="183"/>
      <c r="J69" s="183"/>
      <c r="K69" s="183"/>
      <c r="L69" s="182"/>
    </row>
    <row r="70" spans="2:12" ht="15" x14ac:dyDescent="0.2">
      <c r="B70" s="84" t="s">
        <v>346</v>
      </c>
      <c r="C70" s="84" t="s">
        <v>348</v>
      </c>
      <c r="D70" s="84" t="s">
        <v>349</v>
      </c>
      <c r="E70" s="503"/>
      <c r="F70" s="181"/>
      <c r="G70" s="184"/>
      <c r="H70" s="183"/>
      <c r="I70" s="183"/>
      <c r="J70" s="183"/>
      <c r="K70" s="183"/>
      <c r="L70" s="182"/>
    </row>
    <row r="71" spans="2:12" ht="15" x14ac:dyDescent="0.2">
      <c r="B71" s="84" t="s">
        <v>350</v>
      </c>
      <c r="C71" s="84" t="s">
        <v>296</v>
      </c>
      <c r="D71" s="84" t="s">
        <v>260</v>
      </c>
      <c r="E71" s="503"/>
      <c r="F71" s="181"/>
      <c r="G71" s="184"/>
      <c r="H71" s="183"/>
      <c r="I71" s="183"/>
      <c r="J71" s="183"/>
      <c r="K71" s="183"/>
      <c r="L71" s="182"/>
    </row>
    <row r="72" spans="2:12" x14ac:dyDescent="0.2">
      <c r="B72" s="84" t="s">
        <v>350</v>
      </c>
      <c r="C72" s="84" t="s">
        <v>347</v>
      </c>
      <c r="D72" s="84" t="s">
        <v>282</v>
      </c>
    </row>
    <row r="73" spans="2:12" x14ac:dyDescent="0.2">
      <c r="B73" s="84" t="s">
        <v>350</v>
      </c>
      <c r="C73" s="84" t="s">
        <v>282</v>
      </c>
      <c r="D73" s="84" t="s">
        <v>282</v>
      </c>
    </row>
    <row r="74" spans="2:12" x14ac:dyDescent="0.2">
      <c r="B74" s="84" t="s">
        <v>350</v>
      </c>
      <c r="C74" s="84" t="s">
        <v>287</v>
      </c>
      <c r="D74" s="84" t="s">
        <v>298</v>
      </c>
    </row>
    <row r="75" spans="2:12" x14ac:dyDescent="0.2">
      <c r="B75" s="84" t="s">
        <v>350</v>
      </c>
      <c r="C75" s="84" t="s">
        <v>348</v>
      </c>
      <c r="D75" s="84" t="s">
        <v>349</v>
      </c>
    </row>
    <row r="76" spans="2:12" x14ac:dyDescent="0.2">
      <c r="B76" s="84" t="s">
        <v>280</v>
      </c>
      <c r="C76" s="84" t="s">
        <v>296</v>
      </c>
      <c r="D76" s="84" t="s">
        <v>282</v>
      </c>
    </row>
    <row r="77" spans="2:12" x14ac:dyDescent="0.2">
      <c r="B77" s="84" t="s">
        <v>280</v>
      </c>
      <c r="C77" s="84" t="s">
        <v>347</v>
      </c>
      <c r="D77" s="84" t="s">
        <v>282</v>
      </c>
    </row>
    <row r="78" spans="2:12" x14ac:dyDescent="0.2">
      <c r="B78" s="84" t="s">
        <v>280</v>
      </c>
      <c r="C78" s="84" t="s">
        <v>282</v>
      </c>
      <c r="D78" s="84" t="s">
        <v>282</v>
      </c>
    </row>
    <row r="79" spans="2:12" x14ac:dyDescent="0.2">
      <c r="B79" s="84" t="s">
        <v>280</v>
      </c>
      <c r="C79" s="84" t="s">
        <v>287</v>
      </c>
      <c r="D79" s="84" t="s">
        <v>298</v>
      </c>
    </row>
    <row r="80" spans="2:12" x14ac:dyDescent="0.2">
      <c r="B80" s="84" t="s">
        <v>280</v>
      </c>
      <c r="C80" s="84" t="s">
        <v>348</v>
      </c>
      <c r="D80" s="84" t="s">
        <v>349</v>
      </c>
    </row>
    <row r="81" spans="2:4" x14ac:dyDescent="0.2">
      <c r="B81" s="84" t="s">
        <v>351</v>
      </c>
      <c r="C81" s="84" t="s">
        <v>296</v>
      </c>
      <c r="D81" s="84" t="s">
        <v>282</v>
      </c>
    </row>
    <row r="82" spans="2:4" x14ac:dyDescent="0.2">
      <c r="B82" s="84" t="s">
        <v>351</v>
      </c>
      <c r="C82" s="84" t="s">
        <v>347</v>
      </c>
      <c r="D82" s="84" t="s">
        <v>282</v>
      </c>
    </row>
    <row r="83" spans="2:4" x14ac:dyDescent="0.2">
      <c r="B83" s="84" t="s">
        <v>351</v>
      </c>
      <c r="C83" s="84" t="s">
        <v>282</v>
      </c>
      <c r="D83" s="84" t="s">
        <v>298</v>
      </c>
    </row>
    <row r="84" spans="2:4" x14ac:dyDescent="0.2">
      <c r="B84" s="84" t="s">
        <v>351</v>
      </c>
      <c r="C84" s="84" t="s">
        <v>287</v>
      </c>
      <c r="D84" s="84" t="s">
        <v>298</v>
      </c>
    </row>
    <row r="85" spans="2:4" x14ac:dyDescent="0.2">
      <c r="B85" s="84" t="s">
        <v>351</v>
      </c>
      <c r="C85" s="84" t="s">
        <v>348</v>
      </c>
      <c r="D85" s="84" t="s">
        <v>349</v>
      </c>
    </row>
    <row r="86" spans="2:4" x14ac:dyDescent="0.2">
      <c r="B86" s="84" t="s">
        <v>352</v>
      </c>
      <c r="C86" s="84" t="s">
        <v>296</v>
      </c>
      <c r="D86" s="84" t="s">
        <v>298</v>
      </c>
    </row>
    <row r="87" spans="2:4" x14ac:dyDescent="0.2">
      <c r="B87" s="84" t="s">
        <v>352</v>
      </c>
      <c r="C87" s="84" t="s">
        <v>347</v>
      </c>
      <c r="D87" s="84" t="s">
        <v>298</v>
      </c>
    </row>
    <row r="88" spans="2:4" x14ac:dyDescent="0.2">
      <c r="B88" s="84" t="s">
        <v>352</v>
      </c>
      <c r="C88" s="84" t="s">
        <v>282</v>
      </c>
      <c r="D88" s="84" t="s">
        <v>298</v>
      </c>
    </row>
    <row r="89" spans="2:4" x14ac:dyDescent="0.2">
      <c r="B89" s="84" t="s">
        <v>352</v>
      </c>
      <c r="C89" s="84" t="s">
        <v>287</v>
      </c>
      <c r="D89" s="84" t="s">
        <v>298</v>
      </c>
    </row>
    <row r="90" spans="2:4" x14ac:dyDescent="0.2">
      <c r="B90" s="84" t="s">
        <v>352</v>
      </c>
      <c r="C90" s="84" t="s">
        <v>348</v>
      </c>
      <c r="D90" s="84" t="s">
        <v>349</v>
      </c>
    </row>
  </sheetData>
  <mergeCells count="6">
    <mergeCell ref="E67:E71"/>
    <mergeCell ref="A25:A27"/>
    <mergeCell ref="A29:A32"/>
    <mergeCell ref="B47:E47"/>
    <mergeCell ref="H47:J47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CONTEXTO RIESGOS</vt:lpstr>
      <vt:lpstr>RIESGOS  TALENTO HUMANO </vt:lpstr>
      <vt:lpstr>FORMULAS </vt:lpstr>
      <vt:lpstr>'CONTEXTO RIESGOS'!Área_de_impresión</vt:lpstr>
      <vt:lpstr>'CONTEXTO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/>
  <dcterms:created xsi:type="dcterms:W3CDTF">2019-01-22T14:23:20Z</dcterms:created>
  <dcterms:modified xsi:type="dcterms:W3CDTF">2025-12-23T02:22:43Z</dcterms:modified>
  <cp:category/>
  <cp:contentStatus/>
</cp:coreProperties>
</file>