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defaultThemeVersion="124226"/>
  <mc:AlternateContent xmlns:mc="http://schemas.openxmlformats.org/markup-compatibility/2006">
    <mc:Choice Requires="x15">
      <x15ac:absPath xmlns:x15ac="http://schemas.microsoft.com/office/spreadsheetml/2010/11/ac" url="C:\Users\Jsparraga\Desktop\"/>
    </mc:Choice>
  </mc:AlternateContent>
  <xr:revisionPtr revIDLastSave="0" documentId="13_ncr:1_{82E1BB98-FE67-41ED-BF46-C66748E6ADCC}" xr6:coauthVersionLast="47" xr6:coauthVersionMax="47" xr10:uidLastSave="{00000000-0000-0000-0000-000000000000}"/>
  <bookViews>
    <workbookView xWindow="-120" yWindow="-120" windowWidth="29040" windowHeight="15840" firstSheet="67" activeTab="81" xr2:uid="{00000000-000D-0000-FFFF-FFFF00000000}"/>
  </bookViews>
  <sheets>
    <sheet name="M.V." sheetId="6" r:id="rId1"/>
    <sheet name="MODELO" sheetId="5" r:id="rId2"/>
    <sheet name="N.R.D." sheetId="11" r:id="rId3"/>
    <sheet name="1000" sheetId="12" r:id="rId4"/>
    <sheet name="1010" sheetId="14" r:id="rId5"/>
    <sheet name="1020" sheetId="16" r:id="rId6"/>
    <sheet name="2000" sheetId="17" r:id="rId7"/>
    <sheet name="2010" sheetId="18" r:id="rId8"/>
    <sheet name="2020" sheetId="19" r:id="rId9"/>
    <sheet name="2030" sheetId="21" r:id="rId10"/>
    <sheet name="2100" sheetId="22" r:id="rId11"/>
    <sheet name="2110" sheetId="23" r:id="rId12"/>
    <sheet name="2111B.1" sheetId="24" r:id="rId13"/>
    <sheet name="2111B.2" sheetId="25" r:id="rId14"/>
    <sheet name="2111B.3" sheetId="26" r:id="rId15"/>
    <sheet name="2111B.4" sheetId="27" r:id="rId16"/>
    <sheet name="2111B.5" sheetId="28" r:id="rId17"/>
    <sheet name="2111B.6" sheetId="29" r:id="rId18"/>
    <sheet name="2111B.7" sheetId="30" r:id="rId19"/>
    <sheet name="2111B.8" sheetId="31" r:id="rId20"/>
    <sheet name="2111B.9" sheetId="32" r:id="rId21"/>
    <sheet name="2111B.10" sheetId="33" r:id="rId22"/>
    <sheet name="2111B.11" sheetId="34" r:id="rId23"/>
    <sheet name="2111B.12" sheetId="35" r:id="rId24"/>
    <sheet name="2111B.13" sheetId="36" r:id="rId25"/>
    <sheet name="2111B.14" sheetId="37" r:id="rId26"/>
    <sheet name="2111B.15" sheetId="38" r:id="rId27"/>
    <sheet name="2111B.16" sheetId="39" r:id="rId28"/>
    <sheet name="2120" sheetId="40" r:id="rId29"/>
    <sheet name="2121" sheetId="42" r:id="rId30"/>
    <sheet name="2130" sheetId="43" r:id="rId31"/>
    <sheet name="2131" sheetId="44" r:id="rId32"/>
    <sheet name="2132" sheetId="45" r:id="rId33"/>
    <sheet name="2140" sheetId="46" r:id="rId34"/>
    <sheet name="2141" sheetId="47" r:id="rId35"/>
    <sheet name="2142" sheetId="48" r:id="rId36"/>
    <sheet name="2143" sheetId="49" r:id="rId37"/>
    <sheet name="2200" sheetId="50" r:id="rId38"/>
    <sheet name="2210" sheetId="52" r:id="rId39"/>
    <sheet name="2211" sheetId="53" r:id="rId40"/>
    <sheet name="2212" sheetId="54" r:id="rId41"/>
    <sheet name="2213" sheetId="55" r:id="rId42"/>
    <sheet name="2214" sheetId="56" r:id="rId43"/>
    <sheet name="2215" sheetId="57" r:id="rId44"/>
    <sheet name="2220" sheetId="58" r:id="rId45"/>
    <sheet name="2221" sheetId="59" r:id="rId46"/>
    <sheet name="2222" sheetId="60" r:id="rId47"/>
    <sheet name="2230" sheetId="61" r:id="rId48"/>
    <sheet name="2231" sheetId="62" r:id="rId49"/>
    <sheet name="2232" sheetId="63" r:id="rId50"/>
    <sheet name="2300" sheetId="64" r:id="rId51"/>
    <sheet name="2310" sheetId="65" r:id="rId52"/>
    <sheet name="2311" sheetId="66" r:id="rId53"/>
    <sheet name="2312" sheetId="67" r:id="rId54"/>
    <sheet name="2320" sheetId="68" r:id="rId55"/>
    <sheet name="2321" sheetId="69" r:id="rId56"/>
    <sheet name="2322" sheetId="70" r:id="rId57"/>
    <sheet name="2323" sheetId="71" r:id="rId58"/>
    <sheet name="2324" sheetId="72" r:id="rId59"/>
    <sheet name="2330" sheetId="73" r:id="rId60"/>
    <sheet name="2331" sheetId="74" r:id="rId61"/>
    <sheet name="2332" sheetId="75" r:id="rId62"/>
    <sheet name="2334" sheetId="77" r:id="rId63"/>
    <sheet name="2333" sheetId="76" r:id="rId64"/>
    <sheet name="2400" sheetId="78" r:id="rId65"/>
    <sheet name="2410" sheetId="79" r:id="rId66"/>
    <sheet name="2411" sheetId="80" r:id="rId67"/>
    <sheet name="2420" sheetId="81" r:id="rId68"/>
    <sheet name="2421" sheetId="82" r:id="rId69"/>
    <sheet name="2422" sheetId="83" r:id="rId70"/>
    <sheet name="2430" sheetId="84" r:id="rId71"/>
    <sheet name="2431" sheetId="85" r:id="rId72"/>
    <sheet name="2432" sheetId="86" r:id="rId73"/>
    <sheet name="2440" sheetId="87" r:id="rId74"/>
    <sheet name="2441" sheetId="88" r:id="rId75"/>
    <sheet name="2442" sheetId="89" r:id="rId76"/>
    <sheet name="2450" sheetId="90" r:id="rId77"/>
    <sheet name="2451" sheetId="91" r:id="rId78"/>
    <sheet name="2452" sheetId="92" r:id="rId79"/>
    <sheet name="2460" sheetId="93" r:id="rId80"/>
    <sheet name="2461" sheetId="94" r:id="rId81"/>
    <sheet name="2462" sheetId="95" r:id="rId82"/>
  </sheets>
  <definedNames>
    <definedName name="_xlnm._FilterDatabase" localSheetId="0" hidden="1">'M.V.'!$A$5:$M$51</definedName>
    <definedName name="_xlnm.Print_Area" localSheetId="3">'1000'!$F$1:$O$60</definedName>
    <definedName name="_xlnm.Print_Area" localSheetId="4">'1010'!$F$1:$O$36</definedName>
    <definedName name="_xlnm.Print_Area" localSheetId="5">'1020'!$F$1:$O$44</definedName>
    <definedName name="_xlnm.Print_Area" localSheetId="6">'2000'!$F$1:$O$37</definedName>
    <definedName name="_xlnm.Print_Area" localSheetId="7">'2010'!$F$1:$O$44</definedName>
    <definedName name="_xlnm.Print_Area" localSheetId="8">'2020'!$F$1:$O$40</definedName>
    <definedName name="_xlnm.Print_Area" localSheetId="9">'2030'!$F$1:$O$44</definedName>
    <definedName name="_xlnm.Print_Area" localSheetId="10">'2100'!$F$1:$O$39</definedName>
    <definedName name="_xlnm.Print_Area" localSheetId="11">'2110'!$F$1:$O$44</definedName>
    <definedName name="_xlnm.Print_Area" localSheetId="12">'2111B.1'!$F$1:$O$61</definedName>
    <definedName name="_xlnm.Print_Area" localSheetId="21">'2111B.10'!$F$1:$O$32</definedName>
    <definedName name="_xlnm.Print_Area" localSheetId="22">'2111B.11'!$F$1:$O$60</definedName>
    <definedName name="_xlnm.Print_Area" localSheetId="23">'2111B.12'!$F$1:$O$33</definedName>
    <definedName name="_xlnm.Print_Area" localSheetId="24">'2111B.13'!$F$1:$O$32</definedName>
    <definedName name="_xlnm.Print_Area" localSheetId="25">'2111B.14'!$F$1:$O$32</definedName>
    <definedName name="_xlnm.Print_Area" localSheetId="26">'2111B.15'!$F$1:$O$60</definedName>
    <definedName name="_xlnm.Print_Area" localSheetId="27">'2111B.16'!$F$1:$O$39</definedName>
    <definedName name="_xlnm.Print_Area" localSheetId="13">'2111B.2'!$F$1:$O$61</definedName>
    <definedName name="_xlnm.Print_Area" localSheetId="14">'2111B.3'!$F$1:$O$33</definedName>
    <definedName name="_xlnm.Print_Area" localSheetId="15">'2111B.4'!$F$1:$O$60</definedName>
    <definedName name="_xlnm.Print_Area" localSheetId="16">'2111B.5'!$F$1:$O$32</definedName>
    <definedName name="_xlnm.Print_Area" localSheetId="17">'2111B.6'!$F$1:$O$60</definedName>
    <definedName name="_xlnm.Print_Area" localSheetId="18">'2111B.7'!$F$1:$O$60</definedName>
    <definedName name="_xlnm.Print_Area" localSheetId="19">'2111B.8'!$F$1:$O$32</definedName>
    <definedName name="_xlnm.Print_Area" localSheetId="20">'2111B.9'!$F$1:$O$32</definedName>
    <definedName name="_xlnm.Print_Area" localSheetId="28">'2120'!$F$1:$O$44</definedName>
    <definedName name="_xlnm.Print_Area" localSheetId="29">'2121'!$F$1:$O$44</definedName>
    <definedName name="_xlnm.Print_Area" localSheetId="30">'2130'!$F$1:$O$31</definedName>
    <definedName name="_xlnm.Print_Area" localSheetId="31">'2131'!$F$1:$O$44</definedName>
    <definedName name="_xlnm.Print_Area" localSheetId="32">'2132'!$F$1:$O$40</definedName>
    <definedName name="_xlnm.Print_Area" localSheetId="33">'2140'!$F$1:$O$44</definedName>
    <definedName name="_xlnm.Print_Area" localSheetId="34">'2141'!$F$1:$O$44</definedName>
    <definedName name="_xlnm.Print_Area" localSheetId="35">'2142'!$F$1:$O$44</definedName>
    <definedName name="_xlnm.Print_Area" localSheetId="36">'2143'!$F$1:$O$44</definedName>
    <definedName name="_xlnm.Print_Area" localSheetId="37">'2200'!$F$1:$O$32</definedName>
    <definedName name="_xlnm.Print_Area" localSheetId="38">'2210'!$F$1:$O$44</definedName>
    <definedName name="_xlnm.Print_Area" localSheetId="39">'2211'!$F$1:$O$44</definedName>
    <definedName name="_xlnm.Print_Area" localSheetId="40">'2212'!$F$1:$O$44</definedName>
    <definedName name="_xlnm.Print_Area" localSheetId="41">'2213'!$F$1:$O$44</definedName>
    <definedName name="_xlnm.Print_Area" localSheetId="42">'2214'!$F$1:$O$44</definedName>
    <definedName name="_xlnm.Print_Area" localSheetId="43">'2215'!$F$1:$O$44</definedName>
    <definedName name="_xlnm.Print_Area" localSheetId="44">'2220'!$F$1:$O$44</definedName>
    <definedName name="_xlnm.Print_Area" localSheetId="45">'2221'!$F$1:$O$44</definedName>
    <definedName name="_xlnm.Print_Area" localSheetId="46">'2222'!$F$1:$O$44</definedName>
    <definedName name="_xlnm.Print_Area" localSheetId="47">'2230'!$F$1:$O$44</definedName>
    <definedName name="_xlnm.Print_Area" localSheetId="48">'2231'!$F$1:$O$44</definedName>
    <definedName name="_xlnm.Print_Area" localSheetId="49">'2232'!$F$1:$O$44</definedName>
    <definedName name="_xlnm.Print_Area" localSheetId="50">'2300'!$F$1:$O$36</definedName>
    <definedName name="_xlnm.Print_Area" localSheetId="51">'2310'!$F$1:$O$35</definedName>
    <definedName name="_xlnm.Print_Area" localSheetId="52">'2311'!$F$1:$O$44</definedName>
    <definedName name="_xlnm.Print_Area" localSheetId="53">'2312'!$F$1:$O$44</definedName>
    <definedName name="_xlnm.Print_Area" localSheetId="54">'2320'!$F$1:$O$44</definedName>
    <definedName name="_xlnm.Print_Area" localSheetId="55">'2321'!$F$1:$O$44</definedName>
    <definedName name="_xlnm.Print_Area" localSheetId="56">'2322'!$F$1:$O$44</definedName>
    <definedName name="_xlnm.Print_Area" localSheetId="57">'2323'!$F$1:$O$44</definedName>
    <definedName name="_xlnm.Print_Area" localSheetId="58">'2324'!$F$1:$O$44</definedName>
    <definedName name="_xlnm.Print_Area" localSheetId="59">'2330'!$F$1:$O$44</definedName>
    <definedName name="_xlnm.Print_Area" localSheetId="60">'2331'!$F$1:$O$44</definedName>
    <definedName name="_xlnm.Print_Area" localSheetId="61">'2332'!$F$1:$O$44</definedName>
    <definedName name="_xlnm.Print_Area" localSheetId="63">'2333'!$F$1:$O$44</definedName>
    <definedName name="_xlnm.Print_Area" localSheetId="62">'2334'!$F$1:$O$44</definedName>
    <definedName name="_xlnm.Print_Area" localSheetId="64">'2400'!$F$1:$O$37</definedName>
    <definedName name="_xlnm.Print_Area" localSheetId="65">'2410'!$F$1:$O$41</definedName>
    <definedName name="_xlnm.Print_Area" localSheetId="66">'2411'!$F$1:$O$44</definedName>
    <definedName name="_xlnm.Print_Area" localSheetId="67">'2420'!$F$1:$O$59</definedName>
    <definedName name="_xlnm.Print_Area" localSheetId="68">'2421'!$F$1:$O$44</definedName>
    <definedName name="_xlnm.Print_Area" localSheetId="69">'2422'!$F$1:$O$44</definedName>
    <definedName name="_xlnm.Print_Area" localSheetId="70">'2430'!$F$1:$O$44</definedName>
    <definedName name="_xlnm.Print_Area" localSheetId="71">'2431'!$F$1:$O$44</definedName>
    <definedName name="_xlnm.Print_Area" localSheetId="72">'2432'!$F$1:$O$44</definedName>
    <definedName name="_xlnm.Print_Area" localSheetId="73">'2440'!$F$1:$O$37</definedName>
    <definedName name="_xlnm.Print_Area" localSheetId="74">'2441'!$F$1:$O$44</definedName>
    <definedName name="_xlnm.Print_Area" localSheetId="75">'2442'!$F$1:$O$44</definedName>
    <definedName name="_xlnm.Print_Area" localSheetId="76">'2450'!$F$1:$O$43</definedName>
    <definedName name="_xlnm.Print_Area" localSheetId="77">'2451'!$F$1:$O$44</definedName>
    <definedName name="_xlnm.Print_Area" localSheetId="78">'2452'!$F$1:$O$44</definedName>
    <definedName name="_xlnm.Print_Area" localSheetId="79">'2460'!$F$1:$O$44</definedName>
    <definedName name="_xlnm.Print_Area" localSheetId="80">'2461'!$F$1:$O$36</definedName>
    <definedName name="_xlnm.Print_Area" localSheetId="81">'2462'!$F$1:$O$36</definedName>
    <definedName name="_xlnm.Print_Area" localSheetId="1">MODELO!$F$1:$O$129</definedName>
    <definedName name="_xlnm.Print_Area" localSheetId="2">'N.R.D.'!$F$1:$O$44</definedName>
    <definedName name="_xlnm.Print_Titles" localSheetId="3">'1000'!$1:$11</definedName>
    <definedName name="_xlnm.Print_Titles" localSheetId="4">'1010'!$1:$11</definedName>
    <definedName name="_xlnm.Print_Titles" localSheetId="5">'1020'!$1:$11</definedName>
    <definedName name="_xlnm.Print_Titles" localSheetId="6">'2000'!$1:$11</definedName>
    <definedName name="_xlnm.Print_Titles" localSheetId="7">'2010'!$1:$11</definedName>
    <definedName name="_xlnm.Print_Titles" localSheetId="8">'2020'!$1:$11</definedName>
    <definedName name="_xlnm.Print_Titles" localSheetId="9">'2030'!$1:$11</definedName>
    <definedName name="_xlnm.Print_Titles" localSheetId="10">'2100'!$1:$11</definedName>
    <definedName name="_xlnm.Print_Titles" localSheetId="11">'2110'!$1:$11</definedName>
    <definedName name="_xlnm.Print_Titles" localSheetId="12">'2111B.1'!$1:$11</definedName>
    <definedName name="_xlnm.Print_Titles" localSheetId="21">'2111B.10'!$1:$11</definedName>
    <definedName name="_xlnm.Print_Titles" localSheetId="22">'2111B.11'!$1:$11</definedName>
    <definedName name="_xlnm.Print_Titles" localSheetId="23">'2111B.12'!$1:$11</definedName>
    <definedName name="_xlnm.Print_Titles" localSheetId="24">'2111B.13'!$1:$11</definedName>
    <definedName name="_xlnm.Print_Titles" localSheetId="25">'2111B.14'!$1:$11</definedName>
    <definedName name="_xlnm.Print_Titles" localSheetId="26">'2111B.15'!$1:$11</definedName>
    <definedName name="_xlnm.Print_Titles" localSheetId="27">'2111B.16'!$1:$11</definedName>
    <definedName name="_xlnm.Print_Titles" localSheetId="13">'2111B.2'!$1:$11</definedName>
    <definedName name="_xlnm.Print_Titles" localSheetId="14">'2111B.3'!$1:$11</definedName>
    <definedName name="_xlnm.Print_Titles" localSheetId="15">'2111B.4'!$1:$11</definedName>
    <definedName name="_xlnm.Print_Titles" localSheetId="16">'2111B.5'!$1:$11</definedName>
    <definedName name="_xlnm.Print_Titles" localSheetId="17">'2111B.6'!$1:$11</definedName>
    <definedName name="_xlnm.Print_Titles" localSheetId="18">'2111B.7'!$1:$11</definedName>
    <definedName name="_xlnm.Print_Titles" localSheetId="19">'2111B.8'!$1:$11</definedName>
    <definedName name="_xlnm.Print_Titles" localSheetId="20">'2111B.9'!$1:$11</definedName>
    <definedName name="_xlnm.Print_Titles" localSheetId="28">'2120'!$1:$11</definedName>
    <definedName name="_xlnm.Print_Titles" localSheetId="29">'2121'!$1:$11</definedName>
    <definedName name="_xlnm.Print_Titles" localSheetId="30">'2130'!$1:$11</definedName>
    <definedName name="_xlnm.Print_Titles" localSheetId="31">'2131'!$1:$11</definedName>
    <definedName name="_xlnm.Print_Titles" localSheetId="32">'2132'!$1:$11</definedName>
    <definedName name="_xlnm.Print_Titles" localSheetId="33">'2140'!$1:$11</definedName>
    <definedName name="_xlnm.Print_Titles" localSheetId="34">'2141'!$1:$11</definedName>
    <definedName name="_xlnm.Print_Titles" localSheetId="35">'2142'!$1:$11</definedName>
    <definedName name="_xlnm.Print_Titles" localSheetId="36">'2143'!$1:$11</definedName>
    <definedName name="_xlnm.Print_Titles" localSheetId="37">'2200'!$1:$11</definedName>
    <definedName name="_xlnm.Print_Titles" localSheetId="38">'2210'!$1:$11</definedName>
    <definedName name="_xlnm.Print_Titles" localSheetId="39">'2211'!$1:$11</definedName>
    <definedName name="_xlnm.Print_Titles" localSheetId="40">'2212'!$1:$11</definedName>
    <definedName name="_xlnm.Print_Titles" localSheetId="41">'2213'!$1:$11</definedName>
    <definedName name="_xlnm.Print_Titles" localSheetId="42">'2214'!$1:$11</definedName>
    <definedName name="_xlnm.Print_Titles" localSheetId="43">'2215'!$1:$11</definedName>
    <definedName name="_xlnm.Print_Titles" localSheetId="44">'2220'!$1:$11</definedName>
    <definedName name="_xlnm.Print_Titles" localSheetId="45">'2221'!$1:$11</definedName>
    <definedName name="_xlnm.Print_Titles" localSheetId="46">'2222'!$1:$11</definedName>
    <definedName name="_xlnm.Print_Titles" localSheetId="47">'2230'!$1:$11</definedName>
    <definedName name="_xlnm.Print_Titles" localSheetId="48">'2231'!$1:$11</definedName>
    <definedName name="_xlnm.Print_Titles" localSheetId="49">'2232'!$1:$11</definedName>
    <definedName name="_xlnm.Print_Titles" localSheetId="50">'2300'!$1:$11</definedName>
    <definedName name="_xlnm.Print_Titles" localSheetId="51">'2310'!$1:$11</definedName>
    <definedName name="_xlnm.Print_Titles" localSheetId="52">'2311'!$1:$11</definedName>
    <definedName name="_xlnm.Print_Titles" localSheetId="53">'2312'!$1:$11</definedName>
    <definedName name="_xlnm.Print_Titles" localSheetId="54">'2320'!$1:$11</definedName>
    <definedName name="_xlnm.Print_Titles" localSheetId="55">'2321'!$1:$11</definedName>
    <definedName name="_xlnm.Print_Titles" localSheetId="56">'2322'!$1:$11</definedName>
    <definedName name="_xlnm.Print_Titles" localSheetId="57">'2323'!$1:$11</definedName>
    <definedName name="_xlnm.Print_Titles" localSheetId="58">'2324'!$1:$11</definedName>
    <definedName name="_xlnm.Print_Titles" localSheetId="59">'2330'!$1:$11</definedName>
    <definedName name="_xlnm.Print_Titles" localSheetId="60">'2331'!$1:$11</definedName>
    <definedName name="_xlnm.Print_Titles" localSheetId="61">'2332'!$1:$11</definedName>
    <definedName name="_xlnm.Print_Titles" localSheetId="63">'2333'!$1:$11</definedName>
    <definedName name="_xlnm.Print_Titles" localSheetId="62">'2334'!$1:$11</definedName>
    <definedName name="_xlnm.Print_Titles" localSheetId="64">'2400'!$1:$11</definedName>
    <definedName name="_xlnm.Print_Titles" localSheetId="65">'2410'!$1:$11</definedName>
    <definedName name="_xlnm.Print_Titles" localSheetId="66">'2411'!$1:$11</definedName>
    <definedName name="_xlnm.Print_Titles" localSheetId="67">'2420'!$1:$11</definedName>
    <definedName name="_xlnm.Print_Titles" localSheetId="68">'2421'!$1:$11</definedName>
    <definedName name="_xlnm.Print_Titles" localSheetId="69">'2422'!$1:$11</definedName>
    <definedName name="_xlnm.Print_Titles" localSheetId="70">'2430'!$1:$11</definedName>
    <definedName name="_xlnm.Print_Titles" localSheetId="71">'2431'!$1:$11</definedName>
    <definedName name="_xlnm.Print_Titles" localSheetId="72">'2432'!$1:$11</definedName>
    <definedName name="_xlnm.Print_Titles" localSheetId="73">'2440'!$1:$11</definedName>
    <definedName name="_xlnm.Print_Titles" localSheetId="74">'2441'!$1:$11</definedName>
    <definedName name="_xlnm.Print_Titles" localSheetId="75">'2442'!$1:$11</definedName>
    <definedName name="_xlnm.Print_Titles" localSheetId="76">'2450'!$1:$11</definedName>
    <definedName name="_xlnm.Print_Titles" localSheetId="77">'2451'!$1:$11</definedName>
    <definedName name="_xlnm.Print_Titles" localSheetId="78">'2452'!$1:$11</definedName>
    <definedName name="_xlnm.Print_Titles" localSheetId="79">'2460'!$1:$11</definedName>
    <definedName name="_xlnm.Print_Titles" localSheetId="80">'2461'!$1:$11</definedName>
    <definedName name="_xlnm.Print_Titles" localSheetId="81">'2462'!$1:$11</definedName>
    <definedName name="_xlnm.Print_Titles" localSheetId="0">'M.V.'!$1:$5</definedName>
    <definedName name="_xlnm.Print_Titles" localSheetId="1">MODELO!$1:$11</definedName>
    <definedName name="_xlnm.Print_Titles" localSheetId="2">'N.R.D.'!$1:$11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1" i="95" l="1"/>
  <c r="E21" i="95"/>
  <c r="G19" i="95"/>
  <c r="E19" i="95"/>
  <c r="G17" i="95"/>
  <c r="E17" i="95"/>
  <c r="G15" i="95"/>
  <c r="E15" i="95"/>
  <c r="G14" i="95"/>
  <c r="E14" i="95"/>
  <c r="G12" i="95"/>
  <c r="E12" i="95"/>
  <c r="G22" i="94"/>
  <c r="E22" i="94"/>
  <c r="G21" i="94"/>
  <c r="E21" i="94"/>
  <c r="G19" i="94"/>
  <c r="E19" i="94"/>
  <c r="G17" i="94"/>
  <c r="E17" i="94"/>
  <c r="G15" i="94"/>
  <c r="E15" i="94"/>
  <c r="G13" i="94"/>
  <c r="E13" i="94"/>
  <c r="G12" i="94"/>
  <c r="E12" i="94"/>
  <c r="G12" i="92"/>
  <c r="E12" i="92"/>
  <c r="G12" i="90"/>
  <c r="E12" i="90"/>
  <c r="G19" i="87"/>
  <c r="E19" i="87"/>
  <c r="G17" i="87"/>
  <c r="E17" i="87"/>
  <c r="G15" i="87"/>
  <c r="E15" i="87"/>
  <c r="G14" i="87"/>
  <c r="E14" i="87"/>
  <c r="G12" i="87"/>
  <c r="E12" i="87"/>
  <c r="G12" i="85"/>
  <c r="E12" i="85"/>
  <c r="G13" i="84"/>
  <c r="E13" i="84"/>
  <c r="G12" i="84"/>
  <c r="E12" i="84"/>
  <c r="G28" i="81"/>
  <c r="E28" i="81"/>
  <c r="G27" i="81"/>
  <c r="E27" i="81"/>
  <c r="G25" i="81"/>
  <c r="E25" i="81"/>
  <c r="G23" i="81"/>
  <c r="E23" i="81"/>
  <c r="G21" i="81"/>
  <c r="E21" i="81"/>
  <c r="G19" i="81"/>
  <c r="E19" i="81"/>
  <c r="G17" i="81"/>
  <c r="E17" i="81"/>
  <c r="G15" i="81"/>
  <c r="E15" i="81"/>
  <c r="G14" i="81"/>
  <c r="E14" i="81"/>
  <c r="G12" i="81"/>
  <c r="E12" i="81"/>
  <c r="G13" i="80"/>
  <c r="E13" i="80"/>
  <c r="G12" i="80"/>
  <c r="E12" i="80"/>
  <c r="G15" i="79"/>
  <c r="E15" i="79"/>
  <c r="G13" i="79"/>
  <c r="E13" i="79"/>
  <c r="G12" i="79"/>
  <c r="E12" i="79"/>
  <c r="G19" i="78"/>
  <c r="E19" i="78"/>
  <c r="G17" i="78"/>
  <c r="E17" i="78"/>
  <c r="G15" i="78"/>
  <c r="E15" i="78"/>
  <c r="G14" i="78"/>
  <c r="E14" i="78"/>
  <c r="G12" i="78"/>
  <c r="E12" i="78"/>
  <c r="G22" i="65"/>
  <c r="E22" i="65"/>
  <c r="G21" i="65"/>
  <c r="E21" i="65"/>
  <c r="G19" i="65"/>
  <c r="E19" i="65"/>
  <c r="G17" i="65"/>
  <c r="E17" i="65"/>
  <c r="G15" i="65"/>
  <c r="E15" i="65"/>
  <c r="G13" i="65"/>
  <c r="E13" i="65"/>
  <c r="G12" i="65"/>
  <c r="E12" i="65"/>
  <c r="G17" i="64"/>
  <c r="E17" i="64"/>
  <c r="G15" i="64"/>
  <c r="E15" i="64"/>
  <c r="G13" i="64"/>
  <c r="E13" i="64"/>
  <c r="G12" i="64"/>
  <c r="E12" i="64"/>
  <c r="G26" i="50"/>
  <c r="E26" i="50"/>
  <c r="G24" i="50"/>
  <c r="E24" i="50"/>
  <c r="G23" i="50"/>
  <c r="E23" i="50"/>
  <c r="G21" i="50"/>
  <c r="E21" i="50"/>
  <c r="G19" i="50"/>
  <c r="E19" i="50"/>
  <c r="G17" i="50"/>
  <c r="E17" i="50"/>
  <c r="G15" i="50"/>
  <c r="E15" i="50"/>
  <c r="G13" i="50"/>
  <c r="E13" i="50"/>
  <c r="G12" i="50"/>
  <c r="E12" i="50"/>
  <c r="G13" i="45"/>
  <c r="E13" i="45"/>
  <c r="G12" i="45"/>
  <c r="E12" i="45"/>
  <c r="G25" i="43"/>
  <c r="E25" i="43"/>
  <c r="G23" i="43"/>
  <c r="E23" i="43"/>
  <c r="G21" i="43"/>
  <c r="E21" i="43"/>
  <c r="G19" i="43"/>
  <c r="E19" i="43"/>
  <c r="G17" i="43"/>
  <c r="E17" i="43"/>
  <c r="G15" i="43"/>
  <c r="E15" i="43"/>
  <c r="G13" i="43"/>
  <c r="E13" i="43"/>
  <c r="G12" i="43"/>
  <c r="E12" i="43"/>
  <c r="G18" i="39"/>
  <c r="E18" i="39"/>
  <c r="G17" i="39"/>
  <c r="E17" i="39"/>
  <c r="G15" i="39"/>
  <c r="E15" i="39"/>
  <c r="G13" i="39"/>
  <c r="E13" i="39"/>
  <c r="G12" i="39"/>
  <c r="E12" i="39"/>
  <c r="G28" i="38"/>
  <c r="E28" i="38"/>
  <c r="G26" i="38"/>
  <c r="E26" i="38"/>
  <c r="G24" i="38"/>
  <c r="E24" i="38"/>
  <c r="G23" i="38"/>
  <c r="E23" i="38"/>
  <c r="G21" i="38"/>
  <c r="E21" i="38"/>
  <c r="G19" i="38"/>
  <c r="E19" i="38"/>
  <c r="G17" i="38"/>
  <c r="E17" i="38"/>
  <c r="G15" i="38"/>
  <c r="E15" i="38"/>
  <c r="G14" i="38"/>
  <c r="E14" i="38"/>
  <c r="G12" i="38"/>
  <c r="E12" i="38"/>
  <c r="G26" i="37"/>
  <c r="E26" i="37"/>
  <c r="G24" i="37"/>
  <c r="E24" i="37"/>
  <c r="G22" i="37"/>
  <c r="E22" i="37"/>
  <c r="G21" i="37"/>
  <c r="E21" i="37"/>
  <c r="G19" i="37"/>
  <c r="E19" i="37"/>
  <c r="G17" i="37"/>
  <c r="E17" i="37"/>
  <c r="G15" i="37"/>
  <c r="E15" i="37"/>
  <c r="G14" i="37"/>
  <c r="E14" i="37"/>
  <c r="G12" i="37"/>
  <c r="E12" i="37"/>
  <c r="G24" i="36"/>
  <c r="E24" i="36"/>
  <c r="G22" i="36"/>
  <c r="E22" i="36"/>
  <c r="G20" i="36"/>
  <c r="E20" i="36"/>
  <c r="G19" i="36"/>
  <c r="E19" i="36"/>
  <c r="G17" i="36"/>
  <c r="E17" i="36"/>
  <c r="G15" i="36"/>
  <c r="E15" i="36"/>
  <c r="G13" i="36"/>
  <c r="E13" i="36"/>
  <c r="G12" i="36"/>
  <c r="E12" i="36"/>
  <c r="G26" i="35"/>
  <c r="E26" i="35"/>
  <c r="G24" i="35"/>
  <c r="E24" i="35"/>
  <c r="G22" i="35"/>
  <c r="E22" i="35"/>
  <c r="G21" i="35"/>
  <c r="E21" i="35"/>
  <c r="G19" i="35"/>
  <c r="E19" i="35"/>
  <c r="G17" i="35"/>
  <c r="E17" i="35"/>
  <c r="G15" i="35"/>
  <c r="E15" i="35"/>
  <c r="G14" i="35"/>
  <c r="E14" i="35"/>
  <c r="G12" i="35"/>
  <c r="E12" i="35"/>
  <c r="G28" i="34"/>
  <c r="E28" i="34"/>
  <c r="G26" i="34"/>
  <c r="E26" i="34"/>
  <c r="G24" i="34"/>
  <c r="E24" i="34"/>
  <c r="G23" i="34"/>
  <c r="E23" i="34"/>
  <c r="G21" i="34"/>
  <c r="E21" i="34"/>
  <c r="G19" i="34"/>
  <c r="E19" i="34"/>
  <c r="G17" i="34"/>
  <c r="E17" i="34"/>
  <c r="G15" i="34"/>
  <c r="E15" i="34"/>
  <c r="G14" i="34"/>
  <c r="E14" i="34"/>
  <c r="G12" i="34"/>
  <c r="E12" i="34"/>
  <c r="G26" i="33"/>
  <c r="E26" i="33"/>
  <c r="G24" i="33"/>
  <c r="E24" i="33"/>
  <c r="G22" i="33"/>
  <c r="E22" i="33"/>
  <c r="G21" i="33"/>
  <c r="E21" i="33"/>
  <c r="G19" i="33"/>
  <c r="E19" i="33"/>
  <c r="G17" i="33"/>
  <c r="E17" i="33"/>
  <c r="G15" i="33"/>
  <c r="E15" i="33"/>
  <c r="G14" i="33"/>
  <c r="E14" i="33"/>
  <c r="G12" i="33"/>
  <c r="E12" i="33"/>
  <c r="G26" i="32"/>
  <c r="E26" i="32"/>
  <c r="G24" i="32"/>
  <c r="E24" i="32"/>
  <c r="G22" i="32"/>
  <c r="E22" i="32"/>
  <c r="G21" i="32"/>
  <c r="E21" i="32"/>
  <c r="G19" i="32"/>
  <c r="E19" i="32"/>
  <c r="G17" i="32"/>
  <c r="E17" i="32"/>
  <c r="G15" i="32"/>
  <c r="E15" i="32"/>
  <c r="G14" i="32"/>
  <c r="E14" i="32"/>
  <c r="G12" i="32"/>
  <c r="E12" i="32"/>
  <c r="G26" i="31"/>
  <c r="E26" i="31"/>
  <c r="G24" i="31"/>
  <c r="E24" i="31"/>
  <c r="G22" i="31"/>
  <c r="E22" i="31"/>
  <c r="G21" i="31"/>
  <c r="E21" i="31"/>
  <c r="G19" i="31"/>
  <c r="E19" i="31"/>
  <c r="G17" i="31"/>
  <c r="E17" i="31"/>
  <c r="G15" i="31"/>
  <c r="E15" i="31"/>
  <c r="G14" i="31"/>
  <c r="E14" i="31"/>
  <c r="G12" i="31"/>
  <c r="E12" i="31"/>
  <c r="G28" i="30"/>
  <c r="E28" i="30"/>
  <c r="G26" i="30"/>
  <c r="E26" i="30"/>
  <c r="G24" i="30"/>
  <c r="E24" i="30"/>
  <c r="G23" i="30"/>
  <c r="E23" i="30"/>
  <c r="G21" i="30"/>
  <c r="E21" i="30"/>
  <c r="G19" i="30"/>
  <c r="E19" i="30"/>
  <c r="G17" i="30"/>
  <c r="E17" i="30"/>
  <c r="G15" i="30"/>
  <c r="E15" i="30"/>
  <c r="G14" i="30"/>
  <c r="E14" i="30"/>
  <c r="G12" i="30"/>
  <c r="E12" i="30"/>
  <c r="G29" i="29"/>
  <c r="E29" i="29"/>
  <c r="G28" i="29"/>
  <c r="E28" i="29"/>
  <c r="G26" i="29"/>
  <c r="E26" i="29"/>
  <c r="G24" i="29"/>
  <c r="E24" i="29"/>
  <c r="G22" i="29"/>
  <c r="E22" i="29"/>
  <c r="G21" i="29"/>
  <c r="E21" i="29"/>
  <c r="G19" i="29"/>
  <c r="E19" i="29"/>
  <c r="G17" i="29"/>
  <c r="E17" i="29"/>
  <c r="G15" i="29"/>
  <c r="E15" i="29"/>
  <c r="G14" i="29"/>
  <c r="E14" i="29"/>
  <c r="G12" i="29"/>
  <c r="E12" i="29"/>
  <c r="G26" i="28"/>
  <c r="E26" i="28"/>
  <c r="G24" i="28"/>
  <c r="E24" i="28"/>
  <c r="G22" i="28"/>
  <c r="E22" i="28"/>
  <c r="G21" i="28"/>
  <c r="E21" i="28"/>
  <c r="G19" i="28"/>
  <c r="E19" i="28"/>
  <c r="G17" i="28"/>
  <c r="E17" i="28"/>
  <c r="G15" i="28"/>
  <c r="E15" i="28"/>
  <c r="G14" i="28"/>
  <c r="E14" i="28"/>
  <c r="G12" i="28"/>
  <c r="E12" i="28"/>
  <c r="G28" i="27"/>
  <c r="E28" i="27"/>
  <c r="G26" i="27"/>
  <c r="E26" i="27"/>
  <c r="G24" i="27"/>
  <c r="E24" i="27"/>
  <c r="G23" i="27"/>
  <c r="E23" i="27"/>
  <c r="G21" i="27"/>
  <c r="E21" i="27"/>
  <c r="G19" i="27"/>
  <c r="E19" i="27"/>
  <c r="G17" i="27"/>
  <c r="E17" i="27"/>
  <c r="G15" i="27"/>
  <c r="E15" i="27"/>
  <c r="G14" i="27"/>
  <c r="E14" i="27"/>
  <c r="G12" i="27"/>
  <c r="E12" i="27"/>
  <c r="G26" i="26"/>
  <c r="E26" i="26"/>
  <c r="G24" i="26"/>
  <c r="E24" i="26"/>
  <c r="G22" i="26"/>
  <c r="E22" i="26"/>
  <c r="G21" i="26"/>
  <c r="E21" i="26"/>
  <c r="G19" i="26"/>
  <c r="E19" i="26"/>
  <c r="G17" i="26"/>
  <c r="E17" i="26"/>
  <c r="G15" i="26"/>
  <c r="E15" i="26"/>
  <c r="G13" i="26"/>
  <c r="E13" i="26"/>
  <c r="G12" i="26"/>
  <c r="E12" i="26"/>
  <c r="G29" i="25"/>
  <c r="E29" i="25"/>
  <c r="G27" i="25"/>
  <c r="E27" i="25"/>
  <c r="G25" i="25"/>
  <c r="E25" i="25"/>
  <c r="G23" i="25"/>
  <c r="E23" i="25"/>
  <c r="G21" i="25"/>
  <c r="E21" i="25"/>
  <c r="G19" i="25"/>
  <c r="E19" i="25"/>
  <c r="G17" i="25"/>
  <c r="E17" i="25"/>
  <c r="G15" i="25"/>
  <c r="E15" i="25"/>
  <c r="G14" i="25"/>
  <c r="E14" i="25"/>
  <c r="G12" i="25"/>
  <c r="E12" i="25"/>
  <c r="G29" i="24"/>
  <c r="E29" i="24"/>
  <c r="G27" i="24"/>
  <c r="E27" i="24"/>
  <c r="G25" i="24"/>
  <c r="E25" i="24"/>
  <c r="G23" i="24"/>
  <c r="E23" i="24"/>
  <c r="G21" i="24"/>
  <c r="E21" i="24"/>
  <c r="G19" i="24"/>
  <c r="E19" i="24"/>
  <c r="G17" i="24"/>
  <c r="E17" i="24"/>
  <c r="G15" i="24"/>
  <c r="E15" i="24"/>
  <c r="G14" i="24"/>
  <c r="E14" i="24"/>
  <c r="G12" i="24"/>
  <c r="E12" i="24"/>
  <c r="G17" i="22"/>
  <c r="E17" i="22"/>
  <c r="G15" i="22"/>
  <c r="E15" i="22"/>
  <c r="G14" i="22"/>
  <c r="E14" i="22"/>
  <c r="G12" i="22"/>
  <c r="E12" i="22"/>
  <c r="G13" i="19"/>
  <c r="E13" i="19"/>
  <c r="G12" i="19"/>
  <c r="E12" i="19"/>
  <c r="G19" i="17"/>
  <c r="E19" i="17"/>
  <c r="G17" i="17"/>
  <c r="E17" i="17"/>
  <c r="G15" i="17"/>
  <c r="E15" i="17"/>
  <c r="G13" i="17"/>
  <c r="E13" i="17"/>
  <c r="G12" i="17"/>
  <c r="E12" i="17"/>
  <c r="G19" i="14"/>
  <c r="E19" i="14"/>
  <c r="G17" i="14"/>
  <c r="E17" i="14"/>
  <c r="G15" i="14"/>
  <c r="E15" i="14"/>
  <c r="G13" i="14"/>
  <c r="E13" i="14"/>
  <c r="G12" i="14"/>
  <c r="E12" i="14"/>
  <c r="G28" i="12"/>
  <c r="E28" i="12"/>
  <c r="G26" i="12"/>
  <c r="E26" i="12"/>
  <c r="G25" i="12"/>
  <c r="E25" i="12"/>
  <c r="G23" i="12"/>
  <c r="E23" i="12"/>
  <c r="G21" i="12"/>
  <c r="E21" i="12"/>
  <c r="G19" i="12"/>
  <c r="E19" i="12"/>
  <c r="G17" i="12"/>
  <c r="E17" i="12"/>
  <c r="G15" i="12"/>
  <c r="E15" i="12"/>
  <c r="G14" i="12"/>
  <c r="E14" i="12"/>
  <c r="G12" i="12"/>
  <c r="E12" i="12"/>
  <c r="M51" i="6"/>
  <c r="E51" i="6"/>
  <c r="M50" i="6"/>
  <c r="E50" i="6"/>
  <c r="M49" i="6"/>
  <c r="E49" i="6"/>
  <c r="M48" i="6"/>
  <c r="E48" i="6"/>
  <c r="M47" i="6"/>
  <c r="E47" i="6"/>
  <c r="M46" i="6"/>
  <c r="E46" i="6"/>
  <c r="M45" i="6"/>
  <c r="E45" i="6"/>
  <c r="M44" i="6"/>
  <c r="E44" i="6"/>
  <c r="E43" i="6"/>
  <c r="M42" i="6"/>
  <c r="E42" i="6"/>
  <c r="M41" i="6"/>
  <c r="E41" i="6"/>
  <c r="M40" i="6"/>
  <c r="E40" i="6"/>
  <c r="M39" i="6"/>
  <c r="E39" i="6"/>
  <c r="M38" i="6"/>
  <c r="E38" i="6"/>
  <c r="M37" i="6"/>
  <c r="E37" i="6"/>
  <c r="M36" i="6"/>
  <c r="E36" i="6"/>
  <c r="E35" i="6"/>
  <c r="M34" i="6"/>
  <c r="E34" i="6"/>
  <c r="M33" i="6"/>
  <c r="E33" i="6"/>
  <c r="M32" i="6"/>
  <c r="E32" i="6"/>
  <c r="M31" i="6"/>
  <c r="E31" i="6"/>
  <c r="M30" i="6"/>
  <c r="E30" i="6"/>
  <c r="M29" i="6"/>
  <c r="E29" i="6"/>
  <c r="M28" i="6"/>
  <c r="E28" i="6"/>
  <c r="M27" i="6"/>
  <c r="E27" i="6"/>
  <c r="M26" i="6"/>
  <c r="E26" i="6"/>
  <c r="M25" i="6"/>
  <c r="E25" i="6"/>
  <c r="M24" i="6"/>
  <c r="E24" i="6"/>
  <c r="E23" i="6"/>
  <c r="M22" i="6"/>
  <c r="E22" i="6"/>
  <c r="M21" i="6"/>
  <c r="E21" i="6"/>
  <c r="M20" i="6"/>
  <c r="E20" i="6"/>
  <c r="M19" i="6"/>
  <c r="E19" i="6"/>
  <c r="M18" i="6"/>
  <c r="E18" i="6"/>
  <c r="M17" i="6"/>
  <c r="E17" i="6"/>
  <c r="M16" i="6"/>
  <c r="E16" i="6"/>
  <c r="M15" i="6"/>
  <c r="E15" i="6"/>
  <c r="M14" i="6"/>
  <c r="E14" i="6"/>
  <c r="M13" i="6"/>
  <c r="E13" i="6"/>
  <c r="E12" i="6"/>
  <c r="M11" i="6"/>
  <c r="E11" i="6"/>
  <c r="M10" i="6"/>
  <c r="E10" i="6"/>
  <c r="M9" i="6"/>
  <c r="E9" i="6"/>
  <c r="M8" i="6"/>
  <c r="E8" i="6"/>
  <c r="M7" i="6"/>
  <c r="E7" i="6"/>
  <c r="E6" i="6"/>
  <c r="G97" i="5"/>
  <c r="G95" i="5"/>
  <c r="G93" i="5"/>
  <c r="G91" i="5"/>
  <c r="G89" i="5"/>
  <c r="G87" i="5"/>
  <c r="G85" i="5"/>
  <c r="G83" i="5"/>
  <c r="G82" i="5"/>
  <c r="G80" i="5"/>
  <c r="G78" i="5"/>
  <c r="G76" i="5"/>
  <c r="G74" i="5"/>
  <c r="G72" i="5"/>
  <c r="G70" i="5"/>
  <c r="G68" i="5"/>
  <c r="G67" i="5"/>
  <c r="G65" i="5"/>
  <c r="G63" i="5"/>
  <c r="G61" i="5"/>
  <c r="G59" i="5"/>
  <c r="G57" i="5"/>
  <c r="G55" i="5"/>
  <c r="G53" i="5"/>
  <c r="G51" i="5"/>
  <c r="G49" i="5"/>
  <c r="G47" i="5"/>
  <c r="G45" i="5"/>
  <c r="G44" i="5"/>
  <c r="G42" i="5"/>
  <c r="G40" i="5"/>
  <c r="G38" i="5"/>
  <c r="G36" i="5"/>
  <c r="G34" i="5"/>
  <c r="G32" i="5"/>
  <c r="G30" i="5"/>
  <c r="G28" i="5"/>
  <c r="G26" i="5"/>
  <c r="G24" i="5"/>
  <c r="G23" i="5"/>
  <c r="G21" i="5"/>
  <c r="G19" i="5"/>
  <c r="G17" i="5"/>
  <c r="G15" i="5"/>
  <c r="G13" i="5"/>
  <c r="E97" i="5"/>
  <c r="E95" i="5"/>
  <c r="E93" i="5"/>
  <c r="E91" i="5"/>
  <c r="O91" i="5" s="1"/>
  <c r="E89" i="5"/>
  <c r="E82" i="5"/>
  <c r="E80" i="5"/>
  <c r="E78" i="5"/>
  <c r="M78" i="5" s="1"/>
  <c r="E67" i="5"/>
  <c r="E65" i="5"/>
  <c r="E63" i="5"/>
  <c r="E61" i="5"/>
  <c r="O61" i="5" s="1"/>
  <c r="E59" i="5"/>
  <c r="E57" i="5"/>
  <c r="E55" i="5"/>
  <c r="E53" i="5"/>
  <c r="O53" i="5" s="1"/>
  <c r="E51" i="5"/>
  <c r="E49" i="5"/>
  <c r="E44" i="5"/>
  <c r="E42" i="5"/>
  <c r="O42" i="5" s="1"/>
  <c r="E40" i="5"/>
  <c r="E38" i="5"/>
  <c r="E36" i="5"/>
  <c r="E34" i="5"/>
  <c r="O34" i="5" s="1"/>
  <c r="E32" i="5"/>
  <c r="E30" i="5"/>
  <c r="E28" i="5"/>
  <c r="E23" i="5"/>
  <c r="O23" i="5" s="1"/>
  <c r="E21" i="5"/>
  <c r="E19" i="5"/>
  <c r="E17" i="5"/>
  <c r="E15" i="5"/>
  <c r="O15" i="5" s="1"/>
  <c r="E87" i="5"/>
  <c r="E85" i="5"/>
  <c r="E83" i="5"/>
  <c r="E76" i="5"/>
  <c r="O76" i="5" s="1"/>
  <c r="E74" i="5"/>
  <c r="E72" i="5"/>
  <c r="E70" i="5"/>
  <c r="E68" i="5"/>
  <c r="O68" i="5" s="1"/>
  <c r="E47" i="5"/>
  <c r="E45" i="5"/>
  <c r="E26" i="5"/>
  <c r="E24" i="5"/>
  <c r="M24" i="5" s="1"/>
  <c r="E13" i="5"/>
  <c r="E12" i="5"/>
  <c r="O12" i="5" s="1"/>
  <c r="N28" i="30" l="1"/>
  <c r="N14" i="31"/>
  <c r="N15" i="12"/>
  <c r="N23" i="12"/>
  <c r="O12" i="14"/>
  <c r="N19" i="14"/>
  <c r="N17" i="17"/>
  <c r="N12" i="22"/>
  <c r="L12" i="24"/>
  <c r="N19" i="24"/>
  <c r="N27" i="24"/>
  <c r="N15" i="25"/>
  <c r="N23" i="25"/>
  <c r="N12" i="26"/>
  <c r="N19" i="26"/>
  <c r="N26" i="26"/>
  <c r="N17" i="27"/>
  <c r="N24" i="27"/>
  <c r="N14" i="28"/>
  <c r="N21" i="28"/>
  <c r="N15" i="29"/>
  <c r="N19" i="29"/>
  <c r="N26" i="29"/>
  <c r="N21" i="30"/>
  <c r="O72" i="5"/>
  <c r="O19" i="5"/>
  <c r="O38" i="5"/>
  <c r="O57" i="5"/>
  <c r="M82" i="5"/>
  <c r="L17" i="12"/>
  <c r="N25" i="12"/>
  <c r="N13" i="14"/>
  <c r="J12" i="17"/>
  <c r="N19" i="17"/>
  <c r="N14" i="22"/>
  <c r="N14" i="24"/>
  <c r="N21" i="24"/>
  <c r="N29" i="24"/>
  <c r="N17" i="25"/>
  <c r="N25" i="25"/>
  <c r="N13" i="26"/>
  <c r="N21" i="26"/>
  <c r="N12" i="27"/>
  <c r="N19" i="27"/>
  <c r="N26" i="27"/>
  <c r="N15" i="28"/>
  <c r="N22" i="28"/>
  <c r="N17" i="29"/>
  <c r="N24" i="29"/>
  <c r="N12" i="30"/>
  <c r="N23" i="30"/>
  <c r="N12" i="31"/>
  <c r="N12" i="12"/>
  <c r="N19" i="12"/>
  <c r="N26" i="12"/>
  <c r="L15" i="14"/>
  <c r="N13" i="17"/>
  <c r="N12" i="19"/>
  <c r="N15" i="22"/>
  <c r="L15" i="24"/>
  <c r="N23" i="24"/>
  <c r="N12" i="25"/>
  <c r="N19" i="25"/>
  <c r="N27" i="25"/>
  <c r="N15" i="26"/>
  <c r="N22" i="26"/>
  <c r="N14" i="27"/>
  <c r="N21" i="27"/>
  <c r="N28" i="27"/>
  <c r="N17" i="28"/>
  <c r="N24" i="28"/>
  <c r="N12" i="29"/>
  <c r="N22" i="29"/>
  <c r="N29" i="29"/>
  <c r="N14" i="30"/>
  <c r="N17" i="30"/>
  <c r="N24" i="30"/>
  <c r="O45" i="5"/>
  <c r="M85" i="5"/>
  <c r="O30" i="5"/>
  <c r="O49" i="5"/>
  <c r="O65" i="5"/>
  <c r="O95" i="5"/>
  <c r="N14" i="12"/>
  <c r="N21" i="12"/>
  <c r="N28" i="12"/>
  <c r="N17" i="14"/>
  <c r="N15" i="17"/>
  <c r="N13" i="19"/>
  <c r="N17" i="22"/>
  <c r="N17" i="24"/>
  <c r="N25" i="24"/>
  <c r="N14" i="25"/>
  <c r="N21" i="25"/>
  <c r="N29" i="25"/>
  <c r="N17" i="26"/>
  <c r="N24" i="26"/>
  <c r="N15" i="27"/>
  <c r="N23" i="27"/>
  <c r="N12" i="28"/>
  <c r="N19" i="28"/>
  <c r="N26" i="28"/>
  <c r="N14" i="29"/>
  <c r="N21" i="29"/>
  <c r="N28" i="29"/>
  <c r="N15" i="30"/>
  <c r="N19" i="30"/>
  <c r="N26" i="30"/>
  <c r="N15" i="31"/>
  <c r="N17" i="31"/>
  <c r="N21" i="31"/>
  <c r="N24" i="31"/>
  <c r="N12" i="32"/>
  <c r="N15" i="32"/>
  <c r="N19" i="32"/>
  <c r="N22" i="32"/>
  <c r="N26" i="32"/>
  <c r="N14" i="33"/>
  <c r="N17" i="33"/>
  <c r="N21" i="33"/>
  <c r="N24" i="33"/>
  <c r="N12" i="34"/>
  <c r="N15" i="34"/>
  <c r="N19" i="34"/>
  <c r="N23" i="34"/>
  <c r="N26" i="34"/>
  <c r="N12" i="35"/>
  <c r="N15" i="35"/>
  <c r="N19" i="35"/>
  <c r="N22" i="35"/>
  <c r="N26" i="35"/>
  <c r="N13" i="36"/>
  <c r="N17" i="36"/>
  <c r="N20" i="36"/>
  <c r="N24" i="36"/>
  <c r="N14" i="37"/>
  <c r="N17" i="37"/>
  <c r="N21" i="37"/>
  <c r="N24" i="37"/>
  <c r="N12" i="38"/>
  <c r="N15" i="38"/>
  <c r="N19" i="38"/>
  <c r="N23" i="38"/>
  <c r="N26" i="38"/>
  <c r="N12" i="39"/>
  <c r="N15" i="39"/>
  <c r="N18" i="39"/>
  <c r="N13" i="43"/>
  <c r="N17" i="43"/>
  <c r="N21" i="43"/>
  <c r="N25" i="43"/>
  <c r="N13" i="45"/>
  <c r="N13" i="50"/>
  <c r="N17" i="50"/>
  <c r="N21" i="50"/>
  <c r="N24" i="50"/>
  <c r="N12" i="64"/>
  <c r="N15" i="64"/>
  <c r="N12" i="65"/>
  <c r="N15" i="65"/>
  <c r="N19" i="65"/>
  <c r="N22" i="65"/>
  <c r="N14" i="78"/>
  <c r="N17" i="78"/>
  <c r="N12" i="79"/>
  <c r="N15" i="79"/>
  <c r="N13" i="80"/>
  <c r="N14" i="81"/>
  <c r="N17" i="81"/>
  <c r="N21" i="81"/>
  <c r="N25" i="81"/>
  <c r="N28" i="81"/>
  <c r="N13" i="84"/>
  <c r="N12" i="87"/>
  <c r="N15" i="87"/>
  <c r="N19" i="87"/>
  <c r="N12" i="92"/>
  <c r="N13" i="94"/>
  <c r="N17" i="94"/>
  <c r="N21" i="94"/>
  <c r="L12" i="95"/>
  <c r="L15" i="95"/>
  <c r="L19" i="95"/>
  <c r="O26" i="5"/>
  <c r="M70" i="5"/>
  <c r="O83" i="5"/>
  <c r="M17" i="5"/>
  <c r="M28" i="5"/>
  <c r="M36" i="5"/>
  <c r="M44" i="5"/>
  <c r="M55" i="5"/>
  <c r="M63" i="5"/>
  <c r="O80" i="5"/>
  <c r="M93" i="5"/>
  <c r="N19" i="31"/>
  <c r="N22" i="31"/>
  <c r="N26" i="31"/>
  <c r="N14" i="32"/>
  <c r="N17" i="32"/>
  <c r="N21" i="32"/>
  <c r="N24" i="32"/>
  <c r="N12" i="33"/>
  <c r="N15" i="33"/>
  <c r="N19" i="33"/>
  <c r="N22" i="33"/>
  <c r="N26" i="33"/>
  <c r="N14" i="34"/>
  <c r="N17" i="34"/>
  <c r="N21" i="34"/>
  <c r="N24" i="34"/>
  <c r="N28" i="34"/>
  <c r="N14" i="35"/>
  <c r="N17" i="35"/>
  <c r="N21" i="35"/>
  <c r="N24" i="35"/>
  <c r="N12" i="36"/>
  <c r="N15" i="36"/>
  <c r="N19" i="36"/>
  <c r="N22" i="36"/>
  <c r="N12" i="37"/>
  <c r="N15" i="37"/>
  <c r="N19" i="37"/>
  <c r="N22" i="37"/>
  <c r="N26" i="37"/>
  <c r="N14" i="38"/>
  <c r="N17" i="38"/>
  <c r="N21" i="38"/>
  <c r="N24" i="38"/>
  <c r="N28" i="38"/>
  <c r="N13" i="39"/>
  <c r="N17" i="39"/>
  <c r="N12" i="43"/>
  <c r="N15" i="43"/>
  <c r="N19" i="43"/>
  <c r="N23" i="43"/>
  <c r="N12" i="45"/>
  <c r="N12" i="50"/>
  <c r="N15" i="50"/>
  <c r="N19" i="50"/>
  <c r="N23" i="50"/>
  <c r="N26" i="50"/>
  <c r="N13" i="64"/>
  <c r="N17" i="64"/>
  <c r="N13" i="65"/>
  <c r="N17" i="65"/>
  <c r="N21" i="65"/>
  <c r="N12" i="78"/>
  <c r="N15" i="78"/>
  <c r="N19" i="78"/>
  <c r="N13" i="79"/>
  <c r="N12" i="80"/>
  <c r="N12" i="81"/>
  <c r="N15" i="81"/>
  <c r="N19" i="81"/>
  <c r="N23" i="81"/>
  <c r="N27" i="81"/>
  <c r="O12" i="84"/>
  <c r="N12" i="85"/>
  <c r="N14" i="87"/>
  <c r="L17" i="87"/>
  <c r="N12" i="94"/>
  <c r="N15" i="94"/>
  <c r="N19" i="94"/>
  <c r="N22" i="94"/>
  <c r="L14" i="95"/>
  <c r="L17" i="95"/>
  <c r="L21" i="95"/>
  <c r="L13" i="5"/>
  <c r="M47" i="5"/>
  <c r="M74" i="5"/>
  <c r="O87" i="5"/>
  <c r="M21" i="5"/>
  <c r="M32" i="5"/>
  <c r="M40" i="5"/>
  <c r="M51" i="5"/>
  <c r="M59" i="5"/>
  <c r="M67" i="5"/>
  <c r="M89" i="5"/>
  <c r="M97" i="5"/>
  <c r="O15" i="95"/>
  <c r="M15" i="95"/>
  <c r="K15" i="95"/>
  <c r="H15" i="95"/>
  <c r="F15" i="95"/>
  <c r="O19" i="95"/>
  <c r="M19" i="95"/>
  <c r="K19" i="95"/>
  <c r="H19" i="95"/>
  <c r="F19" i="95"/>
  <c r="O21" i="95"/>
  <c r="M21" i="95"/>
  <c r="K21" i="95"/>
  <c r="H21" i="95"/>
  <c r="F21" i="95"/>
  <c r="J14" i="95"/>
  <c r="N14" i="95"/>
  <c r="J15" i="95"/>
  <c r="N15" i="95"/>
  <c r="J19" i="95"/>
  <c r="N19" i="95"/>
  <c r="J21" i="95"/>
  <c r="N21" i="95"/>
  <c r="O12" i="95"/>
  <c r="M12" i="95"/>
  <c r="K12" i="95"/>
  <c r="H12" i="95"/>
  <c r="F12" i="95"/>
  <c r="O14" i="95"/>
  <c r="M14" i="95"/>
  <c r="K14" i="95"/>
  <c r="H14" i="95"/>
  <c r="F14" i="95"/>
  <c r="O17" i="95"/>
  <c r="M17" i="95"/>
  <c r="K17" i="95"/>
  <c r="H17" i="95"/>
  <c r="F17" i="95"/>
  <c r="J12" i="95"/>
  <c r="N12" i="95"/>
  <c r="J17" i="95"/>
  <c r="N17" i="95"/>
  <c r="F12" i="94"/>
  <c r="H12" i="94"/>
  <c r="K12" i="94"/>
  <c r="M12" i="94"/>
  <c r="O12" i="94"/>
  <c r="F13" i="94"/>
  <c r="H13" i="94"/>
  <c r="K13" i="94"/>
  <c r="M13" i="94"/>
  <c r="O13" i="94"/>
  <c r="F15" i="94"/>
  <c r="H15" i="94"/>
  <c r="K15" i="94"/>
  <c r="M15" i="94"/>
  <c r="O15" i="94"/>
  <c r="F17" i="94"/>
  <c r="H17" i="94"/>
  <c r="K17" i="94"/>
  <c r="M17" i="94"/>
  <c r="O17" i="94"/>
  <c r="F19" i="94"/>
  <c r="H19" i="94"/>
  <c r="K19" i="94"/>
  <c r="M19" i="94"/>
  <c r="O19" i="94"/>
  <c r="F21" i="94"/>
  <c r="H21" i="94"/>
  <c r="K21" i="94"/>
  <c r="M21" i="94"/>
  <c r="O21" i="94"/>
  <c r="F22" i="94"/>
  <c r="H22" i="94"/>
  <c r="K22" i="94"/>
  <c r="M22" i="94"/>
  <c r="O22" i="94"/>
  <c r="J12" i="94"/>
  <c r="L12" i="94"/>
  <c r="J13" i="94"/>
  <c r="L13" i="94"/>
  <c r="J15" i="94"/>
  <c r="L15" i="94"/>
  <c r="J17" i="94"/>
  <c r="L17" i="94"/>
  <c r="J19" i="94"/>
  <c r="L19" i="94"/>
  <c r="J21" i="94"/>
  <c r="L21" i="94"/>
  <c r="J22" i="94"/>
  <c r="L22" i="94"/>
  <c r="M12" i="92"/>
  <c r="F12" i="92"/>
  <c r="H12" i="92"/>
  <c r="K12" i="92"/>
  <c r="O12" i="92"/>
  <c r="J12" i="92"/>
  <c r="L12" i="92"/>
  <c r="O12" i="90"/>
  <c r="M12" i="90"/>
  <c r="K12" i="90"/>
  <c r="H12" i="90"/>
  <c r="F12" i="90"/>
  <c r="J12" i="90"/>
  <c r="N12" i="90"/>
  <c r="L12" i="90"/>
  <c r="N17" i="87"/>
  <c r="F12" i="87"/>
  <c r="H12" i="87"/>
  <c r="K12" i="87"/>
  <c r="M12" i="87"/>
  <c r="O12" i="87"/>
  <c r="F14" i="87"/>
  <c r="H14" i="87"/>
  <c r="K14" i="87"/>
  <c r="M14" i="87"/>
  <c r="O14" i="87"/>
  <c r="F15" i="87"/>
  <c r="H15" i="87"/>
  <c r="K15" i="87"/>
  <c r="M15" i="87"/>
  <c r="O15" i="87"/>
  <c r="F17" i="87"/>
  <c r="H17" i="87"/>
  <c r="K17" i="87"/>
  <c r="M17" i="87"/>
  <c r="O17" i="87"/>
  <c r="F19" i="87"/>
  <c r="H19" i="87"/>
  <c r="K19" i="87"/>
  <c r="M19" i="87"/>
  <c r="O19" i="87"/>
  <c r="J12" i="87"/>
  <c r="L12" i="87"/>
  <c r="J14" i="87"/>
  <c r="L14" i="87"/>
  <c r="J15" i="87"/>
  <c r="L15" i="87"/>
  <c r="J17" i="87"/>
  <c r="J19" i="87"/>
  <c r="L19" i="87"/>
  <c r="F12" i="85"/>
  <c r="H12" i="85"/>
  <c r="K12" i="85"/>
  <c r="M12" i="85"/>
  <c r="O12" i="85"/>
  <c r="J12" i="85"/>
  <c r="L12" i="85"/>
  <c r="J12" i="84"/>
  <c r="L12" i="84"/>
  <c r="N12" i="84"/>
  <c r="L13" i="84"/>
  <c r="F12" i="84"/>
  <c r="H12" i="84"/>
  <c r="K12" i="84"/>
  <c r="M12" i="84"/>
  <c r="F13" i="84"/>
  <c r="H13" i="84"/>
  <c r="K13" i="84"/>
  <c r="M13" i="84"/>
  <c r="O13" i="84"/>
  <c r="J13" i="84"/>
  <c r="F12" i="81"/>
  <c r="H12" i="81"/>
  <c r="K12" i="81"/>
  <c r="M12" i="81"/>
  <c r="O12" i="81"/>
  <c r="F14" i="81"/>
  <c r="H14" i="81"/>
  <c r="K14" i="81"/>
  <c r="M14" i="81"/>
  <c r="O14" i="81"/>
  <c r="F15" i="81"/>
  <c r="H15" i="81"/>
  <c r="K15" i="81"/>
  <c r="M15" i="81"/>
  <c r="O15" i="81"/>
  <c r="F17" i="81"/>
  <c r="H17" i="81"/>
  <c r="K17" i="81"/>
  <c r="M17" i="81"/>
  <c r="O17" i="81"/>
  <c r="F19" i="81"/>
  <c r="H19" i="81"/>
  <c r="K19" i="81"/>
  <c r="M19" i="81"/>
  <c r="O19" i="81"/>
  <c r="F21" i="81"/>
  <c r="H21" i="81"/>
  <c r="K21" i="81"/>
  <c r="M21" i="81"/>
  <c r="O21" i="81"/>
  <c r="F23" i="81"/>
  <c r="H23" i="81"/>
  <c r="K23" i="81"/>
  <c r="M23" i="81"/>
  <c r="O23" i="81"/>
  <c r="F25" i="81"/>
  <c r="H25" i="81"/>
  <c r="K25" i="81"/>
  <c r="M25" i="81"/>
  <c r="O25" i="81"/>
  <c r="F27" i="81"/>
  <c r="H27" i="81"/>
  <c r="K27" i="81"/>
  <c r="M27" i="81"/>
  <c r="O27" i="81"/>
  <c r="F28" i="81"/>
  <c r="H28" i="81"/>
  <c r="K28" i="81"/>
  <c r="M28" i="81"/>
  <c r="O28" i="81"/>
  <c r="J12" i="81"/>
  <c r="L12" i="81"/>
  <c r="J14" i="81"/>
  <c r="L14" i="81"/>
  <c r="J15" i="81"/>
  <c r="L15" i="81"/>
  <c r="J17" i="81"/>
  <c r="L17" i="81"/>
  <c r="J19" i="81"/>
  <c r="L19" i="81"/>
  <c r="J21" i="81"/>
  <c r="L21" i="81"/>
  <c r="J23" i="81"/>
  <c r="L23" i="81"/>
  <c r="J25" i="81"/>
  <c r="L25" i="81"/>
  <c r="J27" i="81"/>
  <c r="L27" i="81"/>
  <c r="J28" i="81"/>
  <c r="L28" i="81"/>
  <c r="F12" i="80"/>
  <c r="H12" i="80"/>
  <c r="K12" i="80"/>
  <c r="M12" i="80"/>
  <c r="O12" i="80"/>
  <c r="F13" i="80"/>
  <c r="H13" i="80"/>
  <c r="K13" i="80"/>
  <c r="M13" i="80"/>
  <c r="O13" i="80"/>
  <c r="J12" i="80"/>
  <c r="L12" i="80"/>
  <c r="J13" i="80"/>
  <c r="L13" i="80"/>
  <c r="F12" i="79"/>
  <c r="H12" i="79"/>
  <c r="K12" i="79"/>
  <c r="M12" i="79"/>
  <c r="O12" i="79"/>
  <c r="F13" i="79"/>
  <c r="H13" i="79"/>
  <c r="K13" i="79"/>
  <c r="M13" i="79"/>
  <c r="O13" i="79"/>
  <c r="F15" i="79"/>
  <c r="H15" i="79"/>
  <c r="K15" i="79"/>
  <c r="M15" i="79"/>
  <c r="O15" i="79"/>
  <c r="J12" i="79"/>
  <c r="L12" i="79"/>
  <c r="J13" i="79"/>
  <c r="L13" i="79"/>
  <c r="J15" i="79"/>
  <c r="L15" i="79"/>
  <c r="J12" i="78"/>
  <c r="F12" i="78"/>
  <c r="H12" i="78"/>
  <c r="K12" i="78"/>
  <c r="M12" i="78"/>
  <c r="O12" i="78"/>
  <c r="F14" i="78"/>
  <c r="H14" i="78"/>
  <c r="K14" i="78"/>
  <c r="M14" i="78"/>
  <c r="O14" i="78"/>
  <c r="F15" i="78"/>
  <c r="H15" i="78"/>
  <c r="K15" i="78"/>
  <c r="M15" i="78"/>
  <c r="O15" i="78"/>
  <c r="F17" i="78"/>
  <c r="H17" i="78"/>
  <c r="K17" i="78"/>
  <c r="M17" i="78"/>
  <c r="O17" i="78"/>
  <c r="F19" i="78"/>
  <c r="H19" i="78"/>
  <c r="K19" i="78"/>
  <c r="M19" i="78"/>
  <c r="O19" i="78"/>
  <c r="L12" i="78"/>
  <c r="J14" i="78"/>
  <c r="L14" i="78"/>
  <c r="J15" i="78"/>
  <c r="L15" i="78"/>
  <c r="J17" i="78"/>
  <c r="L17" i="78"/>
  <c r="J19" i="78"/>
  <c r="L19" i="78"/>
  <c r="F12" i="65"/>
  <c r="H12" i="65"/>
  <c r="K12" i="65"/>
  <c r="M12" i="65"/>
  <c r="O12" i="65"/>
  <c r="F13" i="65"/>
  <c r="H13" i="65"/>
  <c r="K13" i="65"/>
  <c r="M13" i="65"/>
  <c r="O13" i="65"/>
  <c r="F15" i="65"/>
  <c r="H15" i="65"/>
  <c r="K15" i="65"/>
  <c r="M15" i="65"/>
  <c r="O15" i="65"/>
  <c r="F17" i="65"/>
  <c r="H17" i="65"/>
  <c r="K17" i="65"/>
  <c r="M17" i="65"/>
  <c r="O17" i="65"/>
  <c r="F19" i="65"/>
  <c r="H19" i="65"/>
  <c r="K19" i="65"/>
  <c r="M19" i="65"/>
  <c r="O19" i="65"/>
  <c r="F21" i="65"/>
  <c r="H21" i="65"/>
  <c r="K21" i="65"/>
  <c r="M21" i="65"/>
  <c r="O21" i="65"/>
  <c r="F22" i="65"/>
  <c r="H22" i="65"/>
  <c r="K22" i="65"/>
  <c r="M22" i="65"/>
  <c r="O22" i="65"/>
  <c r="J12" i="65"/>
  <c r="L12" i="65"/>
  <c r="J13" i="65"/>
  <c r="L13" i="65"/>
  <c r="J15" i="65"/>
  <c r="L15" i="65"/>
  <c r="J17" i="65"/>
  <c r="L17" i="65"/>
  <c r="J19" i="65"/>
  <c r="L19" i="65"/>
  <c r="J21" i="65"/>
  <c r="L21" i="65"/>
  <c r="J22" i="65"/>
  <c r="L22" i="65"/>
  <c r="F12" i="64"/>
  <c r="H12" i="64"/>
  <c r="K12" i="64"/>
  <c r="M12" i="64"/>
  <c r="O12" i="64"/>
  <c r="F13" i="64"/>
  <c r="H13" i="64"/>
  <c r="K13" i="64"/>
  <c r="M13" i="64"/>
  <c r="O13" i="64"/>
  <c r="F15" i="64"/>
  <c r="H15" i="64"/>
  <c r="K15" i="64"/>
  <c r="M15" i="64"/>
  <c r="O15" i="64"/>
  <c r="F17" i="64"/>
  <c r="H17" i="64"/>
  <c r="K17" i="64"/>
  <c r="M17" i="64"/>
  <c r="O17" i="64"/>
  <c r="J12" i="64"/>
  <c r="L12" i="64"/>
  <c r="J13" i="64"/>
  <c r="L13" i="64"/>
  <c r="J15" i="64"/>
  <c r="L15" i="64"/>
  <c r="J17" i="64"/>
  <c r="L17" i="64"/>
  <c r="F12" i="50"/>
  <c r="H12" i="50"/>
  <c r="K12" i="50"/>
  <c r="M12" i="50"/>
  <c r="O12" i="50"/>
  <c r="F13" i="50"/>
  <c r="H13" i="50"/>
  <c r="K13" i="50"/>
  <c r="M13" i="50"/>
  <c r="O13" i="50"/>
  <c r="F15" i="50"/>
  <c r="H15" i="50"/>
  <c r="K15" i="50"/>
  <c r="M15" i="50"/>
  <c r="O15" i="50"/>
  <c r="F17" i="50"/>
  <c r="H17" i="50"/>
  <c r="K17" i="50"/>
  <c r="M17" i="50"/>
  <c r="O17" i="50"/>
  <c r="F19" i="50"/>
  <c r="H19" i="50"/>
  <c r="K19" i="50"/>
  <c r="M19" i="50"/>
  <c r="O19" i="50"/>
  <c r="F21" i="50"/>
  <c r="H21" i="50"/>
  <c r="K21" i="50"/>
  <c r="M21" i="50"/>
  <c r="O21" i="50"/>
  <c r="F23" i="50"/>
  <c r="H23" i="50"/>
  <c r="K23" i="50"/>
  <c r="M23" i="50"/>
  <c r="O23" i="50"/>
  <c r="F24" i="50"/>
  <c r="H24" i="50"/>
  <c r="K24" i="50"/>
  <c r="M24" i="50"/>
  <c r="O24" i="50"/>
  <c r="F26" i="50"/>
  <c r="H26" i="50"/>
  <c r="K26" i="50"/>
  <c r="M26" i="50"/>
  <c r="O26" i="50"/>
  <c r="J12" i="50"/>
  <c r="L12" i="50"/>
  <c r="J13" i="50"/>
  <c r="L13" i="50"/>
  <c r="J15" i="50"/>
  <c r="L15" i="50"/>
  <c r="J17" i="50"/>
  <c r="L17" i="50"/>
  <c r="J19" i="50"/>
  <c r="L19" i="50"/>
  <c r="J21" i="50"/>
  <c r="L21" i="50"/>
  <c r="J23" i="50"/>
  <c r="L23" i="50"/>
  <c r="J24" i="50"/>
  <c r="L24" i="50"/>
  <c r="J26" i="50"/>
  <c r="L26" i="50"/>
  <c r="F12" i="45"/>
  <c r="H12" i="45"/>
  <c r="K12" i="45"/>
  <c r="M12" i="45"/>
  <c r="O12" i="45"/>
  <c r="F13" i="45"/>
  <c r="H13" i="45"/>
  <c r="K13" i="45"/>
  <c r="M13" i="45"/>
  <c r="O13" i="45"/>
  <c r="J12" i="45"/>
  <c r="L12" i="45"/>
  <c r="J13" i="45"/>
  <c r="L13" i="45"/>
  <c r="F12" i="43"/>
  <c r="H12" i="43"/>
  <c r="K12" i="43"/>
  <c r="M12" i="43"/>
  <c r="O12" i="43"/>
  <c r="F13" i="43"/>
  <c r="H13" i="43"/>
  <c r="K13" i="43"/>
  <c r="M13" i="43"/>
  <c r="O13" i="43"/>
  <c r="F15" i="43"/>
  <c r="H15" i="43"/>
  <c r="K15" i="43"/>
  <c r="M15" i="43"/>
  <c r="O15" i="43"/>
  <c r="F17" i="43"/>
  <c r="H17" i="43"/>
  <c r="K17" i="43"/>
  <c r="M17" i="43"/>
  <c r="O17" i="43"/>
  <c r="F19" i="43"/>
  <c r="H19" i="43"/>
  <c r="K19" i="43"/>
  <c r="M19" i="43"/>
  <c r="O19" i="43"/>
  <c r="F21" i="43"/>
  <c r="H21" i="43"/>
  <c r="K21" i="43"/>
  <c r="M21" i="43"/>
  <c r="O21" i="43"/>
  <c r="F23" i="43"/>
  <c r="H23" i="43"/>
  <c r="K23" i="43"/>
  <c r="M23" i="43"/>
  <c r="O23" i="43"/>
  <c r="F25" i="43"/>
  <c r="H25" i="43"/>
  <c r="K25" i="43"/>
  <c r="M25" i="43"/>
  <c r="O25" i="43"/>
  <c r="J12" i="43"/>
  <c r="L12" i="43"/>
  <c r="J13" i="43"/>
  <c r="L13" i="43"/>
  <c r="J15" i="43"/>
  <c r="L15" i="43"/>
  <c r="J17" i="43"/>
  <c r="L17" i="43"/>
  <c r="J19" i="43"/>
  <c r="L19" i="43"/>
  <c r="J21" i="43"/>
  <c r="L21" i="43"/>
  <c r="J23" i="43"/>
  <c r="L23" i="43"/>
  <c r="J25" i="43"/>
  <c r="L25" i="43"/>
  <c r="F12" i="39"/>
  <c r="H12" i="39"/>
  <c r="K12" i="39"/>
  <c r="M12" i="39"/>
  <c r="O12" i="39"/>
  <c r="F13" i="39"/>
  <c r="H13" i="39"/>
  <c r="K13" i="39"/>
  <c r="M13" i="39"/>
  <c r="O13" i="39"/>
  <c r="F15" i="39"/>
  <c r="H15" i="39"/>
  <c r="K15" i="39"/>
  <c r="M15" i="39"/>
  <c r="O15" i="39"/>
  <c r="F17" i="39"/>
  <c r="H17" i="39"/>
  <c r="K17" i="39"/>
  <c r="M17" i="39"/>
  <c r="O17" i="39"/>
  <c r="F18" i="39"/>
  <c r="H18" i="39"/>
  <c r="K18" i="39"/>
  <c r="M18" i="39"/>
  <c r="O18" i="39"/>
  <c r="J12" i="39"/>
  <c r="L12" i="39"/>
  <c r="J13" i="39"/>
  <c r="L13" i="39"/>
  <c r="J15" i="39"/>
  <c r="L15" i="39"/>
  <c r="J17" i="39"/>
  <c r="L17" i="39"/>
  <c r="J18" i="39"/>
  <c r="L18" i="39"/>
  <c r="F12" i="38"/>
  <c r="H12" i="38"/>
  <c r="K12" i="38"/>
  <c r="M12" i="38"/>
  <c r="O12" i="38"/>
  <c r="F14" i="38"/>
  <c r="H14" i="38"/>
  <c r="K14" i="38"/>
  <c r="M14" i="38"/>
  <c r="O14" i="38"/>
  <c r="F15" i="38"/>
  <c r="H15" i="38"/>
  <c r="K15" i="38"/>
  <c r="M15" i="38"/>
  <c r="O15" i="38"/>
  <c r="F17" i="38"/>
  <c r="H17" i="38"/>
  <c r="K17" i="38"/>
  <c r="M17" i="38"/>
  <c r="O17" i="38"/>
  <c r="F19" i="38"/>
  <c r="H19" i="38"/>
  <c r="K19" i="38"/>
  <c r="M19" i="38"/>
  <c r="O19" i="38"/>
  <c r="F21" i="38"/>
  <c r="H21" i="38"/>
  <c r="K21" i="38"/>
  <c r="M21" i="38"/>
  <c r="O21" i="38"/>
  <c r="F23" i="38"/>
  <c r="H23" i="38"/>
  <c r="K23" i="38"/>
  <c r="M23" i="38"/>
  <c r="O23" i="38"/>
  <c r="F24" i="38"/>
  <c r="H24" i="38"/>
  <c r="K24" i="38"/>
  <c r="M24" i="38"/>
  <c r="O24" i="38"/>
  <c r="F26" i="38"/>
  <c r="H26" i="38"/>
  <c r="K26" i="38"/>
  <c r="M26" i="38"/>
  <c r="O26" i="38"/>
  <c r="F28" i="38"/>
  <c r="H28" i="38"/>
  <c r="K28" i="38"/>
  <c r="M28" i="38"/>
  <c r="O28" i="38"/>
  <c r="J12" i="38"/>
  <c r="L12" i="38"/>
  <c r="J14" i="38"/>
  <c r="L14" i="38"/>
  <c r="J15" i="38"/>
  <c r="L15" i="38"/>
  <c r="J17" i="38"/>
  <c r="L17" i="38"/>
  <c r="J19" i="38"/>
  <c r="L19" i="38"/>
  <c r="J21" i="38"/>
  <c r="L21" i="38"/>
  <c r="J23" i="38"/>
  <c r="L23" i="38"/>
  <c r="J24" i="38"/>
  <c r="L24" i="38"/>
  <c r="J26" i="38"/>
  <c r="L26" i="38"/>
  <c r="J28" i="38"/>
  <c r="L28" i="38"/>
  <c r="F12" i="37"/>
  <c r="H12" i="37"/>
  <c r="K12" i="37"/>
  <c r="M12" i="37"/>
  <c r="O12" i="37"/>
  <c r="F14" i="37"/>
  <c r="H14" i="37"/>
  <c r="K14" i="37"/>
  <c r="M14" i="37"/>
  <c r="O14" i="37"/>
  <c r="F15" i="37"/>
  <c r="H15" i="37"/>
  <c r="K15" i="37"/>
  <c r="M15" i="37"/>
  <c r="O15" i="37"/>
  <c r="F17" i="37"/>
  <c r="H17" i="37"/>
  <c r="K17" i="37"/>
  <c r="M17" i="37"/>
  <c r="O17" i="37"/>
  <c r="F19" i="37"/>
  <c r="H19" i="37"/>
  <c r="K19" i="37"/>
  <c r="M19" i="37"/>
  <c r="O19" i="37"/>
  <c r="F21" i="37"/>
  <c r="H21" i="37"/>
  <c r="K21" i="37"/>
  <c r="M21" i="37"/>
  <c r="O21" i="37"/>
  <c r="F22" i="37"/>
  <c r="H22" i="37"/>
  <c r="K22" i="37"/>
  <c r="M22" i="37"/>
  <c r="O22" i="37"/>
  <c r="F24" i="37"/>
  <c r="H24" i="37"/>
  <c r="K24" i="37"/>
  <c r="M24" i="37"/>
  <c r="O24" i="37"/>
  <c r="F26" i="37"/>
  <c r="H26" i="37"/>
  <c r="K26" i="37"/>
  <c r="M26" i="37"/>
  <c r="O26" i="37"/>
  <c r="J12" i="37"/>
  <c r="L12" i="37"/>
  <c r="J14" i="37"/>
  <c r="L14" i="37"/>
  <c r="J15" i="37"/>
  <c r="L15" i="37"/>
  <c r="J17" i="37"/>
  <c r="L17" i="37"/>
  <c r="J19" i="37"/>
  <c r="L19" i="37"/>
  <c r="J21" i="37"/>
  <c r="L21" i="37"/>
  <c r="J22" i="37"/>
  <c r="L22" i="37"/>
  <c r="J24" i="37"/>
  <c r="L24" i="37"/>
  <c r="J26" i="37"/>
  <c r="L26" i="37"/>
  <c r="F12" i="36"/>
  <c r="H12" i="36"/>
  <c r="K12" i="36"/>
  <c r="M12" i="36"/>
  <c r="O12" i="36"/>
  <c r="F13" i="36"/>
  <c r="H13" i="36"/>
  <c r="K13" i="36"/>
  <c r="M13" i="36"/>
  <c r="O13" i="36"/>
  <c r="F15" i="36"/>
  <c r="H15" i="36"/>
  <c r="K15" i="36"/>
  <c r="M15" i="36"/>
  <c r="O15" i="36"/>
  <c r="F17" i="36"/>
  <c r="H17" i="36"/>
  <c r="K17" i="36"/>
  <c r="M17" i="36"/>
  <c r="O17" i="36"/>
  <c r="F19" i="36"/>
  <c r="H19" i="36"/>
  <c r="K19" i="36"/>
  <c r="M19" i="36"/>
  <c r="O19" i="36"/>
  <c r="F20" i="36"/>
  <c r="H20" i="36"/>
  <c r="K20" i="36"/>
  <c r="M20" i="36"/>
  <c r="O20" i="36"/>
  <c r="F22" i="36"/>
  <c r="H22" i="36"/>
  <c r="K22" i="36"/>
  <c r="M22" i="36"/>
  <c r="O22" i="36"/>
  <c r="F24" i="36"/>
  <c r="H24" i="36"/>
  <c r="K24" i="36"/>
  <c r="M24" i="36"/>
  <c r="O24" i="36"/>
  <c r="J12" i="36"/>
  <c r="L12" i="36"/>
  <c r="J13" i="36"/>
  <c r="L13" i="36"/>
  <c r="J15" i="36"/>
  <c r="L15" i="36"/>
  <c r="J17" i="36"/>
  <c r="L17" i="36"/>
  <c r="J19" i="36"/>
  <c r="L19" i="36"/>
  <c r="J20" i="36"/>
  <c r="L20" i="36"/>
  <c r="J22" i="36"/>
  <c r="L22" i="36"/>
  <c r="J24" i="36"/>
  <c r="L24" i="36"/>
  <c r="F12" i="35"/>
  <c r="H12" i="35"/>
  <c r="K12" i="35"/>
  <c r="M12" i="35"/>
  <c r="O12" i="35"/>
  <c r="F14" i="35"/>
  <c r="H14" i="35"/>
  <c r="K14" i="35"/>
  <c r="M14" i="35"/>
  <c r="O14" i="35"/>
  <c r="F15" i="35"/>
  <c r="H15" i="35"/>
  <c r="K15" i="35"/>
  <c r="M15" i="35"/>
  <c r="O15" i="35"/>
  <c r="F17" i="35"/>
  <c r="H17" i="35"/>
  <c r="K17" i="35"/>
  <c r="M17" i="35"/>
  <c r="O17" i="35"/>
  <c r="F19" i="35"/>
  <c r="H19" i="35"/>
  <c r="K19" i="35"/>
  <c r="M19" i="35"/>
  <c r="O19" i="35"/>
  <c r="F21" i="35"/>
  <c r="H21" i="35"/>
  <c r="K21" i="35"/>
  <c r="M21" i="35"/>
  <c r="O21" i="35"/>
  <c r="F22" i="35"/>
  <c r="H22" i="35"/>
  <c r="K22" i="35"/>
  <c r="M22" i="35"/>
  <c r="O22" i="35"/>
  <c r="F24" i="35"/>
  <c r="H24" i="35"/>
  <c r="K24" i="35"/>
  <c r="M24" i="35"/>
  <c r="O24" i="35"/>
  <c r="F26" i="35"/>
  <c r="H26" i="35"/>
  <c r="K26" i="35"/>
  <c r="M26" i="35"/>
  <c r="O26" i="35"/>
  <c r="J12" i="35"/>
  <c r="L12" i="35"/>
  <c r="J14" i="35"/>
  <c r="L14" i="35"/>
  <c r="J15" i="35"/>
  <c r="L15" i="35"/>
  <c r="J17" i="35"/>
  <c r="L17" i="35"/>
  <c r="J19" i="35"/>
  <c r="L19" i="35"/>
  <c r="J21" i="35"/>
  <c r="L21" i="35"/>
  <c r="J22" i="35"/>
  <c r="L22" i="35"/>
  <c r="J24" i="35"/>
  <c r="L24" i="35"/>
  <c r="J26" i="35"/>
  <c r="L26" i="35"/>
  <c r="F12" i="34"/>
  <c r="H12" i="34"/>
  <c r="K12" i="34"/>
  <c r="M12" i="34"/>
  <c r="O12" i="34"/>
  <c r="F14" i="34"/>
  <c r="H14" i="34"/>
  <c r="K14" i="34"/>
  <c r="M14" i="34"/>
  <c r="O14" i="34"/>
  <c r="F15" i="34"/>
  <c r="H15" i="34"/>
  <c r="K15" i="34"/>
  <c r="M15" i="34"/>
  <c r="O15" i="34"/>
  <c r="F17" i="34"/>
  <c r="H17" i="34"/>
  <c r="K17" i="34"/>
  <c r="M17" i="34"/>
  <c r="O17" i="34"/>
  <c r="F19" i="34"/>
  <c r="H19" i="34"/>
  <c r="K19" i="34"/>
  <c r="M19" i="34"/>
  <c r="O19" i="34"/>
  <c r="F21" i="34"/>
  <c r="H21" i="34"/>
  <c r="K21" i="34"/>
  <c r="M21" i="34"/>
  <c r="O21" i="34"/>
  <c r="F23" i="34"/>
  <c r="H23" i="34"/>
  <c r="K23" i="34"/>
  <c r="M23" i="34"/>
  <c r="O23" i="34"/>
  <c r="F24" i="34"/>
  <c r="H24" i="34"/>
  <c r="K24" i="34"/>
  <c r="M24" i="34"/>
  <c r="O24" i="34"/>
  <c r="F26" i="34"/>
  <c r="H26" i="34"/>
  <c r="K26" i="34"/>
  <c r="M26" i="34"/>
  <c r="O26" i="34"/>
  <c r="F28" i="34"/>
  <c r="H28" i="34"/>
  <c r="K28" i="34"/>
  <c r="M28" i="34"/>
  <c r="O28" i="34"/>
  <c r="J12" i="34"/>
  <c r="L12" i="34"/>
  <c r="J14" i="34"/>
  <c r="L14" i="34"/>
  <c r="J15" i="34"/>
  <c r="L15" i="34"/>
  <c r="J17" i="34"/>
  <c r="L17" i="34"/>
  <c r="J19" i="34"/>
  <c r="L19" i="34"/>
  <c r="J21" i="34"/>
  <c r="L21" i="34"/>
  <c r="J23" i="34"/>
  <c r="L23" i="34"/>
  <c r="J24" i="34"/>
  <c r="L24" i="34"/>
  <c r="J26" i="34"/>
  <c r="L26" i="34"/>
  <c r="J28" i="34"/>
  <c r="L28" i="34"/>
  <c r="F12" i="33"/>
  <c r="H12" i="33"/>
  <c r="K12" i="33"/>
  <c r="M12" i="33"/>
  <c r="O12" i="33"/>
  <c r="F14" i="33"/>
  <c r="H14" i="33"/>
  <c r="K14" i="33"/>
  <c r="M14" i="33"/>
  <c r="O14" i="33"/>
  <c r="F15" i="33"/>
  <c r="H15" i="33"/>
  <c r="K15" i="33"/>
  <c r="M15" i="33"/>
  <c r="O15" i="33"/>
  <c r="F17" i="33"/>
  <c r="H17" i="33"/>
  <c r="K17" i="33"/>
  <c r="M17" i="33"/>
  <c r="O17" i="33"/>
  <c r="F19" i="33"/>
  <c r="H19" i="33"/>
  <c r="K19" i="33"/>
  <c r="M19" i="33"/>
  <c r="O19" i="33"/>
  <c r="F21" i="33"/>
  <c r="H21" i="33"/>
  <c r="K21" i="33"/>
  <c r="M21" i="33"/>
  <c r="O21" i="33"/>
  <c r="F22" i="33"/>
  <c r="H22" i="33"/>
  <c r="K22" i="33"/>
  <c r="M22" i="33"/>
  <c r="O22" i="33"/>
  <c r="F24" i="33"/>
  <c r="H24" i="33"/>
  <c r="K24" i="33"/>
  <c r="M24" i="33"/>
  <c r="O24" i="33"/>
  <c r="F26" i="33"/>
  <c r="H26" i="33"/>
  <c r="K26" i="33"/>
  <c r="M26" i="33"/>
  <c r="O26" i="33"/>
  <c r="J12" i="33"/>
  <c r="L12" i="33"/>
  <c r="J14" i="33"/>
  <c r="L14" i="33"/>
  <c r="J15" i="33"/>
  <c r="L15" i="33"/>
  <c r="J17" i="33"/>
  <c r="L17" i="33"/>
  <c r="J19" i="33"/>
  <c r="L19" i="33"/>
  <c r="J21" i="33"/>
  <c r="L21" i="33"/>
  <c r="J22" i="33"/>
  <c r="L22" i="33"/>
  <c r="J24" i="33"/>
  <c r="L24" i="33"/>
  <c r="J26" i="33"/>
  <c r="L26" i="33"/>
  <c r="F12" i="32"/>
  <c r="H12" i="32"/>
  <c r="K12" i="32"/>
  <c r="M12" i="32"/>
  <c r="O12" i="32"/>
  <c r="F14" i="32"/>
  <c r="H14" i="32"/>
  <c r="K14" i="32"/>
  <c r="M14" i="32"/>
  <c r="O14" i="32"/>
  <c r="F15" i="32"/>
  <c r="H15" i="32"/>
  <c r="K15" i="32"/>
  <c r="M15" i="32"/>
  <c r="O15" i="32"/>
  <c r="F17" i="32"/>
  <c r="H17" i="32"/>
  <c r="K17" i="32"/>
  <c r="M17" i="32"/>
  <c r="O17" i="32"/>
  <c r="F19" i="32"/>
  <c r="H19" i="32"/>
  <c r="K19" i="32"/>
  <c r="M19" i="32"/>
  <c r="O19" i="32"/>
  <c r="F21" i="32"/>
  <c r="H21" i="32"/>
  <c r="K21" i="32"/>
  <c r="M21" i="32"/>
  <c r="O21" i="32"/>
  <c r="F22" i="32"/>
  <c r="H22" i="32"/>
  <c r="K22" i="32"/>
  <c r="M22" i="32"/>
  <c r="O22" i="32"/>
  <c r="F24" i="32"/>
  <c r="H24" i="32"/>
  <c r="K24" i="32"/>
  <c r="M24" i="32"/>
  <c r="O24" i="32"/>
  <c r="F26" i="32"/>
  <c r="H26" i="32"/>
  <c r="K26" i="32"/>
  <c r="M26" i="32"/>
  <c r="O26" i="32"/>
  <c r="J12" i="32"/>
  <c r="L12" i="32"/>
  <c r="J14" i="32"/>
  <c r="L14" i="32"/>
  <c r="J15" i="32"/>
  <c r="L15" i="32"/>
  <c r="J17" i="32"/>
  <c r="L17" i="32"/>
  <c r="J19" i="32"/>
  <c r="L19" i="32"/>
  <c r="J21" i="32"/>
  <c r="L21" i="32"/>
  <c r="J22" i="32"/>
  <c r="L22" i="32"/>
  <c r="J24" i="32"/>
  <c r="L24" i="32"/>
  <c r="J26" i="32"/>
  <c r="L26" i="32"/>
  <c r="F12" i="31"/>
  <c r="H12" i="31"/>
  <c r="K12" i="31"/>
  <c r="M12" i="31"/>
  <c r="O12" i="31"/>
  <c r="F14" i="31"/>
  <c r="H14" i="31"/>
  <c r="K14" i="31"/>
  <c r="M14" i="31"/>
  <c r="O14" i="31"/>
  <c r="F15" i="31"/>
  <c r="H15" i="31"/>
  <c r="K15" i="31"/>
  <c r="M15" i="31"/>
  <c r="O15" i="31"/>
  <c r="F17" i="31"/>
  <c r="H17" i="31"/>
  <c r="K17" i="31"/>
  <c r="M17" i="31"/>
  <c r="O17" i="31"/>
  <c r="F19" i="31"/>
  <c r="H19" i="31"/>
  <c r="K19" i="31"/>
  <c r="M19" i="31"/>
  <c r="O19" i="31"/>
  <c r="F21" i="31"/>
  <c r="H21" i="31"/>
  <c r="K21" i="31"/>
  <c r="M21" i="31"/>
  <c r="O21" i="31"/>
  <c r="F22" i="31"/>
  <c r="H22" i="31"/>
  <c r="K22" i="31"/>
  <c r="M22" i="31"/>
  <c r="O22" i="31"/>
  <c r="F24" i="31"/>
  <c r="H24" i="31"/>
  <c r="K24" i="31"/>
  <c r="M24" i="31"/>
  <c r="O24" i="31"/>
  <c r="F26" i="31"/>
  <c r="H26" i="31"/>
  <c r="K26" i="31"/>
  <c r="M26" i="31"/>
  <c r="O26" i="31"/>
  <c r="J12" i="31"/>
  <c r="L12" i="31"/>
  <c r="J14" i="31"/>
  <c r="L14" i="31"/>
  <c r="J15" i="31"/>
  <c r="L15" i="31"/>
  <c r="J17" i="31"/>
  <c r="L17" i="31"/>
  <c r="J19" i="31"/>
  <c r="L19" i="31"/>
  <c r="J21" i="31"/>
  <c r="L21" i="31"/>
  <c r="J22" i="31"/>
  <c r="L22" i="31"/>
  <c r="J24" i="31"/>
  <c r="L24" i="31"/>
  <c r="J26" i="31"/>
  <c r="L26" i="31"/>
  <c r="F12" i="30"/>
  <c r="H12" i="30"/>
  <c r="K12" i="30"/>
  <c r="M12" i="30"/>
  <c r="O12" i="30"/>
  <c r="F14" i="30"/>
  <c r="H14" i="30"/>
  <c r="K14" i="30"/>
  <c r="M14" i="30"/>
  <c r="O14" i="30"/>
  <c r="F15" i="30"/>
  <c r="H15" i="30"/>
  <c r="K15" i="30"/>
  <c r="M15" i="30"/>
  <c r="O15" i="30"/>
  <c r="F17" i="30"/>
  <c r="H17" i="30"/>
  <c r="K17" i="30"/>
  <c r="M17" i="30"/>
  <c r="O17" i="30"/>
  <c r="F19" i="30"/>
  <c r="H19" i="30"/>
  <c r="K19" i="30"/>
  <c r="M19" i="30"/>
  <c r="O19" i="30"/>
  <c r="F21" i="30"/>
  <c r="H21" i="30"/>
  <c r="K21" i="30"/>
  <c r="M21" i="30"/>
  <c r="O21" i="30"/>
  <c r="F23" i="30"/>
  <c r="H23" i="30"/>
  <c r="K23" i="30"/>
  <c r="M23" i="30"/>
  <c r="O23" i="30"/>
  <c r="F24" i="30"/>
  <c r="H24" i="30"/>
  <c r="K24" i="30"/>
  <c r="M24" i="30"/>
  <c r="O24" i="30"/>
  <c r="F26" i="30"/>
  <c r="H26" i="30"/>
  <c r="K26" i="30"/>
  <c r="M26" i="30"/>
  <c r="O26" i="30"/>
  <c r="F28" i="30"/>
  <c r="H28" i="30"/>
  <c r="K28" i="30"/>
  <c r="M28" i="30"/>
  <c r="O28" i="30"/>
  <c r="J12" i="30"/>
  <c r="L12" i="30"/>
  <c r="J14" i="30"/>
  <c r="L14" i="30"/>
  <c r="J15" i="30"/>
  <c r="L15" i="30"/>
  <c r="J17" i="30"/>
  <c r="L17" i="30"/>
  <c r="J19" i="30"/>
  <c r="L19" i="30"/>
  <c r="J21" i="30"/>
  <c r="L21" i="30"/>
  <c r="J23" i="30"/>
  <c r="L23" i="30"/>
  <c r="J24" i="30"/>
  <c r="L24" i="30"/>
  <c r="J26" i="30"/>
  <c r="L26" i="30"/>
  <c r="J28" i="30"/>
  <c r="L28" i="30"/>
  <c r="F12" i="29"/>
  <c r="H12" i="29"/>
  <c r="K12" i="29"/>
  <c r="M12" i="29"/>
  <c r="O12" i="29"/>
  <c r="F14" i="29"/>
  <c r="H14" i="29"/>
  <c r="K14" i="29"/>
  <c r="M14" i="29"/>
  <c r="O14" i="29"/>
  <c r="F15" i="29"/>
  <c r="H15" i="29"/>
  <c r="K15" i="29"/>
  <c r="M15" i="29"/>
  <c r="O15" i="29"/>
  <c r="F17" i="29"/>
  <c r="H17" i="29"/>
  <c r="K17" i="29"/>
  <c r="M17" i="29"/>
  <c r="O17" i="29"/>
  <c r="F19" i="29"/>
  <c r="H19" i="29"/>
  <c r="K19" i="29"/>
  <c r="M19" i="29"/>
  <c r="O19" i="29"/>
  <c r="F21" i="29"/>
  <c r="H21" i="29"/>
  <c r="K21" i="29"/>
  <c r="M21" i="29"/>
  <c r="O21" i="29"/>
  <c r="F22" i="29"/>
  <c r="H22" i="29"/>
  <c r="K22" i="29"/>
  <c r="M22" i="29"/>
  <c r="O22" i="29"/>
  <c r="F24" i="29"/>
  <c r="H24" i="29"/>
  <c r="K24" i="29"/>
  <c r="M24" i="29"/>
  <c r="O24" i="29"/>
  <c r="F26" i="29"/>
  <c r="H26" i="29"/>
  <c r="K26" i="29"/>
  <c r="M26" i="29"/>
  <c r="O26" i="29"/>
  <c r="F28" i="29"/>
  <c r="H28" i="29"/>
  <c r="K28" i="29"/>
  <c r="M28" i="29"/>
  <c r="O28" i="29"/>
  <c r="F29" i="29"/>
  <c r="H29" i="29"/>
  <c r="K29" i="29"/>
  <c r="M29" i="29"/>
  <c r="O29" i="29"/>
  <c r="J12" i="29"/>
  <c r="L12" i="29"/>
  <c r="J14" i="29"/>
  <c r="L14" i="29"/>
  <c r="J15" i="29"/>
  <c r="L15" i="29"/>
  <c r="J17" i="29"/>
  <c r="L17" i="29"/>
  <c r="J19" i="29"/>
  <c r="L19" i="29"/>
  <c r="J21" i="29"/>
  <c r="L21" i="29"/>
  <c r="J22" i="29"/>
  <c r="L22" i="29"/>
  <c r="J24" i="29"/>
  <c r="L24" i="29"/>
  <c r="J26" i="29"/>
  <c r="L26" i="29"/>
  <c r="J28" i="29"/>
  <c r="L28" i="29"/>
  <c r="J29" i="29"/>
  <c r="L29" i="29"/>
  <c r="F12" i="28"/>
  <c r="H12" i="28"/>
  <c r="K12" i="28"/>
  <c r="M12" i="28"/>
  <c r="O12" i="28"/>
  <c r="F14" i="28"/>
  <c r="H14" i="28"/>
  <c r="K14" i="28"/>
  <c r="M14" i="28"/>
  <c r="O14" i="28"/>
  <c r="F15" i="28"/>
  <c r="H15" i="28"/>
  <c r="K15" i="28"/>
  <c r="M15" i="28"/>
  <c r="O15" i="28"/>
  <c r="F17" i="28"/>
  <c r="H17" i="28"/>
  <c r="K17" i="28"/>
  <c r="M17" i="28"/>
  <c r="O17" i="28"/>
  <c r="F19" i="28"/>
  <c r="H19" i="28"/>
  <c r="K19" i="28"/>
  <c r="M19" i="28"/>
  <c r="O19" i="28"/>
  <c r="F21" i="28"/>
  <c r="H21" i="28"/>
  <c r="K21" i="28"/>
  <c r="M21" i="28"/>
  <c r="O21" i="28"/>
  <c r="F22" i="28"/>
  <c r="H22" i="28"/>
  <c r="K22" i="28"/>
  <c r="M22" i="28"/>
  <c r="O22" i="28"/>
  <c r="F24" i="28"/>
  <c r="H24" i="28"/>
  <c r="K24" i="28"/>
  <c r="M24" i="28"/>
  <c r="O24" i="28"/>
  <c r="F26" i="28"/>
  <c r="H26" i="28"/>
  <c r="K26" i="28"/>
  <c r="M26" i="28"/>
  <c r="O26" i="28"/>
  <c r="J12" i="28"/>
  <c r="L12" i="28"/>
  <c r="J14" i="28"/>
  <c r="L14" i="28"/>
  <c r="J15" i="28"/>
  <c r="L15" i="28"/>
  <c r="J17" i="28"/>
  <c r="L17" i="28"/>
  <c r="J19" i="28"/>
  <c r="L19" i="28"/>
  <c r="J21" i="28"/>
  <c r="L21" i="28"/>
  <c r="J22" i="28"/>
  <c r="L22" i="28"/>
  <c r="J24" i="28"/>
  <c r="L24" i="28"/>
  <c r="J26" i="28"/>
  <c r="L26" i="28"/>
  <c r="F12" i="27"/>
  <c r="H12" i="27"/>
  <c r="K12" i="27"/>
  <c r="M12" i="27"/>
  <c r="O12" i="27"/>
  <c r="F14" i="27"/>
  <c r="H14" i="27"/>
  <c r="K14" i="27"/>
  <c r="M14" i="27"/>
  <c r="O14" i="27"/>
  <c r="F15" i="27"/>
  <c r="H15" i="27"/>
  <c r="K15" i="27"/>
  <c r="M15" i="27"/>
  <c r="O15" i="27"/>
  <c r="F17" i="27"/>
  <c r="H17" i="27"/>
  <c r="K17" i="27"/>
  <c r="M17" i="27"/>
  <c r="O17" i="27"/>
  <c r="F19" i="27"/>
  <c r="H19" i="27"/>
  <c r="K19" i="27"/>
  <c r="M19" i="27"/>
  <c r="O19" i="27"/>
  <c r="F21" i="27"/>
  <c r="H21" i="27"/>
  <c r="K21" i="27"/>
  <c r="M21" i="27"/>
  <c r="O21" i="27"/>
  <c r="F23" i="27"/>
  <c r="H23" i="27"/>
  <c r="K23" i="27"/>
  <c r="M23" i="27"/>
  <c r="O23" i="27"/>
  <c r="F24" i="27"/>
  <c r="H24" i="27"/>
  <c r="K24" i="27"/>
  <c r="M24" i="27"/>
  <c r="O24" i="27"/>
  <c r="F26" i="27"/>
  <c r="H26" i="27"/>
  <c r="K26" i="27"/>
  <c r="M26" i="27"/>
  <c r="O26" i="27"/>
  <c r="F28" i="27"/>
  <c r="H28" i="27"/>
  <c r="K28" i="27"/>
  <c r="M28" i="27"/>
  <c r="O28" i="27"/>
  <c r="J12" i="27"/>
  <c r="L12" i="27"/>
  <c r="J14" i="27"/>
  <c r="L14" i="27"/>
  <c r="J15" i="27"/>
  <c r="L15" i="27"/>
  <c r="J17" i="27"/>
  <c r="L17" i="27"/>
  <c r="J19" i="27"/>
  <c r="L19" i="27"/>
  <c r="J21" i="27"/>
  <c r="L21" i="27"/>
  <c r="J23" i="27"/>
  <c r="L23" i="27"/>
  <c r="J24" i="27"/>
  <c r="L24" i="27"/>
  <c r="J26" i="27"/>
  <c r="L26" i="27"/>
  <c r="J28" i="27"/>
  <c r="L28" i="27"/>
  <c r="F12" i="26"/>
  <c r="H12" i="26"/>
  <c r="K12" i="26"/>
  <c r="M12" i="26"/>
  <c r="O12" i="26"/>
  <c r="F13" i="26"/>
  <c r="H13" i="26"/>
  <c r="K13" i="26"/>
  <c r="M13" i="26"/>
  <c r="O13" i="26"/>
  <c r="F15" i="26"/>
  <c r="H15" i="26"/>
  <c r="K15" i="26"/>
  <c r="M15" i="26"/>
  <c r="O15" i="26"/>
  <c r="F17" i="26"/>
  <c r="H17" i="26"/>
  <c r="K17" i="26"/>
  <c r="M17" i="26"/>
  <c r="O17" i="26"/>
  <c r="F19" i="26"/>
  <c r="H19" i="26"/>
  <c r="K19" i="26"/>
  <c r="M19" i="26"/>
  <c r="O19" i="26"/>
  <c r="F21" i="26"/>
  <c r="H21" i="26"/>
  <c r="K21" i="26"/>
  <c r="M21" i="26"/>
  <c r="O21" i="26"/>
  <c r="F22" i="26"/>
  <c r="H22" i="26"/>
  <c r="K22" i="26"/>
  <c r="M22" i="26"/>
  <c r="O22" i="26"/>
  <c r="F24" i="26"/>
  <c r="H24" i="26"/>
  <c r="K24" i="26"/>
  <c r="M24" i="26"/>
  <c r="O24" i="26"/>
  <c r="F26" i="26"/>
  <c r="H26" i="26"/>
  <c r="K26" i="26"/>
  <c r="M26" i="26"/>
  <c r="O26" i="26"/>
  <c r="J12" i="26"/>
  <c r="L12" i="26"/>
  <c r="J13" i="26"/>
  <c r="L13" i="26"/>
  <c r="J15" i="26"/>
  <c r="L15" i="26"/>
  <c r="J17" i="26"/>
  <c r="L17" i="26"/>
  <c r="J19" i="26"/>
  <c r="L19" i="26"/>
  <c r="J21" i="26"/>
  <c r="L21" i="26"/>
  <c r="J22" i="26"/>
  <c r="L22" i="26"/>
  <c r="J24" i="26"/>
  <c r="L24" i="26"/>
  <c r="J26" i="26"/>
  <c r="L26" i="26"/>
  <c r="F12" i="25"/>
  <c r="H12" i="25"/>
  <c r="K12" i="25"/>
  <c r="M12" i="25"/>
  <c r="O12" i="25"/>
  <c r="F14" i="25"/>
  <c r="H14" i="25"/>
  <c r="K14" i="25"/>
  <c r="M14" i="25"/>
  <c r="O14" i="25"/>
  <c r="F15" i="25"/>
  <c r="H15" i="25"/>
  <c r="K15" i="25"/>
  <c r="M15" i="25"/>
  <c r="O15" i="25"/>
  <c r="F17" i="25"/>
  <c r="H17" i="25"/>
  <c r="K17" i="25"/>
  <c r="M17" i="25"/>
  <c r="O17" i="25"/>
  <c r="F19" i="25"/>
  <c r="H19" i="25"/>
  <c r="K19" i="25"/>
  <c r="M19" i="25"/>
  <c r="O19" i="25"/>
  <c r="F21" i="25"/>
  <c r="H21" i="25"/>
  <c r="K21" i="25"/>
  <c r="M21" i="25"/>
  <c r="O21" i="25"/>
  <c r="F23" i="25"/>
  <c r="H23" i="25"/>
  <c r="K23" i="25"/>
  <c r="M23" i="25"/>
  <c r="O23" i="25"/>
  <c r="F25" i="25"/>
  <c r="H25" i="25"/>
  <c r="K25" i="25"/>
  <c r="M25" i="25"/>
  <c r="O25" i="25"/>
  <c r="F27" i="25"/>
  <c r="H27" i="25"/>
  <c r="K27" i="25"/>
  <c r="M27" i="25"/>
  <c r="O27" i="25"/>
  <c r="F29" i="25"/>
  <c r="H29" i="25"/>
  <c r="K29" i="25"/>
  <c r="M29" i="25"/>
  <c r="O29" i="25"/>
  <c r="J12" i="25"/>
  <c r="L12" i="25"/>
  <c r="J14" i="25"/>
  <c r="L14" i="25"/>
  <c r="J15" i="25"/>
  <c r="L15" i="25"/>
  <c r="J17" i="25"/>
  <c r="L17" i="25"/>
  <c r="J19" i="25"/>
  <c r="L19" i="25"/>
  <c r="J21" i="25"/>
  <c r="L21" i="25"/>
  <c r="J23" i="25"/>
  <c r="L23" i="25"/>
  <c r="J25" i="25"/>
  <c r="L25" i="25"/>
  <c r="J27" i="25"/>
  <c r="L27" i="25"/>
  <c r="J29" i="25"/>
  <c r="L29" i="25"/>
  <c r="J12" i="24"/>
  <c r="N12" i="24"/>
  <c r="N15" i="24"/>
  <c r="F12" i="24"/>
  <c r="H12" i="24"/>
  <c r="K12" i="24"/>
  <c r="M12" i="24"/>
  <c r="O12" i="24"/>
  <c r="F14" i="24"/>
  <c r="H14" i="24"/>
  <c r="K14" i="24"/>
  <c r="M14" i="24"/>
  <c r="O14" i="24"/>
  <c r="F15" i="24"/>
  <c r="H15" i="24"/>
  <c r="K15" i="24"/>
  <c r="M15" i="24"/>
  <c r="O15" i="24"/>
  <c r="F17" i="24"/>
  <c r="H17" i="24"/>
  <c r="K17" i="24"/>
  <c r="M17" i="24"/>
  <c r="O17" i="24"/>
  <c r="F19" i="24"/>
  <c r="H19" i="24"/>
  <c r="K19" i="24"/>
  <c r="M19" i="24"/>
  <c r="O19" i="24"/>
  <c r="F21" i="24"/>
  <c r="H21" i="24"/>
  <c r="K21" i="24"/>
  <c r="M21" i="24"/>
  <c r="O21" i="24"/>
  <c r="F23" i="24"/>
  <c r="H23" i="24"/>
  <c r="K23" i="24"/>
  <c r="M23" i="24"/>
  <c r="O23" i="24"/>
  <c r="F25" i="24"/>
  <c r="H25" i="24"/>
  <c r="K25" i="24"/>
  <c r="M25" i="24"/>
  <c r="O25" i="24"/>
  <c r="F27" i="24"/>
  <c r="H27" i="24"/>
  <c r="K27" i="24"/>
  <c r="M27" i="24"/>
  <c r="O27" i="24"/>
  <c r="F29" i="24"/>
  <c r="H29" i="24"/>
  <c r="K29" i="24"/>
  <c r="M29" i="24"/>
  <c r="O29" i="24"/>
  <c r="J14" i="24"/>
  <c r="L14" i="24"/>
  <c r="J15" i="24"/>
  <c r="J17" i="24"/>
  <c r="L17" i="24"/>
  <c r="J19" i="24"/>
  <c r="L19" i="24"/>
  <c r="J21" i="24"/>
  <c r="L21" i="24"/>
  <c r="J23" i="24"/>
  <c r="L23" i="24"/>
  <c r="J25" i="24"/>
  <c r="L25" i="24"/>
  <c r="J27" i="24"/>
  <c r="L27" i="24"/>
  <c r="J29" i="24"/>
  <c r="L29" i="24"/>
  <c r="L12" i="22"/>
  <c r="F12" i="22"/>
  <c r="H12" i="22"/>
  <c r="K12" i="22"/>
  <c r="M12" i="22"/>
  <c r="O12" i="22"/>
  <c r="F14" i="22"/>
  <c r="H14" i="22"/>
  <c r="K14" i="22"/>
  <c r="M14" i="22"/>
  <c r="O14" i="22"/>
  <c r="F15" i="22"/>
  <c r="H15" i="22"/>
  <c r="K15" i="22"/>
  <c r="M15" i="22"/>
  <c r="O15" i="22"/>
  <c r="F17" i="22"/>
  <c r="H17" i="22"/>
  <c r="K17" i="22"/>
  <c r="M17" i="22"/>
  <c r="O17" i="22"/>
  <c r="J12" i="22"/>
  <c r="J14" i="22"/>
  <c r="L14" i="22"/>
  <c r="J15" i="22"/>
  <c r="L15" i="22"/>
  <c r="J17" i="22"/>
  <c r="L17" i="22"/>
  <c r="F12" i="19"/>
  <c r="H12" i="19"/>
  <c r="K12" i="19"/>
  <c r="M12" i="19"/>
  <c r="O12" i="19"/>
  <c r="F13" i="19"/>
  <c r="H13" i="19"/>
  <c r="K13" i="19"/>
  <c r="M13" i="19"/>
  <c r="O13" i="19"/>
  <c r="J12" i="19"/>
  <c r="L12" i="19"/>
  <c r="J13" i="19"/>
  <c r="L13" i="19"/>
  <c r="L12" i="17"/>
  <c r="N12" i="17"/>
  <c r="F12" i="17"/>
  <c r="H12" i="17"/>
  <c r="K12" i="17"/>
  <c r="M12" i="17"/>
  <c r="O12" i="17"/>
  <c r="F13" i="17"/>
  <c r="H13" i="17"/>
  <c r="K13" i="17"/>
  <c r="M13" i="17"/>
  <c r="O13" i="17"/>
  <c r="F15" i="17"/>
  <c r="H15" i="17"/>
  <c r="K15" i="17"/>
  <c r="M15" i="17"/>
  <c r="O15" i="17"/>
  <c r="F17" i="17"/>
  <c r="H17" i="17"/>
  <c r="K17" i="17"/>
  <c r="M17" i="17"/>
  <c r="O17" i="17"/>
  <c r="F19" i="17"/>
  <c r="H19" i="17"/>
  <c r="K19" i="17"/>
  <c r="M19" i="17"/>
  <c r="O19" i="17"/>
  <c r="J13" i="17"/>
  <c r="L13" i="17"/>
  <c r="J15" i="17"/>
  <c r="L15" i="17"/>
  <c r="J17" i="17"/>
  <c r="L17" i="17"/>
  <c r="J19" i="17"/>
  <c r="L19" i="17"/>
  <c r="J12" i="14"/>
  <c r="L12" i="14"/>
  <c r="N12" i="14"/>
  <c r="J15" i="14"/>
  <c r="N15" i="14"/>
  <c r="F12" i="14"/>
  <c r="H12" i="14"/>
  <c r="K12" i="14"/>
  <c r="M12" i="14"/>
  <c r="F13" i="14"/>
  <c r="H13" i="14"/>
  <c r="K13" i="14"/>
  <c r="M13" i="14"/>
  <c r="O13" i="14"/>
  <c r="F15" i="14"/>
  <c r="H15" i="14"/>
  <c r="K15" i="14"/>
  <c r="M15" i="14"/>
  <c r="O15" i="14"/>
  <c r="F17" i="14"/>
  <c r="H17" i="14"/>
  <c r="K17" i="14"/>
  <c r="M17" i="14"/>
  <c r="O17" i="14"/>
  <c r="F19" i="14"/>
  <c r="H19" i="14"/>
  <c r="K19" i="14"/>
  <c r="M19" i="14"/>
  <c r="O19" i="14"/>
  <c r="J13" i="14"/>
  <c r="L13" i="14"/>
  <c r="J17" i="14"/>
  <c r="L17" i="14"/>
  <c r="J19" i="14"/>
  <c r="L19" i="14"/>
  <c r="L12" i="12"/>
  <c r="J17" i="12"/>
  <c r="N17" i="12"/>
  <c r="J19" i="12"/>
  <c r="F12" i="12"/>
  <c r="H12" i="12"/>
  <c r="K12" i="12"/>
  <c r="M12" i="12"/>
  <c r="O12" i="12"/>
  <c r="F14" i="12"/>
  <c r="H14" i="12"/>
  <c r="K14" i="12"/>
  <c r="M14" i="12"/>
  <c r="O14" i="12"/>
  <c r="F15" i="12"/>
  <c r="H15" i="12"/>
  <c r="K15" i="12"/>
  <c r="M15" i="12"/>
  <c r="O15" i="12"/>
  <c r="F17" i="12"/>
  <c r="H17" i="12"/>
  <c r="K17" i="12"/>
  <c r="M17" i="12"/>
  <c r="O17" i="12"/>
  <c r="F19" i="12"/>
  <c r="H19" i="12"/>
  <c r="K19" i="12"/>
  <c r="M19" i="12"/>
  <c r="O19" i="12"/>
  <c r="F21" i="12"/>
  <c r="H21" i="12"/>
  <c r="K21" i="12"/>
  <c r="M21" i="12"/>
  <c r="O21" i="12"/>
  <c r="F23" i="12"/>
  <c r="H23" i="12"/>
  <c r="K23" i="12"/>
  <c r="M23" i="12"/>
  <c r="O23" i="12"/>
  <c r="F25" i="12"/>
  <c r="H25" i="12"/>
  <c r="K25" i="12"/>
  <c r="M25" i="12"/>
  <c r="O25" i="12"/>
  <c r="F26" i="12"/>
  <c r="H26" i="12"/>
  <c r="K26" i="12"/>
  <c r="M26" i="12"/>
  <c r="O26" i="12"/>
  <c r="F28" i="12"/>
  <c r="H28" i="12"/>
  <c r="K28" i="12"/>
  <c r="M28" i="12"/>
  <c r="O28" i="12"/>
  <c r="J12" i="12"/>
  <c r="J14" i="12"/>
  <c r="L14" i="12"/>
  <c r="J15" i="12"/>
  <c r="L15" i="12"/>
  <c r="L19" i="12"/>
  <c r="J21" i="12"/>
  <c r="L21" i="12"/>
  <c r="J23" i="12"/>
  <c r="L23" i="12"/>
  <c r="J25" i="12"/>
  <c r="L25" i="12"/>
  <c r="J26" i="12"/>
  <c r="L26" i="12"/>
  <c r="J28" i="12"/>
  <c r="L28" i="12"/>
  <c r="F12" i="5"/>
  <c r="F15" i="5"/>
  <c r="F19" i="5"/>
  <c r="F23" i="5"/>
  <c r="F26" i="5"/>
  <c r="F30" i="5"/>
  <c r="F34" i="5"/>
  <c r="F38" i="5"/>
  <c r="F42" i="5"/>
  <c r="F45" i="5"/>
  <c r="F49" i="5"/>
  <c r="F53" i="5"/>
  <c r="F57" i="5"/>
  <c r="F61" i="5"/>
  <c r="F65" i="5"/>
  <c r="F68" i="5"/>
  <c r="F72" i="5"/>
  <c r="F76" i="5"/>
  <c r="F80" i="5"/>
  <c r="F83" i="5"/>
  <c r="F87" i="5"/>
  <c r="F91" i="5"/>
  <c r="F95" i="5"/>
  <c r="H13" i="5"/>
  <c r="H17" i="5"/>
  <c r="H21" i="5"/>
  <c r="H24" i="5"/>
  <c r="H28" i="5"/>
  <c r="H32" i="5"/>
  <c r="H36" i="5"/>
  <c r="H40" i="5"/>
  <c r="H44" i="5"/>
  <c r="H47" i="5"/>
  <c r="H51" i="5"/>
  <c r="H55" i="5"/>
  <c r="H59" i="5"/>
  <c r="H63" i="5"/>
  <c r="H67" i="5"/>
  <c r="H70" i="5"/>
  <c r="H74" i="5"/>
  <c r="H78" i="5"/>
  <c r="H82" i="5"/>
  <c r="H85" i="5"/>
  <c r="H89" i="5"/>
  <c r="H93" i="5"/>
  <c r="H97" i="5"/>
  <c r="J13" i="5"/>
  <c r="J17" i="5"/>
  <c r="J21" i="5"/>
  <c r="J24" i="5"/>
  <c r="J28" i="5"/>
  <c r="J32" i="5"/>
  <c r="J36" i="5"/>
  <c r="J40" i="5"/>
  <c r="J44" i="5"/>
  <c r="J47" i="5"/>
  <c r="J51" i="5"/>
  <c r="J55" i="5"/>
  <c r="J59" i="5"/>
  <c r="J63" i="5"/>
  <c r="J67" i="5"/>
  <c r="J70" i="5"/>
  <c r="J74" i="5"/>
  <c r="J78" i="5"/>
  <c r="J82" i="5"/>
  <c r="J85" i="5"/>
  <c r="J89" i="5"/>
  <c r="J93" i="5"/>
  <c r="J97" i="5"/>
  <c r="L12" i="5"/>
  <c r="N12" i="5"/>
  <c r="M13" i="5"/>
  <c r="K13" i="5"/>
  <c r="L15" i="5"/>
  <c r="N15" i="5"/>
  <c r="L17" i="5"/>
  <c r="N17" i="5"/>
  <c r="L19" i="5"/>
  <c r="N19" i="5"/>
  <c r="L21" i="5"/>
  <c r="N21" i="5"/>
  <c r="L23" i="5"/>
  <c r="N23" i="5"/>
  <c r="L24" i="5"/>
  <c r="N24" i="5"/>
  <c r="L26" i="5"/>
  <c r="N26" i="5"/>
  <c r="L28" i="5"/>
  <c r="N28" i="5"/>
  <c r="L30" i="5"/>
  <c r="N30" i="5"/>
  <c r="L32" i="5"/>
  <c r="N32" i="5"/>
  <c r="L34" i="5"/>
  <c r="N34" i="5"/>
  <c r="L36" i="5"/>
  <c r="N36" i="5"/>
  <c r="L38" i="5"/>
  <c r="N38" i="5"/>
  <c r="L40" i="5"/>
  <c r="N40" i="5"/>
  <c r="L42" i="5"/>
  <c r="N42" i="5"/>
  <c r="L44" i="5"/>
  <c r="N44" i="5"/>
  <c r="L45" i="5"/>
  <c r="N45" i="5"/>
  <c r="L47" i="5"/>
  <c r="N47" i="5"/>
  <c r="L49" i="5"/>
  <c r="N49" i="5"/>
  <c r="L51" i="5"/>
  <c r="N51" i="5"/>
  <c r="L53" i="5"/>
  <c r="N53" i="5"/>
  <c r="L55" i="5"/>
  <c r="N55" i="5"/>
  <c r="L57" i="5"/>
  <c r="N57" i="5"/>
  <c r="L59" i="5"/>
  <c r="N59" i="5"/>
  <c r="L61" i="5"/>
  <c r="N61" i="5"/>
  <c r="L63" i="5"/>
  <c r="N63" i="5"/>
  <c r="L65" i="5"/>
  <c r="N65" i="5"/>
  <c r="L67" i="5"/>
  <c r="N67" i="5"/>
  <c r="L68" i="5"/>
  <c r="N68" i="5"/>
  <c r="L70" i="5"/>
  <c r="N70" i="5"/>
  <c r="L72" i="5"/>
  <c r="N72" i="5"/>
  <c r="L74" i="5"/>
  <c r="N74" i="5"/>
  <c r="L76" i="5"/>
  <c r="N76" i="5"/>
  <c r="L78" i="5"/>
  <c r="N78" i="5"/>
  <c r="L80" i="5"/>
  <c r="N80" i="5"/>
  <c r="L82" i="5"/>
  <c r="N82" i="5"/>
  <c r="L83" i="5"/>
  <c r="N83" i="5"/>
  <c r="L85" i="5"/>
  <c r="N85" i="5"/>
  <c r="L87" i="5"/>
  <c r="N87" i="5"/>
  <c r="L89" i="5"/>
  <c r="N89" i="5"/>
  <c r="L91" i="5"/>
  <c r="N91" i="5"/>
  <c r="L93" i="5"/>
  <c r="N93" i="5"/>
  <c r="L95" i="5"/>
  <c r="N95" i="5"/>
  <c r="L97" i="5"/>
  <c r="N97" i="5"/>
  <c r="O13" i="5"/>
  <c r="O17" i="5"/>
  <c r="O21" i="5"/>
  <c r="O24" i="5"/>
  <c r="O28" i="5"/>
  <c r="O32" i="5"/>
  <c r="O36" i="5"/>
  <c r="O40" i="5"/>
  <c r="O44" i="5"/>
  <c r="O47" i="5"/>
  <c r="O51" i="5"/>
  <c r="O55" i="5"/>
  <c r="O59" i="5"/>
  <c r="O63" i="5"/>
  <c r="O67" i="5"/>
  <c r="O70" i="5"/>
  <c r="O74" i="5"/>
  <c r="O78" i="5"/>
  <c r="O82" i="5"/>
  <c r="O85" i="5"/>
  <c r="O89" i="5"/>
  <c r="O93" i="5"/>
  <c r="O97" i="5"/>
  <c r="F13" i="5"/>
  <c r="F17" i="5"/>
  <c r="F21" i="5"/>
  <c r="F24" i="5"/>
  <c r="F28" i="5"/>
  <c r="F32" i="5"/>
  <c r="F36" i="5"/>
  <c r="F40" i="5"/>
  <c r="F44" i="5"/>
  <c r="F47" i="5"/>
  <c r="F51" i="5"/>
  <c r="F55" i="5"/>
  <c r="F59" i="5"/>
  <c r="F63" i="5"/>
  <c r="F67" i="5"/>
  <c r="F70" i="5"/>
  <c r="F74" i="5"/>
  <c r="F78" i="5"/>
  <c r="F82" i="5"/>
  <c r="F85" i="5"/>
  <c r="F89" i="5"/>
  <c r="F93" i="5"/>
  <c r="F97" i="5"/>
  <c r="H12" i="5"/>
  <c r="H15" i="5"/>
  <c r="H19" i="5"/>
  <c r="H23" i="5"/>
  <c r="H26" i="5"/>
  <c r="H30" i="5"/>
  <c r="H34" i="5"/>
  <c r="H38" i="5"/>
  <c r="H42" i="5"/>
  <c r="H45" i="5"/>
  <c r="H49" i="5"/>
  <c r="H53" i="5"/>
  <c r="H57" i="5"/>
  <c r="H61" i="5"/>
  <c r="H65" i="5"/>
  <c r="H68" i="5"/>
  <c r="H72" i="5"/>
  <c r="H76" i="5"/>
  <c r="H80" i="5"/>
  <c r="H83" i="5"/>
  <c r="H87" i="5"/>
  <c r="H91" i="5"/>
  <c r="H95" i="5"/>
  <c r="J12" i="5"/>
  <c r="J15" i="5"/>
  <c r="J19" i="5"/>
  <c r="J23" i="5"/>
  <c r="J26" i="5"/>
  <c r="J30" i="5"/>
  <c r="J34" i="5"/>
  <c r="J38" i="5"/>
  <c r="J42" i="5"/>
  <c r="J45" i="5"/>
  <c r="J49" i="5"/>
  <c r="J53" i="5"/>
  <c r="J57" i="5"/>
  <c r="J61" i="5"/>
  <c r="J65" i="5"/>
  <c r="J68" i="5"/>
  <c r="J72" i="5"/>
  <c r="J76" i="5"/>
  <c r="J80" i="5"/>
  <c r="J83" i="5"/>
  <c r="J87" i="5"/>
  <c r="J91" i="5"/>
  <c r="J95" i="5"/>
  <c r="K12" i="5"/>
  <c r="M12" i="5"/>
  <c r="N13" i="5"/>
  <c r="K15" i="5"/>
  <c r="M15" i="5"/>
  <c r="K17" i="5"/>
  <c r="K19" i="5"/>
  <c r="M19" i="5"/>
  <c r="K21" i="5"/>
  <c r="K23" i="5"/>
  <c r="M23" i="5"/>
  <c r="K24" i="5"/>
  <c r="K26" i="5"/>
  <c r="M26" i="5"/>
  <c r="K28" i="5"/>
  <c r="K30" i="5"/>
  <c r="M30" i="5"/>
  <c r="K32" i="5"/>
  <c r="K34" i="5"/>
  <c r="M34" i="5"/>
  <c r="K36" i="5"/>
  <c r="K38" i="5"/>
  <c r="M38" i="5"/>
  <c r="K40" i="5"/>
  <c r="K42" i="5"/>
  <c r="M42" i="5"/>
  <c r="K44" i="5"/>
  <c r="K45" i="5"/>
  <c r="M45" i="5"/>
  <c r="K47" i="5"/>
  <c r="K49" i="5"/>
  <c r="M49" i="5"/>
  <c r="K51" i="5"/>
  <c r="K53" i="5"/>
  <c r="M53" i="5"/>
  <c r="K55" i="5"/>
  <c r="K57" i="5"/>
  <c r="M57" i="5"/>
  <c r="K59" i="5"/>
  <c r="K61" i="5"/>
  <c r="M61" i="5"/>
  <c r="K63" i="5"/>
  <c r="K65" i="5"/>
  <c r="M65" i="5"/>
  <c r="K67" i="5"/>
  <c r="K68" i="5"/>
  <c r="M68" i="5"/>
  <c r="K70" i="5"/>
  <c r="K72" i="5"/>
  <c r="M72" i="5"/>
  <c r="K74" i="5"/>
  <c r="K76" i="5"/>
  <c r="M76" i="5"/>
  <c r="K78" i="5"/>
  <c r="K80" i="5"/>
  <c r="M80" i="5"/>
  <c r="K82" i="5"/>
  <c r="K83" i="5"/>
  <c r="M83" i="5"/>
  <c r="K85" i="5"/>
  <c r="K87" i="5"/>
  <c r="M87" i="5"/>
  <c r="K89" i="5"/>
  <c r="K91" i="5"/>
  <c r="M91" i="5"/>
  <c r="K93" i="5"/>
  <c r="K95" i="5"/>
  <c r="M95" i="5"/>
  <c r="K97" i="5"/>
  <c r="G12" i="5" l="1"/>
</calcChain>
</file>

<file path=xl/sharedStrings.xml><?xml version="1.0" encoding="utf-8"?>
<sst xmlns="http://schemas.openxmlformats.org/spreadsheetml/2006/main" count="4104" uniqueCount="256">
  <si>
    <t>S</t>
  </si>
  <si>
    <t>M</t>
  </si>
  <si>
    <t>E</t>
  </si>
  <si>
    <t>SERIE</t>
  </si>
  <si>
    <t>CONVENCIONES</t>
  </si>
  <si>
    <t>CT</t>
  </si>
  <si>
    <t>UNIDAD ADMINISTRATIVA ESPECIAL CUERPO OFICIAL DE BOMBEROS</t>
  </si>
  <si>
    <t>PROCEDIMIENTO</t>
  </si>
  <si>
    <t>TABLA DE VALORACION DOCUMENTAL</t>
  </si>
  <si>
    <t>O.P.</t>
  </si>
  <si>
    <t>SUB. SERIE</t>
  </si>
  <si>
    <t>CODIGO</t>
  </si>
  <si>
    <t>RETENCION</t>
  </si>
  <si>
    <t>DISPOSICION FINAL</t>
  </si>
  <si>
    <t>06</t>
  </si>
  <si>
    <t>g</t>
  </si>
  <si>
    <t>SERIE DOCUMENTAL</t>
  </si>
  <si>
    <t>CONSERVACION TOTAL</t>
  </si>
  <si>
    <t>SUBSERIE DOCUMENTAL</t>
  </si>
  <si>
    <t xml:space="preserve">c </t>
  </si>
  <si>
    <t>FONDO:</t>
  </si>
  <si>
    <r>
      <rPr>
        <b/>
        <sz val="9"/>
        <rFont val="Tahoma"/>
        <family val="2"/>
      </rPr>
      <t xml:space="preserve">S  </t>
    </r>
    <r>
      <rPr>
        <sz val="9"/>
        <rFont val="Tahoma"/>
        <family val="2"/>
      </rPr>
      <t xml:space="preserve">            SELECCIÓN</t>
    </r>
  </si>
  <si>
    <r>
      <rPr>
        <b/>
        <sz val="9"/>
        <rFont val="Tahoma"/>
        <family val="2"/>
      </rPr>
      <t>M</t>
    </r>
    <r>
      <rPr>
        <sz val="9"/>
        <rFont val="Tahoma"/>
        <family val="2"/>
      </rPr>
      <t xml:space="preserve">             MICROFILMACION</t>
    </r>
  </si>
  <si>
    <r>
      <rPr>
        <b/>
        <sz val="9"/>
        <rFont val="Tahoma"/>
        <family val="2"/>
      </rPr>
      <t xml:space="preserve">E  </t>
    </r>
    <r>
      <rPr>
        <sz val="9"/>
        <rFont val="Tahoma"/>
        <family val="2"/>
      </rPr>
      <t xml:space="preserve">            ELIMINACION</t>
    </r>
  </si>
  <si>
    <t xml:space="preserve">Codigo: </t>
  </si>
  <si>
    <t>Fecha:</t>
  </si>
  <si>
    <t>CODIGO 1</t>
  </si>
  <si>
    <t>FICHA</t>
  </si>
  <si>
    <t>0000</t>
  </si>
  <si>
    <t>10</t>
  </si>
  <si>
    <t>11</t>
  </si>
  <si>
    <t>12</t>
  </si>
  <si>
    <t>13</t>
  </si>
  <si>
    <t>14</t>
  </si>
  <si>
    <t>15</t>
  </si>
  <si>
    <t>16</t>
  </si>
  <si>
    <t>17</t>
  </si>
  <si>
    <t>18</t>
  </si>
  <si>
    <t>19</t>
  </si>
  <si>
    <t>20</t>
  </si>
  <si>
    <t>21</t>
  </si>
  <si>
    <t>22</t>
  </si>
  <si>
    <t>23</t>
  </si>
  <si>
    <t>24</t>
  </si>
  <si>
    <t>25</t>
  </si>
  <si>
    <t>26</t>
  </si>
  <si>
    <t>27</t>
  </si>
  <si>
    <t>28</t>
  </si>
  <si>
    <t>29</t>
  </si>
  <si>
    <t>30</t>
  </si>
  <si>
    <t>01</t>
  </si>
  <si>
    <t>02</t>
  </si>
  <si>
    <t>03</t>
  </si>
  <si>
    <t>04</t>
  </si>
  <si>
    <t>05</t>
  </si>
  <si>
    <t>07</t>
  </si>
  <si>
    <t>08</t>
  </si>
  <si>
    <t>09</t>
  </si>
  <si>
    <t>SUBSERIE</t>
  </si>
  <si>
    <t>DISTECAR LTDA</t>
  </si>
  <si>
    <t>PROYECTO ARCHIVO BOMBEROS DE BOGOTA</t>
  </si>
  <si>
    <t>MATRIZ DE VALORACION</t>
  </si>
  <si>
    <t>CONTROL</t>
  </si>
  <si>
    <t>N°. FICHA</t>
  </si>
  <si>
    <t>C. SERIE</t>
  </si>
  <si>
    <t>C. SUBSERIE</t>
  </si>
  <si>
    <t>SERIES Y SUBSERIES DOCUMENTALES</t>
  </si>
  <si>
    <t>PROCEDIMIENTO 1</t>
  </si>
  <si>
    <t>ACTAS</t>
  </si>
  <si>
    <t>X</t>
  </si>
  <si>
    <t>No desarrollan valores secundarios, debido a que los originales reposan en la Secretaria de Gobierno</t>
  </si>
  <si>
    <t>Constituyen parte de la memoria histórica de la entidad, por cuanto reflejan el desarrollo de actividades misionales en cumplimiento de las funciones administrativas de cada una de las dependencias a través del tiempo</t>
  </si>
  <si>
    <t>CAJA MENOR</t>
  </si>
  <si>
    <t>Se eliminan una vez cumplido el tiempo de retención en el archivo central por no generar valores secundarios</t>
  </si>
  <si>
    <t>COMPROBANTES DE ALMACEN</t>
  </si>
  <si>
    <t>CONTRATOS</t>
  </si>
  <si>
    <t>Seleccionar por cada año de producción documental aquellos contratos que representen inversiones importantes para la unidad y que tengan trascendencia para el desarrollo misional de la misma</t>
  </si>
  <si>
    <t>CORRESPONDENCIA</t>
  </si>
  <si>
    <t>CORRESPONDENCIA EXTERNA</t>
  </si>
  <si>
    <t>Constituyen parte de la memoria histórica, porque testimonian el desarrollo de las actividades realizadas en cumplimiento de las funciones administrativas</t>
  </si>
  <si>
    <t>Constituyen parte de la memoria histórica de la entidad, porque reflejan y testimonian el desarrollo de las actividades realizadas por cada dependencia en cumplimiento de las funciones administrativas</t>
  </si>
  <si>
    <t>CUENTAS DE ALMACEN</t>
  </si>
  <si>
    <t>CUENTAS DEL FONDO BOMBEROS</t>
  </si>
  <si>
    <t>Seleccionar como muestra representativa las cuentas del fondo de bomberos de diciembre de cada año, teniendo en cuenta que en este mes el movimiento es mayor</t>
  </si>
  <si>
    <t>Constituyen parte de la memoria histórica de la entidad y  permite evidenciar el cumplimiento de tareas y objetivos tanto de las oficinas administrativas como de  las estaciones</t>
  </si>
  <si>
    <t>DIRECTIVAS DE INSTRUCCIÓN</t>
  </si>
  <si>
    <t>Constituyen parte de la memoria histórica de la entidad, porque son el testimonio de las directrices en materia de capacitación impartidas por el cuerpo oficial de bomberos a través del tiempo</t>
  </si>
  <si>
    <t>ESTADISTICAS MENSUALES DE SERVICIOS PRESTADOS</t>
  </si>
  <si>
    <t>Constituyen parte del patrimonio documental de la entidad, por cuanto consolidan las actividades realizadas en la atención de los diferentes servicios de emergencia</t>
  </si>
  <si>
    <t>EXPEDIENTES DE MAQUINAS DE BOMBEROS</t>
  </si>
  <si>
    <t>Se eliminan una vez cumplido el tiempo de retención en el  archivo central por no generar valores secundarios</t>
  </si>
  <si>
    <t>HISTORIAS LABORALES</t>
  </si>
  <si>
    <t>Una vez la documentación pierda todos sus valores primarios, se puede proceder a su selección de la siguiente forma:
Historias Laborales anteriores al año de 1968 deben ser transferidas en su totalidad al Archivo de Bogotá, según los protocolos establecidos para esta actividad.
Historias Laborales posteriores al año de 1968 deben ser seleccionadas cada 20 años por niveles jerárquicos de empleos, con las características de ser las más completas de la entidad y en las cantidades estipuladas en el punto anterior</t>
  </si>
  <si>
    <t>INFORMATIVOS ADMINISTRATIVOS</t>
  </si>
  <si>
    <t>Se conservan totalmente por evidenciar el proceso particular de investigaciones internas en el Cuerpo de Bomberos</t>
  </si>
  <si>
    <t>INFORMES</t>
  </si>
  <si>
    <t>INFORMES DE GESTION</t>
  </si>
  <si>
    <t>Constituyen parte de la memoria histórica y reflejan las actividades realizadas en cumplimiento de las funciones administrativas</t>
  </si>
  <si>
    <t>INFORMES DE SERVICIOS</t>
  </si>
  <si>
    <t>Constituyen parte del patrimonio documental de la entidad, por cuanto evidencian y describen de manera detallada, las actividades realizadas en la atención de los servicios de emergencia</t>
  </si>
  <si>
    <t>Se eliminan una vez cumplido el tiempo en archivo central por no generar valores secundarios y porque son renovadas cada año</t>
  </si>
  <si>
    <t>Constituyen parte de la memoria histórica de la entidad, porque reflejan el desarrollo detallado de las actividades realizadas en cumplimiento de la atención de emergencias</t>
  </si>
  <si>
    <t>LIBROS OFICIALES</t>
  </si>
  <si>
    <t>LICITACIONES</t>
  </si>
  <si>
    <t>NOVEDADES DE NOMINA</t>
  </si>
  <si>
    <t>ORDENES GENERALES</t>
  </si>
  <si>
    <t>Constituyen parte de la memoria histórica de la entidad y reflejan las actividades realizadas en cumplimiento de los objetivos misionales del cuerpo oficial de bomberos</t>
  </si>
  <si>
    <t>ORDENES INTERNAS</t>
  </si>
  <si>
    <t>PETICIONES, QUEJAS Y RECLAMOS</t>
  </si>
  <si>
    <t>Seleccionar una muestra representativa del diez por ciento (10%) de la producción documental anual</t>
  </si>
  <si>
    <t>PLANES</t>
  </si>
  <si>
    <t>PLANES DE ACCION</t>
  </si>
  <si>
    <t>PLANES DE COMPRAS</t>
  </si>
  <si>
    <t>Se eliminan una vez cumplido el tiempo de retención en el archivo central por no generar valores secundarios y porque se actualizan permanentemente</t>
  </si>
  <si>
    <t>PLANES DE CONTINGENCIA</t>
  </si>
  <si>
    <t>PLANES DE EMERGENCIA EXTERNOS</t>
  </si>
  <si>
    <t>Se eliminan una vez cumplido el tiempo de retención en el  archivo central por no generar valores secundarios y porque se actualizan permanentemente</t>
  </si>
  <si>
    <t>PLANES ESTRATEGICOS</t>
  </si>
  <si>
    <t>PRESTAMOS</t>
  </si>
  <si>
    <t>PROCESOS DISCIPLINARIOS</t>
  </si>
  <si>
    <t>Se debe hacer una selección combinada por muestreo aleatorio simple, aplicado al total de expedientes por cada nivel de cargo administrativo (10%), y por tipo de falta investigada o sancionada, privilegiando las faltas más graves o complejas</t>
  </si>
  <si>
    <t>PROGRAMAS</t>
  </si>
  <si>
    <t>PROGRAMAS DE BIENESTAR SOCIAL</t>
  </si>
  <si>
    <t>PROGRAMAS DE CAPACITACION</t>
  </si>
  <si>
    <t>Seleccionar la documentación que corresponda a los cursos de formación como Bomberos tanto para ingreso como de ascenso</t>
  </si>
  <si>
    <t>PROGRAMAS DE MANTENIMIENTO DE MAQUINAS DE BOMBEROS</t>
  </si>
  <si>
    <t>RECIBOS DE CAJA</t>
  </si>
  <si>
    <t>REGISTRO DE LLAMADAS DE EMERGENCIA</t>
  </si>
  <si>
    <t>31</t>
  </si>
  <si>
    <t>REPORTE DIARIO DE SERVICIOS DE EMERGENCIA ATENDIDOS</t>
  </si>
  <si>
    <t>Se eliminan por no generar valores secundarios y la información se encuentra detallada en otros asuntos documentales, como las minutas y los informes de servicios, series estas de conservación total</t>
  </si>
  <si>
    <t>32</t>
  </si>
  <si>
    <t>RESOLUCIONES</t>
  </si>
  <si>
    <t>Constituyen parte de la memoria histórica de la entidad por cuanto son el testimonio de la toma de decisiones administrativas</t>
  </si>
  <si>
    <t>33</t>
  </si>
  <si>
    <t>SOLICITUDES DE LICENCIAS DE FUNCIONAMIENTO</t>
  </si>
  <si>
    <t>ACTAS DEL PUESTO DE MANDO UNIFICADO</t>
  </si>
  <si>
    <t>ACTAS DE ENTREGA DE CARGOS</t>
  </si>
  <si>
    <t>CORRESPONDENCIA INTERNA</t>
  </si>
  <si>
    <t>DIAGNOSTICOS GENERALES DE ESTACIONES</t>
  </si>
  <si>
    <t>INSPECCIONES TECNICAS DE SEGURIDAD A ESTABLECIMIENTOS COMERCIALES</t>
  </si>
  <si>
    <t>INVENTARIOS DE ELEMENTOS DEVOLUTIVOS</t>
  </si>
  <si>
    <t>LIBROS DE MINUTAS DE SERVICIOS PRESTADOS</t>
  </si>
  <si>
    <t>Se conservan totalmente por cuanto recogen de manera consolidada la información contable y financiera de la entidad y testimonian la situación económica de la misma</t>
  </si>
  <si>
    <t>ESTA OFICINA NO RESGISTRA DOCUMENTOS</t>
  </si>
  <si>
    <t>CUERPO OFICIAL DE BOMBEROS</t>
  </si>
  <si>
    <t>PERIODO 2 (01-01-1970 AL 11-10-1989)</t>
  </si>
  <si>
    <t>ESTA OFICINA NO REGISTRA DOCUMENTOS</t>
  </si>
  <si>
    <t>PERIODO 3 (12-10-1989 AL 08-04-1999)</t>
  </si>
  <si>
    <t>CUERPO OFICIAL DE BOMBEROS DEL DISTRITO CAPITAL</t>
  </si>
  <si>
    <t>1000</t>
  </si>
  <si>
    <t>1000 COMANDO GENERAL</t>
  </si>
  <si>
    <t>1010</t>
  </si>
  <si>
    <t>1010 ASESORIA JURIDICA</t>
  </si>
  <si>
    <t>1020 OFICINA DE RELACIONES PUBLICAS</t>
  </si>
  <si>
    <t>2000</t>
  </si>
  <si>
    <t>2000 SUBCOMANDO</t>
  </si>
  <si>
    <t>2010 SECCION DE PLANEACION</t>
  </si>
  <si>
    <t>2020</t>
  </si>
  <si>
    <t>2020 SECCION DE SISTEMAS</t>
  </si>
  <si>
    <t>2030 BOMBEROS CIVICOS</t>
  </si>
  <si>
    <t>2100</t>
  </si>
  <si>
    <t>2100 DIVISION OPERATIVA</t>
  </si>
  <si>
    <t>2110 DEPARTAMENTO DE ESTACIONES</t>
  </si>
  <si>
    <t>2111</t>
  </si>
  <si>
    <t xml:space="preserve">2120 DEPARTAMENTO DE SEGURIDAD </t>
  </si>
  <si>
    <t>2121 SECCION DE SEGURIDAD</t>
  </si>
  <si>
    <t>2130</t>
  </si>
  <si>
    <t>2130 DEPARTAMENTO DE CENTRAL DE ALARMA</t>
  </si>
  <si>
    <t>2131 SECCION DE ALARMAS</t>
  </si>
  <si>
    <t>2132</t>
  </si>
  <si>
    <t>2132 SECCION DE COMUNICACIONES</t>
  </si>
  <si>
    <t>2140 DEPARTAMENTO DE OPERACIONES ESPECIALES</t>
  </si>
  <si>
    <t>2141 SECCION DE RESCATE</t>
  </si>
  <si>
    <t>2142 SECCION DE PARAMEDICOS</t>
  </si>
  <si>
    <t>2143 SECCION DE MATERIALES QUIMICOS PELIGROSOS</t>
  </si>
  <si>
    <t>2200</t>
  </si>
  <si>
    <t>2200 DIVISION DE PREVENCION Y SEGURIDAD</t>
  </si>
  <si>
    <t>2210 DEPARTAMENTO DE INGENIERIA</t>
  </si>
  <si>
    <t>2211 SECCION DE INSPECCIONES</t>
  </si>
  <si>
    <t>2212 SECCIOIN DE ASESORIAS</t>
  </si>
  <si>
    <t>2213 SECCION DE ESTADISTICAS</t>
  </si>
  <si>
    <t>2214 SECCION DE ESTUDIOS</t>
  </si>
  <si>
    <t>2215 SECCIION DE HIDRANTES</t>
  </si>
  <si>
    <t>2220 DEPARTAMENTO DE INVESTIGACION</t>
  </si>
  <si>
    <t>2221 SECCION DE PERITAJE</t>
  </si>
  <si>
    <t>2222 SECCION DE LABORATORIO</t>
  </si>
  <si>
    <t>2230 DEPARTAMENTO DE DIVULGACION COMUNITARIA</t>
  </si>
  <si>
    <t>2231 SECCION DE PUBLICACIONES</t>
  </si>
  <si>
    <t>2232 SECCION DE CAMPAÑAS Y PROGRAMAS</t>
  </si>
  <si>
    <t>2300</t>
  </si>
  <si>
    <t>2300 DIVISION DOCENTE</t>
  </si>
  <si>
    <t>2310</t>
  </si>
  <si>
    <t>2300 DIVISION DOCENTES</t>
  </si>
  <si>
    <t>2310 INSTITUTO IGNEOLOGICO</t>
  </si>
  <si>
    <t>2311 SECCION DE CURSOS</t>
  </si>
  <si>
    <t>2312 SECCION DE LABORATORIO</t>
  </si>
  <si>
    <t>2320 DEPARTAMENTO DE INSTRUCCIÓN A EMPRESAS</t>
  </si>
  <si>
    <t>2321 SECCION EMPRESAS</t>
  </si>
  <si>
    <t>2322 SECCION HOTELES</t>
  </si>
  <si>
    <t>2323 SECCION CENTROS EDUCATIVOS</t>
  </si>
  <si>
    <t>2324 SECCION DE INSTITUCIONES</t>
  </si>
  <si>
    <t>2330 DEPARTAMENTO DE AYUDAS DIDACTICAS</t>
  </si>
  <si>
    <t>2331 SECCION BIBLIOTECA</t>
  </si>
  <si>
    <t>2332 SECCION AUDIOVISUALES</t>
  </si>
  <si>
    <t>2333 SECCION MATERIALES EDUCATIVOS</t>
  </si>
  <si>
    <t>2334 MUSEO</t>
  </si>
  <si>
    <t>2400</t>
  </si>
  <si>
    <t>2400 DIVISION ADMINISTRATIVA</t>
  </si>
  <si>
    <t>2410</t>
  </si>
  <si>
    <t>2410 FONDO DE BOMBEROS</t>
  </si>
  <si>
    <t>2411</t>
  </si>
  <si>
    <t>2411 SECCION DE PRESUPUESTO</t>
  </si>
  <si>
    <t>2420</t>
  </si>
  <si>
    <t>2420 DEPARTAMENTO DE PERSONAL</t>
  </si>
  <si>
    <t>2421 SECCION ADMINISTRATIVA DE PERSONAL</t>
  </si>
  <si>
    <t>2422 SECCION DE DESARROLLO DE PERSONAL</t>
  </si>
  <si>
    <t>2430</t>
  </si>
  <si>
    <t>2430 DEPARTAMENTO DE TESORERIA</t>
  </si>
  <si>
    <t>2431</t>
  </si>
  <si>
    <t>2431 SECCION DE RECAUDO</t>
  </si>
  <si>
    <t>2432 SECCION DE PAGOS</t>
  </si>
  <si>
    <t>2440</t>
  </si>
  <si>
    <t>2440 DEPARTAMENTO DE CONTABILIDAD</t>
  </si>
  <si>
    <t>2441 SECCION DE AUDITORIA</t>
  </si>
  <si>
    <t>2442 SECCION DE EJECUCION</t>
  </si>
  <si>
    <t>2450</t>
  </si>
  <si>
    <t>2450 DEPARTAMENTO DE COMPRAS</t>
  </si>
  <si>
    <t>2451 SECCION DE KARDEX DE PROVEEDORES</t>
  </si>
  <si>
    <t>2452</t>
  </si>
  <si>
    <t>2452 SECCION DE ADQUISICIONES</t>
  </si>
  <si>
    <t>2400 DICISION ADMINISTRATIVA</t>
  </si>
  <si>
    <t>2460 DEPARTAMENTO DE SERVICIOS GENERALES</t>
  </si>
  <si>
    <t>2461</t>
  </si>
  <si>
    <t>2461 SECCION DE TALLERES</t>
  </si>
  <si>
    <t>2462</t>
  </si>
  <si>
    <t>2462 SECCION DE ALMACEN GENERAL</t>
  </si>
  <si>
    <t>2111 ESTACION DE BOMBEROS B - 1 CHAPINERO</t>
  </si>
  <si>
    <t>2111 ESTACION DE BOMBEROS B - 2 CENTRAL</t>
  </si>
  <si>
    <t>2111 ESTACION DE BOMBEROS B - 3 RESTREPO</t>
  </si>
  <si>
    <t>2111 ESTACION DE BOMBEROS B - 4 PUENTE ARANDA</t>
  </si>
  <si>
    <t>2111 ESTACION DE BOMBEROS B - 5 KENNEDY</t>
  </si>
  <si>
    <t>2111 ESTACION DE BOMBEROS B - 6 FONTIBON</t>
  </si>
  <si>
    <t>2111 ESTACION DE BOMBEROS B - 7 FERIAS</t>
  </si>
  <si>
    <t>2111 ESTACION DE BOMBEROS B - 8 BOSA</t>
  </si>
  <si>
    <t>2111 ESTACION DE BOMBEROS B - 9 BELLAVISTA</t>
  </si>
  <si>
    <t>2111 ESTACION DE BOMBEROS B - 10 MORICHUELA</t>
  </si>
  <si>
    <t>2111 ESTACION DE BOMBEROS B - 11 LA CANDELARIA</t>
  </si>
  <si>
    <t>2111 ESTACION DE BOMBEROS B - 12 SUBA</t>
  </si>
  <si>
    <t>2111 ESTACION DE BOMBEROS B - 13 CAOBOS</t>
  </si>
  <si>
    <t>2111 ESTACION DE BOMBEROS B - 14 BICENTENARIO DE LA INDEPENDENCIA</t>
  </si>
  <si>
    <t>2111 ESTACION DE BOMBEROS B - 15 GARCES NAVAS</t>
  </si>
  <si>
    <t>2111 ESTACION DE BOMBEROS B - 16 VENECIA</t>
  </si>
  <si>
    <t>SECCION:</t>
  </si>
  <si>
    <t>SUBSECCION:</t>
  </si>
  <si>
    <t>ASUNTO O SERIE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</si>
</sst>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51" x14ac:knownFonts="1">
    <font>
      <sz val="11"/>
      <color theme="1"/>
      <name val="Tahoma"/>
      <family val="2"/>
    </font>
    <font>
      <sz val="11"/>
      <color theme="1"/>
      <name val="Calibri"/>
      <family val="2"/>
      <scheme val="minor"/>
    </font>
    <font>
      <sz val="10"/>
      <name val="Arial"/>
      <family val="2"/>
    </font>
    <font>
      <sz val="8"/>
      <name val="Tahoma"/>
      <family val="2"/>
    </font>
    <font>
      <b/>
      <sz val="8"/>
      <name val="Tahoma"/>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8"/>
      <name val="Tahoma"/>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1"/>
      <color indexed="8"/>
      <name val="Calibri"/>
      <family val="2"/>
    </font>
    <font>
      <b/>
      <sz val="11"/>
      <color theme="1"/>
      <name val="Tahoma"/>
      <family val="2"/>
    </font>
    <font>
      <b/>
      <sz val="9"/>
      <name val="Tahoma"/>
      <family val="2"/>
    </font>
    <font>
      <b/>
      <sz val="8"/>
      <name val="Webdings"/>
      <family val="1"/>
      <charset val="2"/>
    </font>
    <font>
      <sz val="9"/>
      <name val="Tahoma"/>
      <family val="2"/>
    </font>
    <font>
      <sz val="10"/>
      <name val="Tahoma"/>
      <family val="2"/>
    </font>
    <font>
      <sz val="12"/>
      <name val="Tahoma"/>
      <family val="2"/>
    </font>
    <font>
      <b/>
      <sz val="18"/>
      <name val="Tahoma"/>
      <family val="2"/>
    </font>
    <font>
      <b/>
      <sz val="16"/>
      <name val="Tahoma"/>
      <family val="2"/>
    </font>
    <font>
      <b/>
      <sz val="12"/>
      <name val="Tahoma"/>
      <family val="2"/>
    </font>
    <font>
      <b/>
      <sz val="11"/>
      <name val="Tahoma"/>
      <family val="2"/>
    </font>
    <font>
      <b/>
      <sz val="10"/>
      <color indexed="8"/>
      <name val="Tahoma"/>
      <family val="2"/>
    </font>
    <font>
      <b/>
      <sz val="10"/>
      <name val="Tahoma"/>
      <family val="2"/>
    </font>
    <font>
      <sz val="10"/>
      <color indexed="8"/>
      <name val="Tahoma"/>
      <family val="2"/>
    </font>
    <font>
      <b/>
      <sz val="14"/>
      <name val="Tahoma"/>
      <family val="2"/>
    </font>
    <font>
      <sz val="14"/>
      <color indexed="8"/>
      <name val="Tahoma"/>
      <family val="2"/>
    </font>
    <font>
      <sz val="14"/>
      <name val="Tahoma"/>
      <family val="2"/>
    </font>
    <font>
      <sz val="11"/>
      <color theme="1"/>
      <name val="Tahoma"/>
      <family val="2"/>
    </font>
    <font>
      <sz val="11"/>
      <name val="Tahoma"/>
      <family val="2"/>
    </font>
    <font>
      <b/>
      <sz val="24"/>
      <name val="Tahoma"/>
      <family val="2"/>
    </font>
    <font>
      <b/>
      <sz val="22"/>
      <name val="Tahoma"/>
      <family val="2"/>
    </font>
    <font>
      <b/>
      <sz val="11"/>
      <name val="Arial"/>
      <family val="2"/>
    </font>
    <font>
      <sz val="9"/>
      <name val="Arial"/>
      <family val="2"/>
    </font>
    <font>
      <b/>
      <sz val="9"/>
      <name val="Arial"/>
      <family val="2"/>
    </font>
    <font>
      <b/>
      <u/>
      <sz val="8"/>
      <name val="Arial"/>
      <family val="2"/>
    </font>
    <font>
      <b/>
      <sz val="8"/>
      <name val="Arial"/>
      <family val="2"/>
    </font>
    <font>
      <sz val="8"/>
      <name val="Arial"/>
      <family val="2"/>
    </font>
    <font>
      <b/>
      <sz val="16"/>
      <name val="Arial"/>
      <family val="2"/>
    </font>
    <font>
      <b/>
      <sz val="16"/>
      <color indexed="8"/>
      <name val="Tahoma"/>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47">
    <border>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8"/>
      </bottom>
      <diagonal/>
    </border>
    <border>
      <left style="medium">
        <color indexed="64"/>
      </left>
      <right style="medium">
        <color indexed="64"/>
      </right>
      <top style="medium">
        <color indexed="8"/>
      </top>
      <bottom/>
      <diagonal/>
    </border>
    <border>
      <left/>
      <right style="medium">
        <color indexed="8"/>
      </right>
      <top style="medium">
        <color indexed="8"/>
      </top>
      <bottom/>
      <diagonal/>
    </border>
    <border>
      <left style="medium">
        <color indexed="8"/>
      </left>
      <right style="medium">
        <color indexed="8"/>
      </right>
      <top style="medium">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medium">
        <color indexed="64"/>
      </right>
      <top/>
      <bottom style="medium">
        <color indexed="8"/>
      </bottom>
      <diagonal/>
    </border>
    <border>
      <left style="medium">
        <color indexed="8"/>
      </left>
      <right style="medium">
        <color indexed="8"/>
      </right>
      <top/>
      <bottom/>
      <diagonal/>
    </border>
    <border>
      <left/>
      <right style="medium">
        <color indexed="8"/>
      </right>
      <top/>
      <bottom/>
      <diagonal/>
    </border>
    <border>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style="medium">
        <color indexed="64"/>
      </right>
      <top style="medium">
        <color indexed="64"/>
      </top>
      <bottom/>
      <diagonal/>
    </border>
    <border>
      <left style="medium">
        <color indexed="8"/>
      </left>
      <right style="medium">
        <color indexed="64"/>
      </right>
      <top/>
      <bottom/>
      <diagonal/>
    </border>
    <border>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8"/>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8"/>
      </right>
      <top/>
      <bottom style="thin">
        <color indexed="64"/>
      </bottom>
      <diagonal/>
    </border>
    <border>
      <left style="medium">
        <color indexed="8"/>
      </left>
      <right style="medium">
        <color indexed="8"/>
      </right>
      <top/>
      <bottom style="thin">
        <color indexed="64"/>
      </bottom>
      <diagonal/>
    </border>
    <border>
      <left style="medium">
        <color indexed="8"/>
      </left>
      <right style="medium">
        <color indexed="64"/>
      </right>
      <top/>
      <bottom style="thin">
        <color indexed="64"/>
      </bottom>
      <diagonal/>
    </border>
    <border>
      <left style="medium">
        <color indexed="8"/>
      </left>
      <right/>
      <top style="medium">
        <color indexed="64"/>
      </top>
      <bottom style="medium">
        <color indexed="8"/>
      </bottom>
      <diagonal/>
    </border>
    <border>
      <left/>
      <right/>
      <top style="medium">
        <color indexed="64"/>
      </top>
      <bottom style="medium">
        <color indexed="8"/>
      </bottom>
      <diagonal/>
    </border>
    <border>
      <left/>
      <right style="medium">
        <color indexed="8"/>
      </right>
      <top style="medium">
        <color indexed="64"/>
      </top>
      <bottom style="medium">
        <color indexed="8"/>
      </bottom>
      <diagonal/>
    </border>
    <border>
      <left/>
      <right style="medium">
        <color indexed="64"/>
      </right>
      <top/>
      <bottom style="medium">
        <color indexed="64"/>
      </bottom>
      <diagonal/>
    </border>
  </borders>
  <cellStyleXfs count="721">
    <xf numFmtId="0" fontId="0" fillId="0" borderId="0"/>
    <xf numFmtId="0" fontId="2" fillId="0" borderId="0"/>
    <xf numFmtId="0" fontId="2" fillId="0" borderId="0"/>
    <xf numFmtId="0" fontId="2" fillId="0" borderId="0"/>
    <xf numFmtId="0" fontId="2" fillId="0" borderId="0"/>
    <xf numFmtId="0" fontId="2" fillId="0" borderId="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8" fillId="16" borderId="9"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9" fillId="17" borderId="10" applyNumberFormat="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0" fillId="0" borderId="11"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2" fillId="7" borderId="9" applyNumberFormat="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164" fontId="14" fillId="0" borderId="0" applyFont="0" applyFill="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5" fillId="23" borderId="12" applyNumberFormat="0" applyFon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6" fillId="16" borderId="13"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19" fillId="0" borderId="14"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1" fillId="0" borderId="15" applyNumberFormat="0" applyFill="0" applyAlignment="0" applyProtection="0"/>
    <xf numFmtId="0" fontId="20" fillId="0" borderId="0" applyNumberFormat="0" applyFill="0" applyBorder="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11" fillId="0" borderId="16"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2" fillId="0" borderId="17" applyNumberFormat="0" applyFill="0" applyAlignment="0" applyProtection="0"/>
    <xf numFmtId="0" fontId="2" fillId="0" borderId="0"/>
    <xf numFmtId="0" fontId="2" fillId="0" borderId="0"/>
    <xf numFmtId="0" fontId="1" fillId="0" borderId="0"/>
    <xf numFmtId="0" fontId="2" fillId="0" borderId="0"/>
  </cellStyleXfs>
  <cellXfs count="190">
    <xf numFmtId="0" fontId="0" fillId="0" borderId="0" xfId="0"/>
    <xf numFmtId="49" fontId="27" fillId="0" borderId="0" xfId="718" applyNumberFormat="1" applyFont="1" applyFill="1" applyBorder="1"/>
    <xf numFmtId="0" fontId="28" fillId="0" borderId="0" xfId="718" applyFont="1" applyFill="1" applyBorder="1" applyAlignment="1">
      <alignment horizontal="left"/>
    </xf>
    <xf numFmtId="0" fontId="27" fillId="0" borderId="0" xfId="718" applyFont="1" applyFill="1" applyBorder="1"/>
    <xf numFmtId="0" fontId="27" fillId="0" borderId="0" xfId="718" applyFont="1" applyFill="1" applyBorder="1" applyAlignment="1"/>
    <xf numFmtId="0" fontId="28" fillId="0" borderId="0" xfId="718" applyFont="1" applyFill="1" applyBorder="1" applyAlignment="1">
      <alignment horizontal="center"/>
    </xf>
    <xf numFmtId="0" fontId="27" fillId="0" borderId="0" xfId="718" applyFont="1" applyFill="1" applyBorder="1" applyAlignment="1">
      <alignment vertical="top" wrapText="1"/>
    </xf>
    <xf numFmtId="0" fontId="31" fillId="0" borderId="21" xfId="718" applyFont="1" applyFill="1" applyBorder="1" applyAlignment="1">
      <alignment horizontal="left"/>
    </xf>
    <xf numFmtId="0" fontId="28" fillId="0" borderId="21" xfId="718" applyFont="1" applyFill="1" applyBorder="1" applyAlignment="1">
      <alignment horizontal="center"/>
    </xf>
    <xf numFmtId="0" fontId="27" fillId="0" borderId="21" xfId="718" applyFont="1" applyFill="1" applyBorder="1" applyAlignment="1">
      <alignment vertical="top" wrapText="1"/>
    </xf>
    <xf numFmtId="0" fontId="27" fillId="0" borderId="0" xfId="718" applyFont="1" applyFill="1" applyBorder="1" applyAlignment="1">
      <alignment horizontal="center"/>
    </xf>
    <xf numFmtId="49" fontId="27" fillId="0" borderId="0" xfId="718" applyNumberFormat="1" applyFont="1" applyFill="1" applyBorder="1" applyAlignment="1">
      <alignment horizontal="center" vertical="top"/>
    </xf>
    <xf numFmtId="49" fontId="27" fillId="0" borderId="0" xfId="718" applyNumberFormat="1" applyFont="1" applyFill="1" applyBorder="1" applyAlignment="1">
      <alignment horizontal="center"/>
    </xf>
    <xf numFmtId="0" fontId="27" fillId="0" borderId="0" xfId="2" applyFont="1" applyFill="1" applyBorder="1" applyAlignment="1">
      <alignment horizontal="left" vertical="top" wrapText="1"/>
    </xf>
    <xf numFmtId="0" fontId="3" fillId="0" borderId="0" xfId="2" applyFont="1" applyFill="1" applyBorder="1" applyAlignment="1">
      <alignment horizontal="left" vertical="top" wrapText="1"/>
    </xf>
    <xf numFmtId="0" fontId="27" fillId="0" borderId="0" xfId="2" applyFont="1" applyFill="1" applyBorder="1" applyAlignment="1">
      <alignment horizontal="center" vertical="top" wrapText="1"/>
    </xf>
    <xf numFmtId="0" fontId="3" fillId="0" borderId="0" xfId="2" applyFont="1" applyFill="1" applyBorder="1" applyAlignment="1">
      <alignment horizontal="justify" vertical="top" wrapText="1"/>
    </xf>
    <xf numFmtId="0" fontId="37" fillId="0" borderId="19" xfId="1" applyFont="1" applyFill="1" applyBorder="1" applyAlignment="1">
      <alignment vertical="center"/>
    </xf>
    <xf numFmtId="0" fontId="38" fillId="0" borderId="19" xfId="718" applyFont="1" applyFill="1" applyBorder="1" applyAlignment="1">
      <alignment vertical="top" wrapText="1"/>
    </xf>
    <xf numFmtId="0" fontId="27" fillId="0" borderId="0" xfId="2" applyFont="1" applyFill="1" applyBorder="1" applyAlignment="1">
      <alignment wrapText="1"/>
    </xf>
    <xf numFmtId="0" fontId="26" fillId="0" borderId="0" xfId="718" applyFont="1" applyFill="1" applyBorder="1" applyAlignment="1">
      <alignment vertical="center"/>
    </xf>
    <xf numFmtId="0" fontId="24" fillId="0" borderId="0" xfId="1" applyFont="1" applyFill="1" applyBorder="1" applyAlignment="1">
      <alignment horizontal="center" vertical="center" wrapText="1"/>
    </xf>
    <xf numFmtId="0" fontId="32" fillId="0" borderId="30" xfId="718" applyFont="1" applyFill="1" applyBorder="1" applyAlignment="1">
      <alignment horizontal="center"/>
    </xf>
    <xf numFmtId="0" fontId="34" fillId="0" borderId="32" xfId="1" applyFont="1" applyFill="1" applyBorder="1" applyAlignment="1">
      <alignment horizontal="center" vertical="top" wrapText="1"/>
    </xf>
    <xf numFmtId="0" fontId="3" fillId="0" borderId="33" xfId="2" applyFont="1" applyFill="1" applyBorder="1" applyAlignment="1">
      <alignment horizontal="justify" vertical="top" wrapText="1"/>
    </xf>
    <xf numFmtId="0" fontId="30" fillId="0" borderId="18" xfId="718" applyFont="1" applyFill="1" applyBorder="1" applyAlignment="1"/>
    <xf numFmtId="0" fontId="31" fillId="0" borderId="18" xfId="718" applyFont="1" applyFill="1" applyBorder="1" applyAlignment="1">
      <alignment horizontal="right" vertical="top" wrapText="1"/>
    </xf>
    <xf numFmtId="0" fontId="34" fillId="0" borderId="29" xfId="1" applyFont="1" applyFill="1" applyBorder="1" applyAlignment="1">
      <alignment horizontal="center" vertical="top" wrapText="1"/>
    </xf>
    <xf numFmtId="0" fontId="40" fillId="0" borderId="0" xfId="718" applyFont="1" applyFill="1" applyBorder="1" applyAlignment="1">
      <alignment vertical="top"/>
    </xf>
    <xf numFmtId="0" fontId="41" fillId="0" borderId="0" xfId="718" applyFont="1" applyFill="1" applyBorder="1" applyAlignment="1">
      <alignment vertical="center"/>
    </xf>
    <xf numFmtId="0" fontId="42" fillId="0" borderId="0" xfId="718" applyFont="1" applyFill="1" applyBorder="1" applyAlignment="1">
      <alignment vertical="center"/>
    </xf>
    <xf numFmtId="0" fontId="29" fillId="0" borderId="0" xfId="718" applyFont="1" applyFill="1" applyBorder="1" applyAlignment="1">
      <alignment vertical="center"/>
    </xf>
    <xf numFmtId="0" fontId="4" fillId="0" borderId="0" xfId="2" applyFont="1" applyFill="1" applyBorder="1" applyAlignment="1">
      <alignment vertical="top"/>
    </xf>
    <xf numFmtId="0" fontId="32" fillId="0" borderId="0" xfId="718" applyFont="1" applyFill="1" applyBorder="1" applyAlignment="1">
      <alignment vertical="top"/>
    </xf>
    <xf numFmtId="0" fontId="39" fillId="0" borderId="0" xfId="0" applyFont="1" applyBorder="1" applyAlignment="1">
      <alignment vertical="center"/>
    </xf>
    <xf numFmtId="0" fontId="25" fillId="0" borderId="7" xfId="2" applyFont="1" applyFill="1" applyBorder="1" applyAlignment="1">
      <alignment horizontal="justify" vertical="top"/>
    </xf>
    <xf numFmtId="0" fontId="25" fillId="0" borderId="8" xfId="2" applyFont="1" applyFill="1" applyBorder="1" applyAlignment="1">
      <alignment horizontal="justify" vertical="top"/>
    </xf>
    <xf numFmtId="0" fontId="33" fillId="0" borderId="5" xfId="719" applyNumberFormat="1" applyFont="1" applyFill="1" applyBorder="1" applyAlignment="1">
      <alignment vertical="top"/>
    </xf>
    <xf numFmtId="0" fontId="33" fillId="0" borderId="6" xfId="719" applyNumberFormat="1" applyFont="1" applyFill="1" applyBorder="1" applyAlignment="1">
      <alignment vertical="top"/>
    </xf>
    <xf numFmtId="0" fontId="35" fillId="0" borderId="6" xfId="719" applyNumberFormat="1" applyFont="1" applyFill="1" applyBorder="1" applyAlignment="1">
      <alignment vertical="top"/>
    </xf>
    <xf numFmtId="0" fontId="31" fillId="0" borderId="0" xfId="718" applyFont="1" applyFill="1" applyBorder="1" applyAlignment="1">
      <alignment horizontal="center"/>
    </xf>
    <xf numFmtId="0" fontId="31" fillId="0" borderId="21" xfId="718" applyFont="1" applyFill="1" applyBorder="1" applyAlignment="1">
      <alignment horizontal="center"/>
    </xf>
    <xf numFmtId="0" fontId="34" fillId="0" borderId="32" xfId="2" applyFont="1" applyFill="1" applyBorder="1" applyAlignment="1">
      <alignment horizontal="center" vertical="top" wrapText="1"/>
    </xf>
    <xf numFmtId="0" fontId="34" fillId="0" borderId="29" xfId="2" applyFont="1" applyFill="1" applyBorder="1" applyAlignment="1">
      <alignment horizontal="center" vertical="top" wrapText="1"/>
    </xf>
    <xf numFmtId="0" fontId="34" fillId="0" borderId="0" xfId="2" applyFont="1" applyFill="1" applyBorder="1" applyAlignment="1">
      <alignment horizontal="center" vertical="top" wrapText="1"/>
    </xf>
    <xf numFmtId="0" fontId="23" fillId="0" borderId="0" xfId="0" applyFont="1" applyBorder="1" applyAlignment="1">
      <alignment vertical="center"/>
    </xf>
    <xf numFmtId="0" fontId="23" fillId="0" borderId="0" xfId="0" applyFont="1" applyBorder="1" applyAlignment="1"/>
    <xf numFmtId="0" fontId="34" fillId="0" borderId="0" xfId="718" applyFont="1" applyFill="1" applyBorder="1" applyAlignment="1">
      <alignment horizontal="center"/>
    </xf>
    <xf numFmtId="0" fontId="34" fillId="0" borderId="0" xfId="2" applyFont="1" applyFill="1" applyBorder="1" applyAlignment="1">
      <alignment wrapText="1"/>
    </xf>
    <xf numFmtId="0" fontId="33" fillId="0" borderId="20" xfId="719" applyNumberFormat="1" applyFont="1" applyFill="1" applyBorder="1" applyAlignment="1">
      <alignment vertical="top"/>
    </xf>
    <xf numFmtId="0" fontId="25" fillId="0" borderId="2" xfId="2" applyFont="1" applyFill="1" applyBorder="1" applyAlignment="1">
      <alignment horizontal="justify" vertical="top"/>
    </xf>
    <xf numFmtId="0" fontId="35" fillId="0" borderId="1" xfId="719" applyFont="1" applyFill="1" applyBorder="1" applyAlignment="1">
      <alignment horizontal="left" vertical="top"/>
    </xf>
    <xf numFmtId="0" fontId="35" fillId="0" borderId="35" xfId="719" applyFont="1" applyFill="1" applyBorder="1" applyAlignment="1">
      <alignment horizontal="left" vertical="top"/>
    </xf>
    <xf numFmtId="0" fontId="34" fillId="0" borderId="36" xfId="1" applyFont="1" applyFill="1" applyBorder="1" applyAlignment="1">
      <alignment horizontal="center" vertical="top" wrapText="1"/>
    </xf>
    <xf numFmtId="0" fontId="34" fillId="0" borderId="36" xfId="2" applyFont="1" applyFill="1" applyBorder="1" applyAlignment="1">
      <alignment horizontal="center" vertical="top" wrapText="1"/>
    </xf>
    <xf numFmtId="0" fontId="33" fillId="0" borderId="1" xfId="719" applyFont="1" applyFill="1" applyBorder="1" applyAlignment="1">
      <alignment horizontal="left" vertical="top"/>
    </xf>
    <xf numFmtId="0" fontId="33" fillId="0" borderId="35" xfId="719" applyFont="1" applyFill="1" applyBorder="1" applyAlignment="1">
      <alignment horizontal="left" vertical="top"/>
    </xf>
    <xf numFmtId="0" fontId="35" fillId="0" borderId="20" xfId="719" applyNumberFormat="1" applyFont="1" applyFill="1" applyBorder="1" applyAlignment="1">
      <alignment vertical="top"/>
    </xf>
    <xf numFmtId="0" fontId="35" fillId="0" borderId="38" xfId="719" applyNumberFormat="1" applyFont="1" applyFill="1" applyBorder="1" applyAlignment="1">
      <alignment vertical="top"/>
    </xf>
    <xf numFmtId="0" fontId="25" fillId="0" borderId="39" xfId="2" applyFont="1" applyFill="1" applyBorder="1" applyAlignment="1">
      <alignment horizontal="justify" vertical="top"/>
    </xf>
    <xf numFmtId="0" fontId="35" fillId="0" borderId="18" xfId="719" applyFont="1" applyFill="1" applyBorder="1" applyAlignment="1">
      <alignment horizontal="left" vertical="top"/>
    </xf>
    <xf numFmtId="0" fontId="35" fillId="0" borderId="40" xfId="719" applyFont="1" applyFill="1" applyBorder="1" applyAlignment="1">
      <alignment horizontal="left" vertical="top"/>
    </xf>
    <xf numFmtId="0" fontId="34" fillId="0" borderId="41" xfId="1" applyFont="1" applyFill="1" applyBorder="1" applyAlignment="1">
      <alignment horizontal="center" vertical="top" wrapText="1"/>
    </xf>
    <xf numFmtId="0" fontId="34" fillId="0" borderId="41" xfId="2" applyFont="1" applyFill="1" applyBorder="1" applyAlignment="1">
      <alignment horizontal="center" vertical="top" wrapText="1"/>
    </xf>
    <xf numFmtId="0" fontId="25" fillId="0" borderId="0" xfId="2" applyFont="1" applyFill="1" applyBorder="1" applyAlignment="1">
      <alignment horizontal="center" vertical="top"/>
    </xf>
    <xf numFmtId="0" fontId="43" fillId="0" borderId="0" xfId="551" applyFont="1" applyFill="1" applyBorder="1" applyAlignment="1">
      <alignment horizontal="left"/>
    </xf>
    <xf numFmtId="0" fontId="43" fillId="0" borderId="0" xfId="551" applyFont="1" applyFill="1" applyBorder="1" applyAlignment="1">
      <alignment horizontal="center"/>
    </xf>
    <xf numFmtId="49" fontId="43" fillId="0" borderId="0" xfId="551" applyNumberFormat="1" applyFont="1" applyFill="1" applyBorder="1" applyAlignment="1">
      <alignment horizontal="left"/>
    </xf>
    <xf numFmtId="0" fontId="44" fillId="0" borderId="0" xfId="551" applyFont="1" applyFill="1" applyBorder="1" applyAlignment="1"/>
    <xf numFmtId="0" fontId="45" fillId="0" borderId="0" xfId="551" applyFont="1" applyFill="1" applyBorder="1" applyAlignment="1">
      <alignment horizontal="left"/>
    </xf>
    <xf numFmtId="0" fontId="44" fillId="0" borderId="0" xfId="551" applyFont="1" applyFill="1" applyBorder="1" applyAlignment="1">
      <alignment horizontal="justify" vertical="top"/>
    </xf>
    <xf numFmtId="0" fontId="44" fillId="0" borderId="0" xfId="551" applyFont="1" applyFill="1" applyBorder="1" applyAlignment="1">
      <alignment horizontal="left" vertical="top"/>
    </xf>
    <xf numFmtId="0" fontId="44" fillId="0" borderId="0" xfId="551" applyFont="1" applyFill="1" applyBorder="1" applyAlignment="1">
      <alignment horizontal="left"/>
    </xf>
    <xf numFmtId="0" fontId="46" fillId="0" borderId="0" xfId="551" applyFont="1" applyFill="1" applyBorder="1" applyAlignment="1">
      <alignment horizontal="center" vertical="center" wrapText="1"/>
    </xf>
    <xf numFmtId="49" fontId="46" fillId="0" borderId="0" xfId="551" applyNumberFormat="1" applyFont="1" applyFill="1" applyBorder="1" applyAlignment="1">
      <alignment horizontal="center" vertical="center" wrapText="1"/>
    </xf>
    <xf numFmtId="0" fontId="44" fillId="0" borderId="0" xfId="551" applyFont="1" applyFill="1" applyBorder="1"/>
    <xf numFmtId="49" fontId="46" fillId="0" borderId="0" xfId="551" applyNumberFormat="1" applyFont="1" applyFill="1" applyBorder="1" applyAlignment="1">
      <alignment horizontal="center" vertical="top" wrapText="1"/>
    </xf>
    <xf numFmtId="49" fontId="47" fillId="0" borderId="0" xfId="551" applyNumberFormat="1" applyFont="1" applyFill="1" applyBorder="1" applyAlignment="1">
      <alignment horizontal="center" vertical="top" wrapText="1"/>
    </xf>
    <xf numFmtId="0" fontId="47" fillId="0" borderId="0" xfId="1" applyFont="1" applyFill="1" applyBorder="1" applyAlignment="1">
      <alignment horizontal="center" vertical="top" wrapText="1"/>
    </xf>
    <xf numFmtId="0" fontId="47" fillId="0" borderId="0" xfId="2" applyFont="1" applyFill="1" applyBorder="1" applyAlignment="1">
      <alignment horizontal="center" vertical="top" wrapText="1"/>
    </xf>
    <xf numFmtId="0" fontId="48" fillId="0" borderId="0" xfId="2" applyFont="1" applyFill="1" applyBorder="1" applyAlignment="1">
      <alignment horizontal="justify" vertical="top" wrapText="1"/>
    </xf>
    <xf numFmtId="0" fontId="48" fillId="0" borderId="0" xfId="551" applyFont="1" applyFill="1" applyBorder="1" applyAlignment="1"/>
    <xf numFmtId="0" fontId="48" fillId="0" borderId="0" xfId="720" applyFont="1" applyFill="1" applyBorder="1" applyAlignment="1">
      <alignment vertical="top" wrapText="1"/>
    </xf>
    <xf numFmtId="0" fontId="48" fillId="0" borderId="0" xfId="2" applyFont="1" applyFill="1" applyBorder="1" applyAlignment="1">
      <alignment vertical="top" wrapText="1"/>
    </xf>
    <xf numFmtId="0" fontId="45" fillId="0" borderId="0" xfId="551" applyFont="1" applyFill="1" applyBorder="1" applyAlignment="1">
      <alignment horizontal="center"/>
    </xf>
    <xf numFmtId="49" fontId="45" fillId="0" borderId="0" xfId="551" applyNumberFormat="1" applyFont="1" applyFill="1" applyBorder="1"/>
    <xf numFmtId="0" fontId="45" fillId="0" borderId="0" xfId="551" applyFont="1" applyFill="1" applyBorder="1"/>
    <xf numFmtId="0" fontId="44" fillId="0" borderId="0" xfId="551" applyFont="1" applyFill="1" applyBorder="1" applyAlignment="1">
      <alignment vertical="top"/>
    </xf>
    <xf numFmtId="49" fontId="27" fillId="0" borderId="0" xfId="718" applyNumberFormat="1" applyFont="1" applyFill="1" applyBorder="1" applyAlignment="1">
      <alignment vertical="top"/>
    </xf>
    <xf numFmtId="0" fontId="25" fillId="0" borderId="0" xfId="2" applyFont="1" applyFill="1" applyBorder="1" applyAlignment="1">
      <alignment horizontal="left"/>
    </xf>
    <xf numFmtId="0" fontId="34" fillId="0" borderId="0" xfId="718" applyNumberFormat="1" applyFont="1" applyFill="1" applyBorder="1" applyAlignment="1">
      <alignment horizontal="left"/>
    </xf>
    <xf numFmtId="0" fontId="27" fillId="0" borderId="0" xfId="718" applyNumberFormat="1" applyFont="1" applyFill="1" applyBorder="1" applyAlignment="1">
      <alignment horizontal="left"/>
    </xf>
    <xf numFmtId="49" fontId="47" fillId="0" borderId="0" xfId="551" applyNumberFormat="1" applyFont="1" applyFill="1" applyBorder="1" applyAlignment="1">
      <alignment horizontal="center" vertical="top"/>
    </xf>
    <xf numFmtId="0" fontId="47" fillId="0" borderId="0" xfId="551" applyNumberFormat="1" applyFont="1" applyFill="1" applyBorder="1" applyAlignment="1">
      <alignment horizontal="center" vertical="top"/>
    </xf>
    <xf numFmtId="0" fontId="48" fillId="0" borderId="0" xfId="551" applyFont="1" applyFill="1" applyBorder="1" applyAlignment="1">
      <alignment horizontal="center" vertical="top"/>
    </xf>
    <xf numFmtId="0" fontId="3" fillId="0" borderId="34" xfId="2" applyFont="1" applyFill="1" applyBorder="1" applyAlignment="1">
      <alignment horizontal="justify" vertical="top" wrapText="1"/>
    </xf>
    <xf numFmtId="0" fontId="23" fillId="0" borderId="0" xfId="0" applyFont="1" applyFill="1" applyBorder="1" applyAlignment="1"/>
    <xf numFmtId="0" fontId="39" fillId="0" borderId="0" xfId="0" applyFont="1" applyFill="1" applyBorder="1" applyAlignment="1"/>
    <xf numFmtId="0" fontId="39" fillId="0" borderId="0" xfId="0" applyFont="1" applyFill="1" applyBorder="1" applyAlignment="1">
      <alignment vertical="top"/>
    </xf>
    <xf numFmtId="0" fontId="39" fillId="0" borderId="0" xfId="0" applyFont="1" applyFill="1" applyBorder="1" applyAlignment="1">
      <alignment vertical="center"/>
    </xf>
    <xf numFmtId="0" fontId="34" fillId="0" borderId="0" xfId="2" applyFont="1" applyFill="1" applyBorder="1" applyAlignment="1"/>
    <xf numFmtId="0" fontId="3" fillId="0" borderId="37" xfId="2" applyFont="1" applyFill="1" applyBorder="1" applyAlignment="1">
      <alignment horizontal="justify" vertical="top" wrapText="1"/>
    </xf>
    <xf numFmtId="0" fontId="3" fillId="0" borderId="42" xfId="2" applyFont="1" applyFill="1" applyBorder="1" applyAlignment="1">
      <alignment horizontal="justify" vertical="top" wrapText="1"/>
    </xf>
    <xf numFmtId="0" fontId="47" fillId="0" borderId="0" xfId="0" applyFont="1" applyFill="1" applyBorder="1" applyAlignment="1">
      <alignment horizontal="center" vertical="center" wrapText="1"/>
    </xf>
    <xf numFmtId="0" fontId="46" fillId="0" borderId="0" xfId="0" applyFont="1" applyFill="1" applyBorder="1" applyAlignment="1">
      <alignment horizontal="center" vertical="center" wrapText="1"/>
    </xf>
    <xf numFmtId="49" fontId="46" fillId="0" borderId="0" xfId="0" applyNumberFormat="1" applyFont="1" applyFill="1" applyBorder="1" applyAlignment="1">
      <alignment horizontal="center" vertical="top" wrapText="1"/>
    </xf>
    <xf numFmtId="49" fontId="46" fillId="0" borderId="0" xfId="0" applyNumberFormat="1" applyFont="1" applyFill="1" applyBorder="1" applyAlignment="1">
      <alignment horizontal="center" vertical="center" wrapText="1"/>
    </xf>
    <xf numFmtId="49" fontId="47" fillId="0" borderId="0" xfId="0" applyNumberFormat="1" applyFont="1" applyFill="1" applyBorder="1" applyAlignment="1">
      <alignment vertical="top"/>
    </xf>
    <xf numFmtId="49" fontId="48" fillId="0" borderId="0" xfId="0" applyNumberFormat="1" applyFont="1" applyFill="1" applyBorder="1" applyAlignment="1">
      <alignment vertical="top" wrapText="1"/>
    </xf>
    <xf numFmtId="0" fontId="46" fillId="0" borderId="0" xfId="0" applyFont="1" applyFill="1" applyBorder="1" applyAlignment="1">
      <alignment horizontal="center" vertical="top" wrapText="1"/>
    </xf>
    <xf numFmtId="0" fontId="49" fillId="0" borderId="0" xfId="0" applyFont="1" applyFill="1" applyBorder="1" applyAlignment="1">
      <alignment horizontal="center" vertical="top"/>
    </xf>
    <xf numFmtId="49" fontId="47" fillId="0" borderId="0" xfId="0" applyNumberFormat="1" applyFont="1" applyFill="1" applyBorder="1" applyAlignment="1">
      <alignment horizontal="center" vertical="top" wrapText="1"/>
    </xf>
    <xf numFmtId="0" fontId="47" fillId="0" borderId="0" xfId="0" applyNumberFormat="1" applyFont="1" applyFill="1" applyBorder="1" applyAlignment="1">
      <alignment vertical="top"/>
    </xf>
    <xf numFmtId="0" fontId="48" fillId="0" borderId="0" xfId="0" applyFont="1" applyFill="1" applyBorder="1" applyAlignment="1">
      <alignment vertical="top" wrapText="1"/>
    </xf>
    <xf numFmtId="0" fontId="47" fillId="0" borderId="0" xfId="0" applyFont="1" applyFill="1" applyBorder="1" applyAlignment="1">
      <alignment horizontal="center" vertical="top" wrapText="1"/>
    </xf>
    <xf numFmtId="0" fontId="48" fillId="0" borderId="0" xfId="0" applyFont="1" applyFill="1" applyBorder="1" applyAlignment="1"/>
    <xf numFmtId="0" fontId="35" fillId="0" borderId="0" xfId="719" applyFont="1" applyFill="1" applyBorder="1" applyAlignment="1">
      <alignment horizontal="left" vertical="top"/>
    </xf>
    <xf numFmtId="0" fontId="35" fillId="0" borderId="30" xfId="719" applyFont="1" applyFill="1" applyBorder="1" applyAlignment="1">
      <alignment horizontal="left" vertical="top"/>
    </xf>
    <xf numFmtId="0" fontId="33" fillId="0" borderId="0" xfId="719" applyFont="1" applyFill="1" applyBorder="1" applyAlignment="1">
      <alignment horizontal="left" vertical="top"/>
    </xf>
    <xf numFmtId="0" fontId="33" fillId="0" borderId="30" xfId="719" applyFont="1" applyFill="1" applyBorder="1" applyAlignment="1">
      <alignment horizontal="left" vertical="top"/>
    </xf>
    <xf numFmtId="0" fontId="31" fillId="0" borderId="0" xfId="718" applyFont="1" applyFill="1" applyBorder="1" applyAlignment="1">
      <alignment horizontal="left"/>
    </xf>
    <xf numFmtId="0" fontId="33" fillId="0" borderId="0" xfId="719" applyFont="1" applyFill="1" applyBorder="1" applyAlignment="1">
      <alignment horizontal="left" vertical="top"/>
    </xf>
    <xf numFmtId="0" fontId="33" fillId="0" borderId="30" xfId="719" applyFont="1" applyFill="1" applyBorder="1" applyAlignment="1">
      <alignment horizontal="left" vertical="top"/>
    </xf>
    <xf numFmtId="0" fontId="35" fillId="0" borderId="0" xfId="719" applyFont="1" applyFill="1" applyBorder="1" applyAlignment="1">
      <alignment horizontal="left" vertical="top"/>
    </xf>
    <xf numFmtId="0" fontId="35" fillId="0" borderId="30" xfId="719" applyFont="1" applyFill="1" applyBorder="1" applyAlignment="1">
      <alignment horizontal="left" vertical="top"/>
    </xf>
    <xf numFmtId="0" fontId="31" fillId="0" borderId="0" xfId="718" applyFont="1" applyFill="1" applyBorder="1" applyAlignment="1">
      <alignment horizontal="left"/>
    </xf>
    <xf numFmtId="0" fontId="32" fillId="0" borderId="35" xfId="718" applyFont="1" applyFill="1" applyBorder="1" applyAlignment="1">
      <alignment horizontal="center"/>
    </xf>
    <xf numFmtId="0" fontId="35" fillId="0" borderId="5" xfId="719" applyNumberFormat="1" applyFont="1" applyFill="1" applyBorder="1" applyAlignment="1">
      <alignment vertical="top"/>
    </xf>
    <xf numFmtId="0" fontId="35" fillId="0" borderId="4" xfId="719" applyFont="1" applyFill="1" applyBorder="1" applyAlignment="1">
      <alignment horizontal="left" vertical="top"/>
    </xf>
    <xf numFmtId="0" fontId="35" fillId="0" borderId="31" xfId="719" applyFont="1" applyFill="1" applyBorder="1" applyAlignment="1">
      <alignment horizontal="left" vertical="top"/>
    </xf>
    <xf numFmtId="0" fontId="35" fillId="0" borderId="0" xfId="719" applyFont="1" applyFill="1" applyBorder="1" applyAlignment="1">
      <alignment horizontal="left" vertical="top"/>
    </xf>
    <xf numFmtId="0" fontId="35" fillId="0" borderId="30" xfId="719" applyFont="1" applyFill="1" applyBorder="1" applyAlignment="1">
      <alignment horizontal="left" vertical="top"/>
    </xf>
    <xf numFmtId="0" fontId="33" fillId="0" borderId="0" xfId="719" applyFont="1" applyFill="1" applyBorder="1" applyAlignment="1">
      <alignment horizontal="left" vertical="top"/>
    </xf>
    <xf numFmtId="0" fontId="33" fillId="0" borderId="30" xfId="719" applyFont="1" applyFill="1" applyBorder="1" applyAlignment="1">
      <alignment horizontal="left" vertical="top"/>
    </xf>
    <xf numFmtId="0" fontId="31" fillId="0" borderId="0" xfId="718" applyFont="1" applyFill="1" applyBorder="1" applyAlignment="1">
      <alignment horizontal="left"/>
    </xf>
    <xf numFmtId="0" fontId="35" fillId="0" borderId="0" xfId="719" applyNumberFormat="1" applyFont="1" applyFill="1" applyBorder="1" applyAlignment="1">
      <alignment vertical="top"/>
    </xf>
    <xf numFmtId="0" fontId="25" fillId="0" borderId="0" xfId="2" applyFont="1" applyFill="1" applyBorder="1" applyAlignment="1">
      <alignment horizontal="justify" vertical="top"/>
    </xf>
    <xf numFmtId="0" fontId="34" fillId="0" borderId="0" xfId="1" applyFont="1" applyFill="1" applyBorder="1" applyAlignment="1">
      <alignment horizontal="center" vertical="top" wrapText="1"/>
    </xf>
    <xf numFmtId="0" fontId="33" fillId="0" borderId="0" xfId="719" applyNumberFormat="1" applyFont="1" applyFill="1" applyBorder="1" applyAlignment="1">
      <alignment vertical="top"/>
    </xf>
    <xf numFmtId="0" fontId="35" fillId="0" borderId="0" xfId="719" applyFont="1" applyFill="1" applyBorder="1" applyAlignment="1">
      <alignment horizontal="left" vertical="top"/>
    </xf>
    <xf numFmtId="0" fontId="33" fillId="0" borderId="0" xfId="719" applyFont="1" applyFill="1" applyBorder="1" applyAlignment="1">
      <alignment horizontal="left" vertical="top"/>
    </xf>
    <xf numFmtId="0" fontId="31" fillId="0" borderId="0" xfId="718" applyFont="1" applyFill="1" applyBorder="1" applyAlignment="1">
      <alignment horizontal="left"/>
    </xf>
    <xf numFmtId="0" fontId="32" fillId="0" borderId="24" xfId="718" applyFont="1" applyFill="1" applyBorder="1" applyAlignment="1">
      <alignment horizontal="center" vertical="center" wrapText="1"/>
    </xf>
    <xf numFmtId="0" fontId="32" fillId="0" borderId="29" xfId="718" applyFont="1" applyFill="1" applyBorder="1" applyAlignment="1">
      <alignment horizontal="center" vertical="center" wrapText="1"/>
    </xf>
    <xf numFmtId="0" fontId="31" fillId="0" borderId="0" xfId="718" applyFont="1" applyFill="1" applyBorder="1" applyAlignment="1">
      <alignment horizontal="left"/>
    </xf>
    <xf numFmtId="0" fontId="32" fillId="0" borderId="33" xfId="718" applyFont="1" applyFill="1" applyBorder="1" applyAlignment="1">
      <alignment horizontal="center" vertical="center" wrapText="1"/>
    </xf>
    <xf numFmtId="0" fontId="32" fillId="0" borderId="37" xfId="718" applyFont="1" applyFill="1" applyBorder="1" applyAlignment="1">
      <alignment horizontal="center" vertical="center" wrapText="1"/>
    </xf>
    <xf numFmtId="0" fontId="32" fillId="0" borderId="24" xfId="718" applyFont="1" applyFill="1" applyBorder="1" applyAlignment="1">
      <alignment horizontal="center" vertical="center" wrapText="1"/>
    </xf>
    <xf numFmtId="0" fontId="32" fillId="0" borderId="29" xfId="718" applyFont="1" applyFill="1" applyBorder="1" applyAlignment="1">
      <alignment horizontal="center" vertical="center" wrapText="1"/>
    </xf>
    <xf numFmtId="0" fontId="31" fillId="0" borderId="0" xfId="718" applyFont="1" applyFill="1" applyBorder="1" applyAlignment="1">
      <alignment horizontal="left"/>
    </xf>
    <xf numFmtId="0" fontId="32" fillId="0" borderId="33" xfId="718" applyFont="1" applyFill="1" applyBorder="1" applyAlignment="1">
      <alignment horizontal="center" vertical="center" wrapText="1"/>
    </xf>
    <xf numFmtId="0" fontId="32" fillId="0" borderId="37" xfId="718" applyFont="1" applyFill="1" applyBorder="1" applyAlignment="1">
      <alignment horizontal="center" vertical="center" wrapText="1"/>
    </xf>
    <xf numFmtId="0" fontId="4" fillId="0" borderId="0" xfId="718" applyFont="1" applyFill="1" applyBorder="1" applyAlignment="1">
      <alignment horizontal="center" vertical="center" wrapText="1"/>
    </xf>
    <xf numFmtId="0" fontId="32" fillId="0" borderId="5" xfId="718" applyFont="1" applyFill="1" applyBorder="1" applyAlignment="1">
      <alignment horizontal="center" vertical="center" wrapText="1"/>
    </xf>
    <xf numFmtId="0" fontId="32" fillId="0" borderId="20" xfId="718" applyFont="1" applyFill="1" applyBorder="1" applyAlignment="1">
      <alignment horizontal="center" vertical="center" wrapText="1"/>
    </xf>
    <xf numFmtId="49" fontId="32" fillId="0" borderId="22" xfId="718" applyNumberFormat="1" applyFont="1" applyFill="1" applyBorder="1" applyAlignment="1">
      <alignment horizontal="center" vertical="top" wrapText="1"/>
    </xf>
    <xf numFmtId="49" fontId="32" fillId="0" borderId="28" xfId="718" applyNumberFormat="1" applyFont="1" applyFill="1" applyBorder="1" applyAlignment="1">
      <alignment horizontal="center" vertical="top" wrapText="1"/>
    </xf>
    <xf numFmtId="0" fontId="35" fillId="0" borderId="0" xfId="719" applyFont="1" applyFill="1" applyBorder="1" applyAlignment="1">
      <alignment horizontal="left" vertical="top"/>
    </xf>
    <xf numFmtId="0" fontId="35" fillId="0" borderId="30" xfId="719" applyFont="1" applyFill="1" applyBorder="1" applyAlignment="1">
      <alignment horizontal="left" vertical="top"/>
    </xf>
    <xf numFmtId="0" fontId="33" fillId="0" borderId="0" xfId="719" applyFont="1" applyFill="1" applyBorder="1" applyAlignment="1">
      <alignment horizontal="left" vertical="top"/>
    </xf>
    <xf numFmtId="0" fontId="33" fillId="0" borderId="30" xfId="719" applyFont="1" applyFill="1" applyBorder="1" applyAlignment="1">
      <alignment horizontal="left" vertical="top"/>
    </xf>
    <xf numFmtId="0" fontId="33" fillId="0" borderId="4" xfId="719" applyFont="1" applyFill="1" applyBorder="1" applyAlignment="1">
      <alignment horizontal="left" vertical="top"/>
    </xf>
    <xf numFmtId="0" fontId="33" fillId="0" borderId="31" xfId="719" applyFont="1" applyFill="1" applyBorder="1" applyAlignment="1">
      <alignment horizontal="left" vertical="top"/>
    </xf>
    <xf numFmtId="49" fontId="32" fillId="0" borderId="22" xfId="718" applyNumberFormat="1" applyFont="1" applyFill="1" applyBorder="1" applyAlignment="1">
      <alignment horizontal="center" vertical="center" wrapText="1"/>
    </xf>
    <xf numFmtId="49" fontId="32" fillId="0" borderId="28" xfId="718" applyNumberFormat="1" applyFont="1" applyFill="1" applyBorder="1" applyAlignment="1">
      <alignment horizontal="center" vertical="center" wrapText="1"/>
    </xf>
    <xf numFmtId="0" fontId="32" fillId="0" borderId="22" xfId="718" applyFont="1" applyFill="1" applyBorder="1" applyAlignment="1">
      <alignment horizontal="center" vertical="center" wrapText="1"/>
    </xf>
    <xf numFmtId="0" fontId="32" fillId="0" borderId="6" xfId="718" applyFont="1" applyFill="1" applyBorder="1" applyAlignment="1">
      <alignment horizontal="center" vertical="center" wrapText="1"/>
    </xf>
    <xf numFmtId="0" fontId="32" fillId="0" borderId="23" xfId="718" applyFont="1" applyFill="1" applyBorder="1" applyAlignment="1">
      <alignment horizontal="center" vertical="center" wrapText="1"/>
    </xf>
    <xf numFmtId="0" fontId="32" fillId="0" borderId="30" xfId="718" applyFont="1" applyFill="1" applyBorder="1" applyAlignment="1">
      <alignment horizontal="center" vertical="center" wrapText="1"/>
    </xf>
    <xf numFmtId="0" fontId="30" fillId="0" borderId="0" xfId="718" applyFont="1" applyFill="1" applyBorder="1" applyAlignment="1">
      <alignment horizontal="center" vertical="center" wrapText="1"/>
    </xf>
    <xf numFmtId="0" fontId="29" fillId="0" borderId="0" xfId="718" applyFont="1" applyFill="1" applyBorder="1" applyAlignment="1">
      <alignment horizontal="center" vertical="center"/>
    </xf>
    <xf numFmtId="0" fontId="32" fillId="0" borderId="8" xfId="718" applyFont="1" applyFill="1" applyBorder="1" applyAlignment="1">
      <alignment horizontal="center" vertical="center" wrapText="1"/>
    </xf>
    <xf numFmtId="0" fontId="32" fillId="0" borderId="4" xfId="718" applyFont="1" applyFill="1" applyBorder="1" applyAlignment="1">
      <alignment horizontal="center" vertical="center" wrapText="1"/>
    </xf>
    <xf numFmtId="0" fontId="32" fillId="0" borderId="3" xfId="718" applyFont="1" applyFill="1" applyBorder="1" applyAlignment="1">
      <alignment horizontal="center" vertical="center" wrapText="1"/>
    </xf>
    <xf numFmtId="0" fontId="32" fillId="0" borderId="2" xfId="718" applyFont="1" applyFill="1" applyBorder="1" applyAlignment="1">
      <alignment horizontal="center" vertical="center" wrapText="1"/>
    </xf>
    <xf numFmtId="0" fontId="32" fillId="0" borderId="1" xfId="718" applyFont="1" applyFill="1" applyBorder="1" applyAlignment="1">
      <alignment horizontal="center" vertical="center" wrapText="1"/>
    </xf>
    <xf numFmtId="0" fontId="32" fillId="0" borderId="46" xfId="718" applyFont="1" applyFill="1" applyBorder="1" applyAlignment="1">
      <alignment horizontal="center" vertical="center" wrapText="1"/>
    </xf>
    <xf numFmtId="0" fontId="32" fillId="0" borderId="25" xfId="718" applyFont="1" applyFill="1" applyBorder="1" applyAlignment="1">
      <alignment horizontal="center"/>
    </xf>
    <xf numFmtId="0" fontId="32" fillId="0" borderId="26" xfId="718" applyFont="1" applyFill="1" applyBorder="1" applyAlignment="1">
      <alignment horizontal="center"/>
    </xf>
    <xf numFmtId="0" fontId="32" fillId="0" borderId="27" xfId="718" applyFont="1" applyFill="1" applyBorder="1" applyAlignment="1">
      <alignment horizontal="center"/>
    </xf>
    <xf numFmtId="0" fontId="36" fillId="0" borderId="0" xfId="718" applyFont="1" applyFill="1" applyBorder="1" applyAlignment="1">
      <alignment horizontal="center" vertical="center"/>
    </xf>
    <xf numFmtId="0" fontId="33" fillId="0" borderId="4" xfId="719" applyFont="1" applyFill="1" applyBorder="1" applyAlignment="1">
      <alignment horizontal="left" vertical="top" wrapText="1"/>
    </xf>
    <xf numFmtId="0" fontId="33" fillId="0" borderId="31" xfId="719" applyFont="1" applyFill="1" applyBorder="1" applyAlignment="1">
      <alignment horizontal="left" vertical="top" wrapText="1"/>
    </xf>
    <xf numFmtId="0" fontId="50" fillId="0" borderId="0" xfId="719" applyFont="1" applyFill="1" applyBorder="1" applyAlignment="1">
      <alignment horizontal="center" vertical="center" wrapText="1"/>
    </xf>
    <xf numFmtId="0" fontId="50" fillId="0" borderId="30" xfId="719" applyFont="1" applyFill="1" applyBorder="1" applyAlignment="1">
      <alignment horizontal="center" vertical="center" wrapText="1"/>
    </xf>
    <xf numFmtId="0" fontId="32" fillId="0" borderId="31" xfId="718" applyFont="1" applyFill="1" applyBorder="1" applyAlignment="1">
      <alignment horizontal="center" vertical="center" wrapText="1"/>
    </xf>
    <xf numFmtId="0" fontId="32" fillId="0" borderId="35" xfId="718" applyFont="1" applyFill="1" applyBorder="1" applyAlignment="1">
      <alignment horizontal="center" vertical="center" wrapText="1"/>
    </xf>
    <xf numFmtId="0" fontId="32" fillId="0" borderId="43" xfId="718" applyFont="1" applyFill="1" applyBorder="1" applyAlignment="1">
      <alignment horizontal="center"/>
    </xf>
    <xf numFmtId="0" fontId="32" fillId="0" borderId="44" xfId="718" applyFont="1" applyFill="1" applyBorder="1" applyAlignment="1">
      <alignment horizontal="center"/>
    </xf>
    <xf numFmtId="0" fontId="32" fillId="0" borderId="45" xfId="718" applyFont="1" applyFill="1" applyBorder="1" applyAlignment="1">
      <alignment horizontal="center"/>
    </xf>
  </cellXfs>
  <cellStyles count="721">
    <cellStyle name="20% - Énfasis1 10" xfId="6" xr:uid="{00000000-0005-0000-0000-000000000000}"/>
    <cellStyle name="20% - Énfasis1 11" xfId="7" xr:uid="{00000000-0005-0000-0000-000001000000}"/>
    <cellStyle name="20% - Énfasis1 12" xfId="8" xr:uid="{00000000-0005-0000-0000-000002000000}"/>
    <cellStyle name="20% - Énfasis1 13" xfId="9" xr:uid="{00000000-0005-0000-0000-000003000000}"/>
    <cellStyle name="20% - Énfasis1 14" xfId="10" xr:uid="{00000000-0005-0000-0000-000004000000}"/>
    <cellStyle name="20% - Énfasis1 15" xfId="11" xr:uid="{00000000-0005-0000-0000-000005000000}"/>
    <cellStyle name="20% - Énfasis1 16" xfId="12" xr:uid="{00000000-0005-0000-0000-000006000000}"/>
    <cellStyle name="20% - Énfasis1 17" xfId="13" xr:uid="{00000000-0005-0000-0000-000007000000}"/>
    <cellStyle name="20% - Énfasis1 18" xfId="14" xr:uid="{00000000-0005-0000-0000-000008000000}"/>
    <cellStyle name="20% - Énfasis1 2" xfId="15" xr:uid="{00000000-0005-0000-0000-000009000000}"/>
    <cellStyle name="20% - Énfasis1 3" xfId="16" xr:uid="{00000000-0005-0000-0000-00000A000000}"/>
    <cellStyle name="20% - Énfasis1 4" xfId="17" xr:uid="{00000000-0005-0000-0000-00000B000000}"/>
    <cellStyle name="20% - Énfasis1 5" xfId="18" xr:uid="{00000000-0005-0000-0000-00000C000000}"/>
    <cellStyle name="20% - Énfasis1 6" xfId="19" xr:uid="{00000000-0005-0000-0000-00000D000000}"/>
    <cellStyle name="20% - Énfasis1 7" xfId="20" xr:uid="{00000000-0005-0000-0000-00000E000000}"/>
    <cellStyle name="20% - Énfasis1 8" xfId="21" xr:uid="{00000000-0005-0000-0000-00000F000000}"/>
    <cellStyle name="20% - Énfasis1 9" xfId="22" xr:uid="{00000000-0005-0000-0000-000010000000}"/>
    <cellStyle name="20% - Énfasis2 10" xfId="23" xr:uid="{00000000-0005-0000-0000-000011000000}"/>
    <cellStyle name="20% - Énfasis2 11" xfId="24" xr:uid="{00000000-0005-0000-0000-000012000000}"/>
    <cellStyle name="20% - Énfasis2 12" xfId="25" xr:uid="{00000000-0005-0000-0000-000013000000}"/>
    <cellStyle name="20% - Énfasis2 13" xfId="26" xr:uid="{00000000-0005-0000-0000-000014000000}"/>
    <cellStyle name="20% - Énfasis2 14" xfId="27" xr:uid="{00000000-0005-0000-0000-000015000000}"/>
    <cellStyle name="20% - Énfasis2 15" xfId="28" xr:uid="{00000000-0005-0000-0000-000016000000}"/>
    <cellStyle name="20% - Énfasis2 16" xfId="29" xr:uid="{00000000-0005-0000-0000-000017000000}"/>
    <cellStyle name="20% - Énfasis2 17" xfId="30" xr:uid="{00000000-0005-0000-0000-000018000000}"/>
    <cellStyle name="20% - Énfasis2 18" xfId="31" xr:uid="{00000000-0005-0000-0000-000019000000}"/>
    <cellStyle name="20% - Énfasis2 2" xfId="32" xr:uid="{00000000-0005-0000-0000-00001A000000}"/>
    <cellStyle name="20% - Énfasis2 3" xfId="33" xr:uid="{00000000-0005-0000-0000-00001B000000}"/>
    <cellStyle name="20% - Énfasis2 4" xfId="34" xr:uid="{00000000-0005-0000-0000-00001C000000}"/>
    <cellStyle name="20% - Énfasis2 5" xfId="35" xr:uid="{00000000-0005-0000-0000-00001D000000}"/>
    <cellStyle name="20% - Énfasis2 6" xfId="36" xr:uid="{00000000-0005-0000-0000-00001E000000}"/>
    <cellStyle name="20% - Énfasis2 7" xfId="37" xr:uid="{00000000-0005-0000-0000-00001F000000}"/>
    <cellStyle name="20% - Énfasis2 8" xfId="38" xr:uid="{00000000-0005-0000-0000-000020000000}"/>
    <cellStyle name="20% - Énfasis2 9" xfId="39" xr:uid="{00000000-0005-0000-0000-000021000000}"/>
    <cellStyle name="20% - Énfasis3 10" xfId="40" xr:uid="{00000000-0005-0000-0000-000022000000}"/>
    <cellStyle name="20% - Énfasis3 11" xfId="41" xr:uid="{00000000-0005-0000-0000-000023000000}"/>
    <cellStyle name="20% - Énfasis3 12" xfId="42" xr:uid="{00000000-0005-0000-0000-000024000000}"/>
    <cellStyle name="20% - Énfasis3 13" xfId="43" xr:uid="{00000000-0005-0000-0000-000025000000}"/>
    <cellStyle name="20% - Énfasis3 14" xfId="44" xr:uid="{00000000-0005-0000-0000-000026000000}"/>
    <cellStyle name="20% - Énfasis3 15" xfId="45" xr:uid="{00000000-0005-0000-0000-000027000000}"/>
    <cellStyle name="20% - Énfasis3 16" xfId="46" xr:uid="{00000000-0005-0000-0000-000028000000}"/>
    <cellStyle name="20% - Énfasis3 17" xfId="47" xr:uid="{00000000-0005-0000-0000-000029000000}"/>
    <cellStyle name="20% - Énfasis3 18" xfId="48" xr:uid="{00000000-0005-0000-0000-00002A000000}"/>
    <cellStyle name="20% - Énfasis3 2" xfId="49" xr:uid="{00000000-0005-0000-0000-00002B000000}"/>
    <cellStyle name="20% - Énfasis3 3" xfId="50" xr:uid="{00000000-0005-0000-0000-00002C000000}"/>
    <cellStyle name="20% - Énfasis3 4" xfId="51" xr:uid="{00000000-0005-0000-0000-00002D000000}"/>
    <cellStyle name="20% - Énfasis3 5" xfId="52" xr:uid="{00000000-0005-0000-0000-00002E000000}"/>
    <cellStyle name="20% - Énfasis3 6" xfId="53" xr:uid="{00000000-0005-0000-0000-00002F000000}"/>
    <cellStyle name="20% - Énfasis3 7" xfId="54" xr:uid="{00000000-0005-0000-0000-000030000000}"/>
    <cellStyle name="20% - Énfasis3 8" xfId="55" xr:uid="{00000000-0005-0000-0000-000031000000}"/>
    <cellStyle name="20% - Énfasis3 9" xfId="56" xr:uid="{00000000-0005-0000-0000-000032000000}"/>
    <cellStyle name="20% - Énfasis4 10" xfId="57" xr:uid="{00000000-0005-0000-0000-000033000000}"/>
    <cellStyle name="20% - Énfasis4 11" xfId="58" xr:uid="{00000000-0005-0000-0000-000034000000}"/>
    <cellStyle name="20% - Énfasis4 12" xfId="59" xr:uid="{00000000-0005-0000-0000-000035000000}"/>
    <cellStyle name="20% - Énfasis4 13" xfId="60" xr:uid="{00000000-0005-0000-0000-000036000000}"/>
    <cellStyle name="20% - Énfasis4 14" xfId="61" xr:uid="{00000000-0005-0000-0000-000037000000}"/>
    <cellStyle name="20% - Énfasis4 15" xfId="62" xr:uid="{00000000-0005-0000-0000-000038000000}"/>
    <cellStyle name="20% - Énfasis4 16" xfId="63" xr:uid="{00000000-0005-0000-0000-000039000000}"/>
    <cellStyle name="20% - Énfasis4 17" xfId="64" xr:uid="{00000000-0005-0000-0000-00003A000000}"/>
    <cellStyle name="20% - Énfasis4 18" xfId="65" xr:uid="{00000000-0005-0000-0000-00003B000000}"/>
    <cellStyle name="20% - Énfasis4 2" xfId="66" xr:uid="{00000000-0005-0000-0000-00003C000000}"/>
    <cellStyle name="20% - Énfasis4 3" xfId="67" xr:uid="{00000000-0005-0000-0000-00003D000000}"/>
    <cellStyle name="20% - Énfasis4 4" xfId="68" xr:uid="{00000000-0005-0000-0000-00003E000000}"/>
    <cellStyle name="20% - Énfasis4 5" xfId="69" xr:uid="{00000000-0005-0000-0000-00003F000000}"/>
    <cellStyle name="20% - Énfasis4 6" xfId="70" xr:uid="{00000000-0005-0000-0000-000040000000}"/>
    <cellStyle name="20% - Énfasis4 7" xfId="71" xr:uid="{00000000-0005-0000-0000-000041000000}"/>
    <cellStyle name="20% - Énfasis4 8" xfId="72" xr:uid="{00000000-0005-0000-0000-000042000000}"/>
    <cellStyle name="20% - Énfasis4 9" xfId="73" xr:uid="{00000000-0005-0000-0000-000043000000}"/>
    <cellStyle name="20% - Énfasis5 10" xfId="74" xr:uid="{00000000-0005-0000-0000-000044000000}"/>
    <cellStyle name="20% - Énfasis5 11" xfId="75" xr:uid="{00000000-0005-0000-0000-000045000000}"/>
    <cellStyle name="20% - Énfasis5 12" xfId="76" xr:uid="{00000000-0005-0000-0000-000046000000}"/>
    <cellStyle name="20% - Énfasis5 13" xfId="77" xr:uid="{00000000-0005-0000-0000-000047000000}"/>
    <cellStyle name="20% - Énfasis5 14" xfId="78" xr:uid="{00000000-0005-0000-0000-000048000000}"/>
    <cellStyle name="20% - Énfasis5 15" xfId="79" xr:uid="{00000000-0005-0000-0000-000049000000}"/>
    <cellStyle name="20% - Énfasis5 16" xfId="80" xr:uid="{00000000-0005-0000-0000-00004A000000}"/>
    <cellStyle name="20% - Énfasis5 17" xfId="81" xr:uid="{00000000-0005-0000-0000-00004B000000}"/>
    <cellStyle name="20% - Énfasis5 18" xfId="82" xr:uid="{00000000-0005-0000-0000-00004C000000}"/>
    <cellStyle name="20% - Énfasis5 2" xfId="83" xr:uid="{00000000-0005-0000-0000-00004D000000}"/>
    <cellStyle name="20% - Énfasis5 3" xfId="84" xr:uid="{00000000-0005-0000-0000-00004E000000}"/>
    <cellStyle name="20% - Énfasis5 4" xfId="85" xr:uid="{00000000-0005-0000-0000-00004F000000}"/>
    <cellStyle name="20% - Énfasis5 5" xfId="86" xr:uid="{00000000-0005-0000-0000-000050000000}"/>
    <cellStyle name="20% - Énfasis5 6" xfId="87" xr:uid="{00000000-0005-0000-0000-000051000000}"/>
    <cellStyle name="20% - Énfasis5 7" xfId="88" xr:uid="{00000000-0005-0000-0000-000052000000}"/>
    <cellStyle name="20% - Énfasis5 8" xfId="89" xr:uid="{00000000-0005-0000-0000-000053000000}"/>
    <cellStyle name="20% - Énfasis5 9" xfId="90" xr:uid="{00000000-0005-0000-0000-000054000000}"/>
    <cellStyle name="20% - Énfasis6 10" xfId="91" xr:uid="{00000000-0005-0000-0000-000055000000}"/>
    <cellStyle name="20% - Énfasis6 11" xfId="92" xr:uid="{00000000-0005-0000-0000-000056000000}"/>
    <cellStyle name="20% - Énfasis6 12" xfId="93" xr:uid="{00000000-0005-0000-0000-000057000000}"/>
    <cellStyle name="20% - Énfasis6 13" xfId="94" xr:uid="{00000000-0005-0000-0000-000058000000}"/>
    <cellStyle name="20% - Énfasis6 14" xfId="95" xr:uid="{00000000-0005-0000-0000-000059000000}"/>
    <cellStyle name="20% - Énfasis6 15" xfId="96" xr:uid="{00000000-0005-0000-0000-00005A000000}"/>
    <cellStyle name="20% - Énfasis6 16" xfId="97" xr:uid="{00000000-0005-0000-0000-00005B000000}"/>
    <cellStyle name="20% - Énfasis6 17" xfId="98" xr:uid="{00000000-0005-0000-0000-00005C000000}"/>
    <cellStyle name="20% - Énfasis6 18" xfId="99" xr:uid="{00000000-0005-0000-0000-00005D000000}"/>
    <cellStyle name="20% - Énfasis6 2" xfId="100" xr:uid="{00000000-0005-0000-0000-00005E000000}"/>
    <cellStyle name="20% - Énfasis6 3" xfId="101" xr:uid="{00000000-0005-0000-0000-00005F000000}"/>
    <cellStyle name="20% - Énfasis6 4" xfId="102" xr:uid="{00000000-0005-0000-0000-000060000000}"/>
    <cellStyle name="20% - Énfasis6 5" xfId="103" xr:uid="{00000000-0005-0000-0000-000061000000}"/>
    <cellStyle name="20% - Énfasis6 6" xfId="104" xr:uid="{00000000-0005-0000-0000-000062000000}"/>
    <cellStyle name="20% - Énfasis6 7" xfId="105" xr:uid="{00000000-0005-0000-0000-000063000000}"/>
    <cellStyle name="20% - Énfasis6 8" xfId="106" xr:uid="{00000000-0005-0000-0000-000064000000}"/>
    <cellStyle name="20% - Énfasis6 9" xfId="107" xr:uid="{00000000-0005-0000-0000-000065000000}"/>
    <cellStyle name="40% - Énfasis1 10" xfId="108" xr:uid="{00000000-0005-0000-0000-000066000000}"/>
    <cellStyle name="40% - Énfasis1 11" xfId="109" xr:uid="{00000000-0005-0000-0000-000067000000}"/>
    <cellStyle name="40% - Énfasis1 12" xfId="110" xr:uid="{00000000-0005-0000-0000-000068000000}"/>
    <cellStyle name="40% - Énfasis1 13" xfId="111" xr:uid="{00000000-0005-0000-0000-000069000000}"/>
    <cellStyle name="40% - Énfasis1 14" xfId="112" xr:uid="{00000000-0005-0000-0000-00006A000000}"/>
    <cellStyle name="40% - Énfasis1 15" xfId="113" xr:uid="{00000000-0005-0000-0000-00006B000000}"/>
    <cellStyle name="40% - Énfasis1 16" xfId="114" xr:uid="{00000000-0005-0000-0000-00006C000000}"/>
    <cellStyle name="40% - Énfasis1 17" xfId="115" xr:uid="{00000000-0005-0000-0000-00006D000000}"/>
    <cellStyle name="40% - Énfasis1 18" xfId="116" xr:uid="{00000000-0005-0000-0000-00006E000000}"/>
    <cellStyle name="40% - Énfasis1 2" xfId="117" xr:uid="{00000000-0005-0000-0000-00006F000000}"/>
    <cellStyle name="40% - Énfasis1 3" xfId="118" xr:uid="{00000000-0005-0000-0000-000070000000}"/>
    <cellStyle name="40% - Énfasis1 4" xfId="119" xr:uid="{00000000-0005-0000-0000-000071000000}"/>
    <cellStyle name="40% - Énfasis1 5" xfId="120" xr:uid="{00000000-0005-0000-0000-000072000000}"/>
    <cellStyle name="40% - Énfasis1 6" xfId="121" xr:uid="{00000000-0005-0000-0000-000073000000}"/>
    <cellStyle name="40% - Énfasis1 7" xfId="122" xr:uid="{00000000-0005-0000-0000-000074000000}"/>
    <cellStyle name="40% - Énfasis1 8" xfId="123" xr:uid="{00000000-0005-0000-0000-000075000000}"/>
    <cellStyle name="40% - Énfasis1 9" xfId="124" xr:uid="{00000000-0005-0000-0000-000076000000}"/>
    <cellStyle name="40% - Énfasis2 10" xfId="125" xr:uid="{00000000-0005-0000-0000-000077000000}"/>
    <cellStyle name="40% - Énfasis2 11" xfId="126" xr:uid="{00000000-0005-0000-0000-000078000000}"/>
    <cellStyle name="40% - Énfasis2 12" xfId="127" xr:uid="{00000000-0005-0000-0000-000079000000}"/>
    <cellStyle name="40% - Énfasis2 13" xfId="128" xr:uid="{00000000-0005-0000-0000-00007A000000}"/>
    <cellStyle name="40% - Énfasis2 14" xfId="129" xr:uid="{00000000-0005-0000-0000-00007B000000}"/>
    <cellStyle name="40% - Énfasis2 15" xfId="130" xr:uid="{00000000-0005-0000-0000-00007C000000}"/>
    <cellStyle name="40% - Énfasis2 16" xfId="131" xr:uid="{00000000-0005-0000-0000-00007D000000}"/>
    <cellStyle name="40% - Énfasis2 17" xfId="132" xr:uid="{00000000-0005-0000-0000-00007E000000}"/>
    <cellStyle name="40% - Énfasis2 18" xfId="133" xr:uid="{00000000-0005-0000-0000-00007F000000}"/>
    <cellStyle name="40% - Énfasis2 2" xfId="134" xr:uid="{00000000-0005-0000-0000-000080000000}"/>
    <cellStyle name="40% - Énfasis2 3" xfId="135" xr:uid="{00000000-0005-0000-0000-000081000000}"/>
    <cellStyle name="40% - Énfasis2 4" xfId="136" xr:uid="{00000000-0005-0000-0000-000082000000}"/>
    <cellStyle name="40% - Énfasis2 5" xfId="137" xr:uid="{00000000-0005-0000-0000-000083000000}"/>
    <cellStyle name="40% - Énfasis2 6" xfId="138" xr:uid="{00000000-0005-0000-0000-000084000000}"/>
    <cellStyle name="40% - Énfasis2 7" xfId="139" xr:uid="{00000000-0005-0000-0000-000085000000}"/>
    <cellStyle name="40% - Énfasis2 8" xfId="140" xr:uid="{00000000-0005-0000-0000-000086000000}"/>
    <cellStyle name="40% - Énfasis2 9" xfId="141" xr:uid="{00000000-0005-0000-0000-000087000000}"/>
    <cellStyle name="40% - Énfasis3 10" xfId="142" xr:uid="{00000000-0005-0000-0000-000088000000}"/>
    <cellStyle name="40% - Énfasis3 11" xfId="143" xr:uid="{00000000-0005-0000-0000-000089000000}"/>
    <cellStyle name="40% - Énfasis3 12" xfId="144" xr:uid="{00000000-0005-0000-0000-00008A000000}"/>
    <cellStyle name="40% - Énfasis3 13" xfId="145" xr:uid="{00000000-0005-0000-0000-00008B000000}"/>
    <cellStyle name="40% - Énfasis3 14" xfId="146" xr:uid="{00000000-0005-0000-0000-00008C000000}"/>
    <cellStyle name="40% - Énfasis3 15" xfId="147" xr:uid="{00000000-0005-0000-0000-00008D000000}"/>
    <cellStyle name="40% - Énfasis3 16" xfId="148" xr:uid="{00000000-0005-0000-0000-00008E000000}"/>
    <cellStyle name="40% - Énfasis3 17" xfId="149" xr:uid="{00000000-0005-0000-0000-00008F000000}"/>
    <cellStyle name="40% - Énfasis3 18" xfId="150" xr:uid="{00000000-0005-0000-0000-000090000000}"/>
    <cellStyle name="40% - Énfasis3 2" xfId="151" xr:uid="{00000000-0005-0000-0000-000091000000}"/>
    <cellStyle name="40% - Énfasis3 3" xfId="152" xr:uid="{00000000-0005-0000-0000-000092000000}"/>
    <cellStyle name="40% - Énfasis3 4" xfId="153" xr:uid="{00000000-0005-0000-0000-000093000000}"/>
    <cellStyle name="40% - Énfasis3 5" xfId="154" xr:uid="{00000000-0005-0000-0000-000094000000}"/>
    <cellStyle name="40% - Énfasis3 6" xfId="155" xr:uid="{00000000-0005-0000-0000-000095000000}"/>
    <cellStyle name="40% - Énfasis3 7" xfId="156" xr:uid="{00000000-0005-0000-0000-000096000000}"/>
    <cellStyle name="40% - Énfasis3 8" xfId="157" xr:uid="{00000000-0005-0000-0000-000097000000}"/>
    <cellStyle name="40% - Énfasis3 9" xfId="158" xr:uid="{00000000-0005-0000-0000-000098000000}"/>
    <cellStyle name="40% - Énfasis4 10" xfId="159" xr:uid="{00000000-0005-0000-0000-000099000000}"/>
    <cellStyle name="40% - Énfasis4 11" xfId="160" xr:uid="{00000000-0005-0000-0000-00009A000000}"/>
    <cellStyle name="40% - Énfasis4 12" xfId="161" xr:uid="{00000000-0005-0000-0000-00009B000000}"/>
    <cellStyle name="40% - Énfasis4 13" xfId="162" xr:uid="{00000000-0005-0000-0000-00009C000000}"/>
    <cellStyle name="40% - Énfasis4 14" xfId="163" xr:uid="{00000000-0005-0000-0000-00009D000000}"/>
    <cellStyle name="40% - Énfasis4 15" xfId="164" xr:uid="{00000000-0005-0000-0000-00009E000000}"/>
    <cellStyle name="40% - Énfasis4 16" xfId="165" xr:uid="{00000000-0005-0000-0000-00009F000000}"/>
    <cellStyle name="40% - Énfasis4 17" xfId="166" xr:uid="{00000000-0005-0000-0000-0000A0000000}"/>
    <cellStyle name="40% - Énfasis4 18" xfId="167" xr:uid="{00000000-0005-0000-0000-0000A1000000}"/>
    <cellStyle name="40% - Énfasis4 2" xfId="168" xr:uid="{00000000-0005-0000-0000-0000A2000000}"/>
    <cellStyle name="40% - Énfasis4 3" xfId="169" xr:uid="{00000000-0005-0000-0000-0000A3000000}"/>
    <cellStyle name="40% - Énfasis4 4" xfId="170" xr:uid="{00000000-0005-0000-0000-0000A4000000}"/>
    <cellStyle name="40% - Énfasis4 5" xfId="171" xr:uid="{00000000-0005-0000-0000-0000A5000000}"/>
    <cellStyle name="40% - Énfasis4 6" xfId="172" xr:uid="{00000000-0005-0000-0000-0000A6000000}"/>
    <cellStyle name="40% - Énfasis4 7" xfId="173" xr:uid="{00000000-0005-0000-0000-0000A7000000}"/>
    <cellStyle name="40% - Énfasis4 8" xfId="174" xr:uid="{00000000-0005-0000-0000-0000A8000000}"/>
    <cellStyle name="40% - Énfasis4 9" xfId="175" xr:uid="{00000000-0005-0000-0000-0000A9000000}"/>
    <cellStyle name="40% - Énfasis5 10" xfId="176" xr:uid="{00000000-0005-0000-0000-0000AA000000}"/>
    <cellStyle name="40% - Énfasis5 11" xfId="177" xr:uid="{00000000-0005-0000-0000-0000AB000000}"/>
    <cellStyle name="40% - Énfasis5 12" xfId="178" xr:uid="{00000000-0005-0000-0000-0000AC000000}"/>
    <cellStyle name="40% - Énfasis5 13" xfId="179" xr:uid="{00000000-0005-0000-0000-0000AD000000}"/>
    <cellStyle name="40% - Énfasis5 14" xfId="180" xr:uid="{00000000-0005-0000-0000-0000AE000000}"/>
    <cellStyle name="40% - Énfasis5 15" xfId="181" xr:uid="{00000000-0005-0000-0000-0000AF000000}"/>
    <cellStyle name="40% - Énfasis5 16" xfId="182" xr:uid="{00000000-0005-0000-0000-0000B0000000}"/>
    <cellStyle name="40% - Énfasis5 17" xfId="183" xr:uid="{00000000-0005-0000-0000-0000B1000000}"/>
    <cellStyle name="40% - Énfasis5 18" xfId="184" xr:uid="{00000000-0005-0000-0000-0000B2000000}"/>
    <cellStyle name="40% - Énfasis5 2" xfId="185" xr:uid="{00000000-0005-0000-0000-0000B3000000}"/>
    <cellStyle name="40% - Énfasis5 3" xfId="186" xr:uid="{00000000-0005-0000-0000-0000B4000000}"/>
    <cellStyle name="40% - Énfasis5 4" xfId="187" xr:uid="{00000000-0005-0000-0000-0000B5000000}"/>
    <cellStyle name="40% - Énfasis5 5" xfId="188" xr:uid="{00000000-0005-0000-0000-0000B6000000}"/>
    <cellStyle name="40% - Énfasis5 6" xfId="189" xr:uid="{00000000-0005-0000-0000-0000B7000000}"/>
    <cellStyle name="40% - Énfasis5 7" xfId="190" xr:uid="{00000000-0005-0000-0000-0000B8000000}"/>
    <cellStyle name="40% - Énfasis5 8" xfId="191" xr:uid="{00000000-0005-0000-0000-0000B9000000}"/>
    <cellStyle name="40% - Énfasis5 9" xfId="192" xr:uid="{00000000-0005-0000-0000-0000BA000000}"/>
    <cellStyle name="40% - Énfasis6 10" xfId="193" xr:uid="{00000000-0005-0000-0000-0000BB000000}"/>
    <cellStyle name="40% - Énfasis6 11" xfId="194" xr:uid="{00000000-0005-0000-0000-0000BC000000}"/>
    <cellStyle name="40% - Énfasis6 12" xfId="195" xr:uid="{00000000-0005-0000-0000-0000BD000000}"/>
    <cellStyle name="40% - Énfasis6 13" xfId="196" xr:uid="{00000000-0005-0000-0000-0000BE000000}"/>
    <cellStyle name="40% - Énfasis6 14" xfId="197" xr:uid="{00000000-0005-0000-0000-0000BF000000}"/>
    <cellStyle name="40% - Énfasis6 15" xfId="198" xr:uid="{00000000-0005-0000-0000-0000C0000000}"/>
    <cellStyle name="40% - Énfasis6 16" xfId="199" xr:uid="{00000000-0005-0000-0000-0000C1000000}"/>
    <cellStyle name="40% - Énfasis6 17" xfId="200" xr:uid="{00000000-0005-0000-0000-0000C2000000}"/>
    <cellStyle name="40% - Énfasis6 18" xfId="201" xr:uid="{00000000-0005-0000-0000-0000C3000000}"/>
    <cellStyle name="40% - Énfasis6 2" xfId="202" xr:uid="{00000000-0005-0000-0000-0000C4000000}"/>
    <cellStyle name="40% - Énfasis6 3" xfId="203" xr:uid="{00000000-0005-0000-0000-0000C5000000}"/>
    <cellStyle name="40% - Énfasis6 4" xfId="204" xr:uid="{00000000-0005-0000-0000-0000C6000000}"/>
    <cellStyle name="40% - Énfasis6 5" xfId="205" xr:uid="{00000000-0005-0000-0000-0000C7000000}"/>
    <cellStyle name="40% - Énfasis6 6" xfId="206" xr:uid="{00000000-0005-0000-0000-0000C8000000}"/>
    <cellStyle name="40% - Énfasis6 7" xfId="207" xr:uid="{00000000-0005-0000-0000-0000C9000000}"/>
    <cellStyle name="40% - Énfasis6 8" xfId="208" xr:uid="{00000000-0005-0000-0000-0000CA000000}"/>
    <cellStyle name="40% - Énfasis6 9" xfId="209" xr:uid="{00000000-0005-0000-0000-0000CB000000}"/>
    <cellStyle name="60% - Énfasis1 10" xfId="210" xr:uid="{00000000-0005-0000-0000-0000CC000000}"/>
    <cellStyle name="60% - Énfasis1 11" xfId="211" xr:uid="{00000000-0005-0000-0000-0000CD000000}"/>
    <cellStyle name="60% - Énfasis1 12" xfId="212" xr:uid="{00000000-0005-0000-0000-0000CE000000}"/>
    <cellStyle name="60% - Énfasis1 13" xfId="213" xr:uid="{00000000-0005-0000-0000-0000CF000000}"/>
    <cellStyle name="60% - Énfasis1 14" xfId="214" xr:uid="{00000000-0005-0000-0000-0000D0000000}"/>
    <cellStyle name="60% - Énfasis1 15" xfId="215" xr:uid="{00000000-0005-0000-0000-0000D1000000}"/>
    <cellStyle name="60% - Énfasis1 16" xfId="216" xr:uid="{00000000-0005-0000-0000-0000D2000000}"/>
    <cellStyle name="60% - Énfasis1 17" xfId="217" xr:uid="{00000000-0005-0000-0000-0000D3000000}"/>
    <cellStyle name="60% - Énfasis1 18" xfId="218" xr:uid="{00000000-0005-0000-0000-0000D4000000}"/>
    <cellStyle name="60% - Énfasis1 2" xfId="219" xr:uid="{00000000-0005-0000-0000-0000D5000000}"/>
    <cellStyle name="60% - Énfasis1 3" xfId="220" xr:uid="{00000000-0005-0000-0000-0000D6000000}"/>
    <cellStyle name="60% - Énfasis1 4" xfId="221" xr:uid="{00000000-0005-0000-0000-0000D7000000}"/>
    <cellStyle name="60% - Énfasis1 5" xfId="222" xr:uid="{00000000-0005-0000-0000-0000D8000000}"/>
    <cellStyle name="60% - Énfasis1 6" xfId="223" xr:uid="{00000000-0005-0000-0000-0000D9000000}"/>
    <cellStyle name="60% - Énfasis1 7" xfId="224" xr:uid="{00000000-0005-0000-0000-0000DA000000}"/>
    <cellStyle name="60% - Énfasis1 8" xfId="225" xr:uid="{00000000-0005-0000-0000-0000DB000000}"/>
    <cellStyle name="60% - Énfasis1 9" xfId="226" xr:uid="{00000000-0005-0000-0000-0000DC000000}"/>
    <cellStyle name="60% - Énfasis2 10" xfId="227" xr:uid="{00000000-0005-0000-0000-0000DD000000}"/>
    <cellStyle name="60% - Énfasis2 11" xfId="228" xr:uid="{00000000-0005-0000-0000-0000DE000000}"/>
    <cellStyle name="60% - Énfasis2 12" xfId="229" xr:uid="{00000000-0005-0000-0000-0000DF000000}"/>
    <cellStyle name="60% - Énfasis2 13" xfId="230" xr:uid="{00000000-0005-0000-0000-0000E0000000}"/>
    <cellStyle name="60% - Énfasis2 14" xfId="231" xr:uid="{00000000-0005-0000-0000-0000E1000000}"/>
    <cellStyle name="60% - Énfasis2 15" xfId="232" xr:uid="{00000000-0005-0000-0000-0000E2000000}"/>
    <cellStyle name="60% - Énfasis2 16" xfId="233" xr:uid="{00000000-0005-0000-0000-0000E3000000}"/>
    <cellStyle name="60% - Énfasis2 17" xfId="234" xr:uid="{00000000-0005-0000-0000-0000E4000000}"/>
    <cellStyle name="60% - Énfasis2 18" xfId="235" xr:uid="{00000000-0005-0000-0000-0000E5000000}"/>
    <cellStyle name="60% - Énfasis2 2" xfId="236" xr:uid="{00000000-0005-0000-0000-0000E6000000}"/>
    <cellStyle name="60% - Énfasis2 3" xfId="237" xr:uid="{00000000-0005-0000-0000-0000E7000000}"/>
    <cellStyle name="60% - Énfasis2 4" xfId="238" xr:uid="{00000000-0005-0000-0000-0000E8000000}"/>
    <cellStyle name="60% - Énfasis2 5" xfId="239" xr:uid="{00000000-0005-0000-0000-0000E9000000}"/>
    <cellStyle name="60% - Énfasis2 6" xfId="240" xr:uid="{00000000-0005-0000-0000-0000EA000000}"/>
    <cellStyle name="60% - Énfasis2 7" xfId="241" xr:uid="{00000000-0005-0000-0000-0000EB000000}"/>
    <cellStyle name="60% - Énfasis2 8" xfId="242" xr:uid="{00000000-0005-0000-0000-0000EC000000}"/>
    <cellStyle name="60% - Énfasis2 9" xfId="243" xr:uid="{00000000-0005-0000-0000-0000ED000000}"/>
    <cellStyle name="60% - Énfasis3 10" xfId="244" xr:uid="{00000000-0005-0000-0000-0000EE000000}"/>
    <cellStyle name="60% - Énfasis3 11" xfId="245" xr:uid="{00000000-0005-0000-0000-0000EF000000}"/>
    <cellStyle name="60% - Énfasis3 12" xfId="246" xr:uid="{00000000-0005-0000-0000-0000F0000000}"/>
    <cellStyle name="60% - Énfasis3 13" xfId="247" xr:uid="{00000000-0005-0000-0000-0000F1000000}"/>
    <cellStyle name="60% - Énfasis3 14" xfId="248" xr:uid="{00000000-0005-0000-0000-0000F2000000}"/>
    <cellStyle name="60% - Énfasis3 15" xfId="249" xr:uid="{00000000-0005-0000-0000-0000F3000000}"/>
    <cellStyle name="60% - Énfasis3 16" xfId="250" xr:uid="{00000000-0005-0000-0000-0000F4000000}"/>
    <cellStyle name="60% - Énfasis3 17" xfId="251" xr:uid="{00000000-0005-0000-0000-0000F5000000}"/>
    <cellStyle name="60% - Énfasis3 18" xfId="252" xr:uid="{00000000-0005-0000-0000-0000F6000000}"/>
    <cellStyle name="60% - Énfasis3 2" xfId="253" xr:uid="{00000000-0005-0000-0000-0000F7000000}"/>
    <cellStyle name="60% - Énfasis3 3" xfId="254" xr:uid="{00000000-0005-0000-0000-0000F8000000}"/>
    <cellStyle name="60% - Énfasis3 4" xfId="255" xr:uid="{00000000-0005-0000-0000-0000F9000000}"/>
    <cellStyle name="60% - Énfasis3 5" xfId="256" xr:uid="{00000000-0005-0000-0000-0000FA000000}"/>
    <cellStyle name="60% - Énfasis3 6" xfId="257" xr:uid="{00000000-0005-0000-0000-0000FB000000}"/>
    <cellStyle name="60% - Énfasis3 7" xfId="258" xr:uid="{00000000-0005-0000-0000-0000FC000000}"/>
    <cellStyle name="60% - Énfasis3 8" xfId="259" xr:uid="{00000000-0005-0000-0000-0000FD000000}"/>
    <cellStyle name="60% - Énfasis3 9" xfId="260" xr:uid="{00000000-0005-0000-0000-0000FE000000}"/>
    <cellStyle name="60% - Énfasis4 10" xfId="261" xr:uid="{00000000-0005-0000-0000-0000FF000000}"/>
    <cellStyle name="60% - Énfasis4 11" xfId="262" xr:uid="{00000000-0005-0000-0000-000000010000}"/>
    <cellStyle name="60% - Énfasis4 12" xfId="263" xr:uid="{00000000-0005-0000-0000-000001010000}"/>
    <cellStyle name="60% - Énfasis4 13" xfId="264" xr:uid="{00000000-0005-0000-0000-000002010000}"/>
    <cellStyle name="60% - Énfasis4 14" xfId="265" xr:uid="{00000000-0005-0000-0000-000003010000}"/>
    <cellStyle name="60% - Énfasis4 15" xfId="266" xr:uid="{00000000-0005-0000-0000-000004010000}"/>
    <cellStyle name="60% - Énfasis4 16" xfId="267" xr:uid="{00000000-0005-0000-0000-000005010000}"/>
    <cellStyle name="60% - Énfasis4 17" xfId="268" xr:uid="{00000000-0005-0000-0000-000006010000}"/>
    <cellStyle name="60% - Énfasis4 18" xfId="269" xr:uid="{00000000-0005-0000-0000-000007010000}"/>
    <cellStyle name="60% - Énfasis4 2" xfId="270" xr:uid="{00000000-0005-0000-0000-000008010000}"/>
    <cellStyle name="60% - Énfasis4 3" xfId="271" xr:uid="{00000000-0005-0000-0000-000009010000}"/>
    <cellStyle name="60% - Énfasis4 4" xfId="272" xr:uid="{00000000-0005-0000-0000-00000A010000}"/>
    <cellStyle name="60% - Énfasis4 5" xfId="273" xr:uid="{00000000-0005-0000-0000-00000B010000}"/>
    <cellStyle name="60% - Énfasis4 6" xfId="274" xr:uid="{00000000-0005-0000-0000-00000C010000}"/>
    <cellStyle name="60% - Énfasis4 7" xfId="275" xr:uid="{00000000-0005-0000-0000-00000D010000}"/>
    <cellStyle name="60% - Énfasis4 8" xfId="276" xr:uid="{00000000-0005-0000-0000-00000E010000}"/>
    <cellStyle name="60% - Énfasis4 9" xfId="277" xr:uid="{00000000-0005-0000-0000-00000F010000}"/>
    <cellStyle name="60% - Énfasis5 10" xfId="278" xr:uid="{00000000-0005-0000-0000-000010010000}"/>
    <cellStyle name="60% - Énfasis5 11" xfId="279" xr:uid="{00000000-0005-0000-0000-000011010000}"/>
    <cellStyle name="60% - Énfasis5 12" xfId="280" xr:uid="{00000000-0005-0000-0000-000012010000}"/>
    <cellStyle name="60% - Énfasis5 13" xfId="281" xr:uid="{00000000-0005-0000-0000-000013010000}"/>
    <cellStyle name="60% - Énfasis5 14" xfId="282" xr:uid="{00000000-0005-0000-0000-000014010000}"/>
    <cellStyle name="60% - Énfasis5 15" xfId="283" xr:uid="{00000000-0005-0000-0000-000015010000}"/>
    <cellStyle name="60% - Énfasis5 16" xfId="284" xr:uid="{00000000-0005-0000-0000-000016010000}"/>
    <cellStyle name="60% - Énfasis5 17" xfId="285" xr:uid="{00000000-0005-0000-0000-000017010000}"/>
    <cellStyle name="60% - Énfasis5 18" xfId="286" xr:uid="{00000000-0005-0000-0000-000018010000}"/>
    <cellStyle name="60% - Énfasis5 2" xfId="287" xr:uid="{00000000-0005-0000-0000-000019010000}"/>
    <cellStyle name="60% - Énfasis5 3" xfId="288" xr:uid="{00000000-0005-0000-0000-00001A010000}"/>
    <cellStyle name="60% - Énfasis5 4" xfId="289" xr:uid="{00000000-0005-0000-0000-00001B010000}"/>
    <cellStyle name="60% - Énfasis5 5" xfId="290" xr:uid="{00000000-0005-0000-0000-00001C010000}"/>
    <cellStyle name="60% - Énfasis5 6" xfId="291" xr:uid="{00000000-0005-0000-0000-00001D010000}"/>
    <cellStyle name="60% - Énfasis5 7" xfId="292" xr:uid="{00000000-0005-0000-0000-00001E010000}"/>
    <cellStyle name="60% - Énfasis5 8" xfId="293" xr:uid="{00000000-0005-0000-0000-00001F010000}"/>
    <cellStyle name="60% - Énfasis5 9" xfId="294" xr:uid="{00000000-0005-0000-0000-000020010000}"/>
    <cellStyle name="60% - Énfasis6 10" xfId="295" xr:uid="{00000000-0005-0000-0000-000021010000}"/>
    <cellStyle name="60% - Énfasis6 11" xfId="296" xr:uid="{00000000-0005-0000-0000-000022010000}"/>
    <cellStyle name="60% - Énfasis6 12" xfId="297" xr:uid="{00000000-0005-0000-0000-000023010000}"/>
    <cellStyle name="60% - Énfasis6 13" xfId="298" xr:uid="{00000000-0005-0000-0000-000024010000}"/>
    <cellStyle name="60% - Énfasis6 14" xfId="299" xr:uid="{00000000-0005-0000-0000-000025010000}"/>
    <cellStyle name="60% - Énfasis6 15" xfId="300" xr:uid="{00000000-0005-0000-0000-000026010000}"/>
    <cellStyle name="60% - Énfasis6 16" xfId="301" xr:uid="{00000000-0005-0000-0000-000027010000}"/>
    <cellStyle name="60% - Énfasis6 17" xfId="302" xr:uid="{00000000-0005-0000-0000-000028010000}"/>
    <cellStyle name="60% - Énfasis6 18" xfId="303" xr:uid="{00000000-0005-0000-0000-000029010000}"/>
    <cellStyle name="60% - Énfasis6 2" xfId="304" xr:uid="{00000000-0005-0000-0000-00002A010000}"/>
    <cellStyle name="60% - Énfasis6 3" xfId="305" xr:uid="{00000000-0005-0000-0000-00002B010000}"/>
    <cellStyle name="60% - Énfasis6 4" xfId="306" xr:uid="{00000000-0005-0000-0000-00002C010000}"/>
    <cellStyle name="60% - Énfasis6 5" xfId="307" xr:uid="{00000000-0005-0000-0000-00002D010000}"/>
    <cellStyle name="60% - Énfasis6 6" xfId="308" xr:uid="{00000000-0005-0000-0000-00002E010000}"/>
    <cellStyle name="60% - Énfasis6 7" xfId="309" xr:uid="{00000000-0005-0000-0000-00002F010000}"/>
    <cellStyle name="60% - Énfasis6 8" xfId="310" xr:uid="{00000000-0005-0000-0000-000030010000}"/>
    <cellStyle name="60% - Énfasis6 9" xfId="311" xr:uid="{00000000-0005-0000-0000-000031010000}"/>
    <cellStyle name="Buena 10" xfId="312" xr:uid="{00000000-0005-0000-0000-000032010000}"/>
    <cellStyle name="Buena 11" xfId="313" xr:uid="{00000000-0005-0000-0000-000033010000}"/>
    <cellStyle name="Buena 12" xfId="314" xr:uid="{00000000-0005-0000-0000-000034010000}"/>
    <cellStyle name="Buena 13" xfId="315" xr:uid="{00000000-0005-0000-0000-000035010000}"/>
    <cellStyle name="Buena 14" xfId="316" xr:uid="{00000000-0005-0000-0000-000036010000}"/>
    <cellStyle name="Buena 15" xfId="317" xr:uid="{00000000-0005-0000-0000-000037010000}"/>
    <cellStyle name="Buena 16" xfId="318" xr:uid="{00000000-0005-0000-0000-000038010000}"/>
    <cellStyle name="Buena 17" xfId="319" xr:uid="{00000000-0005-0000-0000-000039010000}"/>
    <cellStyle name="Buena 18" xfId="320" xr:uid="{00000000-0005-0000-0000-00003A010000}"/>
    <cellStyle name="Buena 2" xfId="321" xr:uid="{00000000-0005-0000-0000-00003B010000}"/>
    <cellStyle name="Buena 3" xfId="322" xr:uid="{00000000-0005-0000-0000-00003C010000}"/>
    <cellStyle name="Buena 4" xfId="323" xr:uid="{00000000-0005-0000-0000-00003D010000}"/>
    <cellStyle name="Buena 5" xfId="324" xr:uid="{00000000-0005-0000-0000-00003E010000}"/>
    <cellStyle name="Buena 6" xfId="325" xr:uid="{00000000-0005-0000-0000-00003F010000}"/>
    <cellStyle name="Buena 7" xfId="326" xr:uid="{00000000-0005-0000-0000-000040010000}"/>
    <cellStyle name="Buena 8" xfId="327" xr:uid="{00000000-0005-0000-0000-000041010000}"/>
    <cellStyle name="Buena 9" xfId="328" xr:uid="{00000000-0005-0000-0000-000042010000}"/>
    <cellStyle name="Cálculo 10" xfId="329" xr:uid="{00000000-0005-0000-0000-000043010000}"/>
    <cellStyle name="Cálculo 11" xfId="330" xr:uid="{00000000-0005-0000-0000-000044010000}"/>
    <cellStyle name="Cálculo 12" xfId="331" xr:uid="{00000000-0005-0000-0000-000045010000}"/>
    <cellStyle name="Cálculo 13" xfId="332" xr:uid="{00000000-0005-0000-0000-000046010000}"/>
    <cellStyle name="Cálculo 14" xfId="333" xr:uid="{00000000-0005-0000-0000-000047010000}"/>
    <cellStyle name="Cálculo 15" xfId="334" xr:uid="{00000000-0005-0000-0000-000048010000}"/>
    <cellStyle name="Cálculo 16" xfId="335" xr:uid="{00000000-0005-0000-0000-000049010000}"/>
    <cellStyle name="Cálculo 17" xfId="336" xr:uid="{00000000-0005-0000-0000-00004A010000}"/>
    <cellStyle name="Cálculo 18" xfId="337" xr:uid="{00000000-0005-0000-0000-00004B010000}"/>
    <cellStyle name="Cálculo 2" xfId="338" xr:uid="{00000000-0005-0000-0000-00004C010000}"/>
    <cellStyle name="Cálculo 3" xfId="339" xr:uid="{00000000-0005-0000-0000-00004D010000}"/>
    <cellStyle name="Cálculo 4" xfId="340" xr:uid="{00000000-0005-0000-0000-00004E010000}"/>
    <cellStyle name="Cálculo 5" xfId="341" xr:uid="{00000000-0005-0000-0000-00004F010000}"/>
    <cellStyle name="Cálculo 6" xfId="342" xr:uid="{00000000-0005-0000-0000-000050010000}"/>
    <cellStyle name="Cálculo 7" xfId="343" xr:uid="{00000000-0005-0000-0000-000051010000}"/>
    <cellStyle name="Cálculo 8" xfId="344" xr:uid="{00000000-0005-0000-0000-000052010000}"/>
    <cellStyle name="Cálculo 9" xfId="345" xr:uid="{00000000-0005-0000-0000-000053010000}"/>
    <cellStyle name="Celda de comprobación 10" xfId="346" xr:uid="{00000000-0005-0000-0000-000054010000}"/>
    <cellStyle name="Celda de comprobación 11" xfId="347" xr:uid="{00000000-0005-0000-0000-000055010000}"/>
    <cellStyle name="Celda de comprobación 12" xfId="348" xr:uid="{00000000-0005-0000-0000-000056010000}"/>
    <cellStyle name="Celda de comprobación 13" xfId="349" xr:uid="{00000000-0005-0000-0000-000057010000}"/>
    <cellStyle name="Celda de comprobación 14" xfId="350" xr:uid="{00000000-0005-0000-0000-000058010000}"/>
    <cellStyle name="Celda de comprobación 15" xfId="351" xr:uid="{00000000-0005-0000-0000-000059010000}"/>
    <cellStyle name="Celda de comprobación 16" xfId="352" xr:uid="{00000000-0005-0000-0000-00005A010000}"/>
    <cellStyle name="Celda de comprobación 17" xfId="353" xr:uid="{00000000-0005-0000-0000-00005B010000}"/>
    <cellStyle name="Celda de comprobación 18" xfId="354" xr:uid="{00000000-0005-0000-0000-00005C010000}"/>
    <cellStyle name="Celda de comprobación 2" xfId="355" xr:uid="{00000000-0005-0000-0000-00005D010000}"/>
    <cellStyle name="Celda de comprobación 3" xfId="356" xr:uid="{00000000-0005-0000-0000-00005E010000}"/>
    <cellStyle name="Celda de comprobación 4" xfId="357" xr:uid="{00000000-0005-0000-0000-00005F010000}"/>
    <cellStyle name="Celda de comprobación 5" xfId="358" xr:uid="{00000000-0005-0000-0000-000060010000}"/>
    <cellStyle name="Celda de comprobación 6" xfId="359" xr:uid="{00000000-0005-0000-0000-000061010000}"/>
    <cellStyle name="Celda de comprobación 7" xfId="360" xr:uid="{00000000-0005-0000-0000-000062010000}"/>
    <cellStyle name="Celda de comprobación 8" xfId="361" xr:uid="{00000000-0005-0000-0000-000063010000}"/>
    <cellStyle name="Celda de comprobación 9" xfId="362" xr:uid="{00000000-0005-0000-0000-000064010000}"/>
    <cellStyle name="Celda vinculada 10" xfId="363" xr:uid="{00000000-0005-0000-0000-000065010000}"/>
    <cellStyle name="Celda vinculada 11" xfId="364" xr:uid="{00000000-0005-0000-0000-000066010000}"/>
    <cellStyle name="Celda vinculada 12" xfId="365" xr:uid="{00000000-0005-0000-0000-000067010000}"/>
    <cellStyle name="Celda vinculada 13" xfId="366" xr:uid="{00000000-0005-0000-0000-000068010000}"/>
    <cellStyle name="Celda vinculada 14" xfId="367" xr:uid="{00000000-0005-0000-0000-000069010000}"/>
    <cellStyle name="Celda vinculada 15" xfId="368" xr:uid="{00000000-0005-0000-0000-00006A010000}"/>
    <cellStyle name="Celda vinculada 16" xfId="369" xr:uid="{00000000-0005-0000-0000-00006B010000}"/>
    <cellStyle name="Celda vinculada 17" xfId="370" xr:uid="{00000000-0005-0000-0000-00006C010000}"/>
    <cellStyle name="Celda vinculada 18" xfId="371" xr:uid="{00000000-0005-0000-0000-00006D010000}"/>
    <cellStyle name="Celda vinculada 2" xfId="372" xr:uid="{00000000-0005-0000-0000-00006E010000}"/>
    <cellStyle name="Celda vinculada 3" xfId="373" xr:uid="{00000000-0005-0000-0000-00006F010000}"/>
    <cellStyle name="Celda vinculada 4" xfId="374" xr:uid="{00000000-0005-0000-0000-000070010000}"/>
    <cellStyle name="Celda vinculada 5" xfId="375" xr:uid="{00000000-0005-0000-0000-000071010000}"/>
    <cellStyle name="Celda vinculada 6" xfId="376" xr:uid="{00000000-0005-0000-0000-000072010000}"/>
    <cellStyle name="Celda vinculada 7" xfId="377" xr:uid="{00000000-0005-0000-0000-000073010000}"/>
    <cellStyle name="Celda vinculada 8" xfId="378" xr:uid="{00000000-0005-0000-0000-000074010000}"/>
    <cellStyle name="Celda vinculada 9" xfId="379" xr:uid="{00000000-0005-0000-0000-000075010000}"/>
    <cellStyle name="Encabezado 4 10" xfId="380" xr:uid="{00000000-0005-0000-0000-000076010000}"/>
    <cellStyle name="Encabezado 4 11" xfId="381" xr:uid="{00000000-0005-0000-0000-000077010000}"/>
    <cellStyle name="Encabezado 4 12" xfId="382" xr:uid="{00000000-0005-0000-0000-000078010000}"/>
    <cellStyle name="Encabezado 4 13" xfId="383" xr:uid="{00000000-0005-0000-0000-000079010000}"/>
    <cellStyle name="Encabezado 4 14" xfId="384" xr:uid="{00000000-0005-0000-0000-00007A010000}"/>
    <cellStyle name="Encabezado 4 15" xfId="385" xr:uid="{00000000-0005-0000-0000-00007B010000}"/>
    <cellStyle name="Encabezado 4 16" xfId="386" xr:uid="{00000000-0005-0000-0000-00007C010000}"/>
    <cellStyle name="Encabezado 4 17" xfId="387" xr:uid="{00000000-0005-0000-0000-00007D010000}"/>
    <cellStyle name="Encabezado 4 18" xfId="388" xr:uid="{00000000-0005-0000-0000-00007E010000}"/>
    <cellStyle name="Encabezado 4 2" xfId="389" xr:uid="{00000000-0005-0000-0000-00007F010000}"/>
    <cellStyle name="Encabezado 4 3" xfId="390" xr:uid="{00000000-0005-0000-0000-000080010000}"/>
    <cellStyle name="Encabezado 4 4" xfId="391" xr:uid="{00000000-0005-0000-0000-000081010000}"/>
    <cellStyle name="Encabezado 4 5" xfId="392" xr:uid="{00000000-0005-0000-0000-000082010000}"/>
    <cellStyle name="Encabezado 4 6" xfId="393" xr:uid="{00000000-0005-0000-0000-000083010000}"/>
    <cellStyle name="Encabezado 4 7" xfId="394" xr:uid="{00000000-0005-0000-0000-000084010000}"/>
    <cellStyle name="Encabezado 4 8" xfId="395" xr:uid="{00000000-0005-0000-0000-000085010000}"/>
    <cellStyle name="Encabezado 4 9" xfId="396" xr:uid="{00000000-0005-0000-0000-000086010000}"/>
    <cellStyle name="Énfasis1 10" xfId="397" xr:uid="{00000000-0005-0000-0000-000087010000}"/>
    <cellStyle name="Énfasis1 11" xfId="398" xr:uid="{00000000-0005-0000-0000-000088010000}"/>
    <cellStyle name="Énfasis1 12" xfId="399" xr:uid="{00000000-0005-0000-0000-000089010000}"/>
    <cellStyle name="Énfasis1 13" xfId="400" xr:uid="{00000000-0005-0000-0000-00008A010000}"/>
    <cellStyle name="Énfasis1 14" xfId="401" xr:uid="{00000000-0005-0000-0000-00008B010000}"/>
    <cellStyle name="Énfasis1 15" xfId="402" xr:uid="{00000000-0005-0000-0000-00008C010000}"/>
    <cellStyle name="Énfasis1 16" xfId="403" xr:uid="{00000000-0005-0000-0000-00008D010000}"/>
    <cellStyle name="Énfasis1 17" xfId="404" xr:uid="{00000000-0005-0000-0000-00008E010000}"/>
    <cellStyle name="Énfasis1 18" xfId="405" xr:uid="{00000000-0005-0000-0000-00008F010000}"/>
    <cellStyle name="Énfasis1 2" xfId="406" xr:uid="{00000000-0005-0000-0000-000090010000}"/>
    <cellStyle name="Énfasis1 3" xfId="407" xr:uid="{00000000-0005-0000-0000-000091010000}"/>
    <cellStyle name="Énfasis1 4" xfId="408" xr:uid="{00000000-0005-0000-0000-000092010000}"/>
    <cellStyle name="Énfasis1 5" xfId="409" xr:uid="{00000000-0005-0000-0000-000093010000}"/>
    <cellStyle name="Énfasis1 6" xfId="410" xr:uid="{00000000-0005-0000-0000-000094010000}"/>
    <cellStyle name="Énfasis1 7" xfId="411" xr:uid="{00000000-0005-0000-0000-000095010000}"/>
    <cellStyle name="Énfasis1 8" xfId="412" xr:uid="{00000000-0005-0000-0000-000096010000}"/>
    <cellStyle name="Énfasis1 9" xfId="413" xr:uid="{00000000-0005-0000-0000-000097010000}"/>
    <cellStyle name="Énfasis2 10" xfId="414" xr:uid="{00000000-0005-0000-0000-000098010000}"/>
    <cellStyle name="Énfasis2 11" xfId="415" xr:uid="{00000000-0005-0000-0000-000099010000}"/>
    <cellStyle name="Énfasis2 12" xfId="416" xr:uid="{00000000-0005-0000-0000-00009A010000}"/>
    <cellStyle name="Énfasis2 13" xfId="417" xr:uid="{00000000-0005-0000-0000-00009B010000}"/>
    <cellStyle name="Énfasis2 14" xfId="418" xr:uid="{00000000-0005-0000-0000-00009C010000}"/>
    <cellStyle name="Énfasis2 15" xfId="419" xr:uid="{00000000-0005-0000-0000-00009D010000}"/>
    <cellStyle name="Énfasis2 16" xfId="420" xr:uid="{00000000-0005-0000-0000-00009E010000}"/>
    <cellStyle name="Énfasis2 17" xfId="421" xr:uid="{00000000-0005-0000-0000-00009F010000}"/>
    <cellStyle name="Énfasis2 18" xfId="422" xr:uid="{00000000-0005-0000-0000-0000A0010000}"/>
    <cellStyle name="Énfasis2 2" xfId="423" xr:uid="{00000000-0005-0000-0000-0000A1010000}"/>
    <cellStyle name="Énfasis2 3" xfId="424" xr:uid="{00000000-0005-0000-0000-0000A2010000}"/>
    <cellStyle name="Énfasis2 4" xfId="425" xr:uid="{00000000-0005-0000-0000-0000A3010000}"/>
    <cellStyle name="Énfasis2 5" xfId="426" xr:uid="{00000000-0005-0000-0000-0000A4010000}"/>
    <cellStyle name="Énfasis2 6" xfId="427" xr:uid="{00000000-0005-0000-0000-0000A5010000}"/>
    <cellStyle name="Énfasis2 7" xfId="428" xr:uid="{00000000-0005-0000-0000-0000A6010000}"/>
    <cellStyle name="Énfasis2 8" xfId="429" xr:uid="{00000000-0005-0000-0000-0000A7010000}"/>
    <cellStyle name="Énfasis2 9" xfId="430" xr:uid="{00000000-0005-0000-0000-0000A8010000}"/>
    <cellStyle name="Énfasis3 10" xfId="431" xr:uid="{00000000-0005-0000-0000-0000A9010000}"/>
    <cellStyle name="Énfasis3 11" xfId="432" xr:uid="{00000000-0005-0000-0000-0000AA010000}"/>
    <cellStyle name="Énfasis3 12" xfId="433" xr:uid="{00000000-0005-0000-0000-0000AB010000}"/>
    <cellStyle name="Énfasis3 13" xfId="434" xr:uid="{00000000-0005-0000-0000-0000AC010000}"/>
    <cellStyle name="Énfasis3 14" xfId="435" xr:uid="{00000000-0005-0000-0000-0000AD010000}"/>
    <cellStyle name="Énfasis3 15" xfId="436" xr:uid="{00000000-0005-0000-0000-0000AE010000}"/>
    <cellStyle name="Énfasis3 16" xfId="437" xr:uid="{00000000-0005-0000-0000-0000AF010000}"/>
    <cellStyle name="Énfasis3 17" xfId="438" xr:uid="{00000000-0005-0000-0000-0000B0010000}"/>
    <cellStyle name="Énfasis3 18" xfId="439" xr:uid="{00000000-0005-0000-0000-0000B1010000}"/>
    <cellStyle name="Énfasis3 2" xfId="440" xr:uid="{00000000-0005-0000-0000-0000B2010000}"/>
    <cellStyle name="Énfasis3 3" xfId="441" xr:uid="{00000000-0005-0000-0000-0000B3010000}"/>
    <cellStyle name="Énfasis3 4" xfId="442" xr:uid="{00000000-0005-0000-0000-0000B4010000}"/>
    <cellStyle name="Énfasis3 5" xfId="443" xr:uid="{00000000-0005-0000-0000-0000B5010000}"/>
    <cellStyle name="Énfasis3 6" xfId="444" xr:uid="{00000000-0005-0000-0000-0000B6010000}"/>
    <cellStyle name="Énfasis3 7" xfId="445" xr:uid="{00000000-0005-0000-0000-0000B7010000}"/>
    <cellStyle name="Énfasis3 8" xfId="446" xr:uid="{00000000-0005-0000-0000-0000B8010000}"/>
    <cellStyle name="Énfasis3 9" xfId="447" xr:uid="{00000000-0005-0000-0000-0000B9010000}"/>
    <cellStyle name="Énfasis4 10" xfId="448" xr:uid="{00000000-0005-0000-0000-0000BA010000}"/>
    <cellStyle name="Énfasis4 11" xfId="449" xr:uid="{00000000-0005-0000-0000-0000BB010000}"/>
    <cellStyle name="Énfasis4 12" xfId="450" xr:uid="{00000000-0005-0000-0000-0000BC010000}"/>
    <cellStyle name="Énfasis4 13" xfId="451" xr:uid="{00000000-0005-0000-0000-0000BD010000}"/>
    <cellStyle name="Énfasis4 14" xfId="452" xr:uid="{00000000-0005-0000-0000-0000BE010000}"/>
    <cellStyle name="Énfasis4 15" xfId="453" xr:uid="{00000000-0005-0000-0000-0000BF010000}"/>
    <cellStyle name="Énfasis4 16" xfId="454" xr:uid="{00000000-0005-0000-0000-0000C0010000}"/>
    <cellStyle name="Énfasis4 17" xfId="455" xr:uid="{00000000-0005-0000-0000-0000C1010000}"/>
    <cellStyle name="Énfasis4 18" xfId="456" xr:uid="{00000000-0005-0000-0000-0000C2010000}"/>
    <cellStyle name="Énfasis4 2" xfId="457" xr:uid="{00000000-0005-0000-0000-0000C3010000}"/>
    <cellStyle name="Énfasis4 3" xfId="458" xr:uid="{00000000-0005-0000-0000-0000C4010000}"/>
    <cellStyle name="Énfasis4 4" xfId="459" xr:uid="{00000000-0005-0000-0000-0000C5010000}"/>
    <cellStyle name="Énfasis4 5" xfId="460" xr:uid="{00000000-0005-0000-0000-0000C6010000}"/>
    <cellStyle name="Énfasis4 6" xfId="461" xr:uid="{00000000-0005-0000-0000-0000C7010000}"/>
    <cellStyle name="Énfasis4 7" xfId="462" xr:uid="{00000000-0005-0000-0000-0000C8010000}"/>
    <cellStyle name="Énfasis4 8" xfId="463" xr:uid="{00000000-0005-0000-0000-0000C9010000}"/>
    <cellStyle name="Énfasis4 9" xfId="464" xr:uid="{00000000-0005-0000-0000-0000CA010000}"/>
    <cellStyle name="Énfasis5 10" xfId="465" xr:uid="{00000000-0005-0000-0000-0000CB010000}"/>
    <cellStyle name="Énfasis5 11" xfId="466" xr:uid="{00000000-0005-0000-0000-0000CC010000}"/>
    <cellStyle name="Énfasis5 12" xfId="467" xr:uid="{00000000-0005-0000-0000-0000CD010000}"/>
    <cellStyle name="Énfasis5 13" xfId="468" xr:uid="{00000000-0005-0000-0000-0000CE010000}"/>
    <cellStyle name="Énfasis5 14" xfId="469" xr:uid="{00000000-0005-0000-0000-0000CF010000}"/>
    <cellStyle name="Énfasis5 15" xfId="470" xr:uid="{00000000-0005-0000-0000-0000D0010000}"/>
    <cellStyle name="Énfasis5 16" xfId="471" xr:uid="{00000000-0005-0000-0000-0000D1010000}"/>
    <cellStyle name="Énfasis5 17" xfId="472" xr:uid="{00000000-0005-0000-0000-0000D2010000}"/>
    <cellStyle name="Énfasis5 18" xfId="473" xr:uid="{00000000-0005-0000-0000-0000D3010000}"/>
    <cellStyle name="Énfasis5 2" xfId="474" xr:uid="{00000000-0005-0000-0000-0000D4010000}"/>
    <cellStyle name="Énfasis5 3" xfId="475" xr:uid="{00000000-0005-0000-0000-0000D5010000}"/>
    <cellStyle name="Énfasis5 4" xfId="476" xr:uid="{00000000-0005-0000-0000-0000D6010000}"/>
    <cellStyle name="Énfasis5 5" xfId="477" xr:uid="{00000000-0005-0000-0000-0000D7010000}"/>
    <cellStyle name="Énfasis5 6" xfId="478" xr:uid="{00000000-0005-0000-0000-0000D8010000}"/>
    <cellStyle name="Énfasis5 7" xfId="479" xr:uid="{00000000-0005-0000-0000-0000D9010000}"/>
    <cellStyle name="Énfasis5 8" xfId="480" xr:uid="{00000000-0005-0000-0000-0000DA010000}"/>
    <cellStyle name="Énfasis5 9" xfId="481" xr:uid="{00000000-0005-0000-0000-0000DB010000}"/>
    <cellStyle name="Énfasis6 10" xfId="482" xr:uid="{00000000-0005-0000-0000-0000DC010000}"/>
    <cellStyle name="Énfasis6 11" xfId="483" xr:uid="{00000000-0005-0000-0000-0000DD010000}"/>
    <cellStyle name="Énfasis6 12" xfId="484" xr:uid="{00000000-0005-0000-0000-0000DE010000}"/>
    <cellStyle name="Énfasis6 13" xfId="485" xr:uid="{00000000-0005-0000-0000-0000DF010000}"/>
    <cellStyle name="Énfasis6 14" xfId="486" xr:uid="{00000000-0005-0000-0000-0000E0010000}"/>
    <cellStyle name="Énfasis6 15" xfId="487" xr:uid="{00000000-0005-0000-0000-0000E1010000}"/>
    <cellStyle name="Énfasis6 16" xfId="488" xr:uid="{00000000-0005-0000-0000-0000E2010000}"/>
    <cellStyle name="Énfasis6 17" xfId="489" xr:uid="{00000000-0005-0000-0000-0000E3010000}"/>
    <cellStyle name="Énfasis6 18" xfId="490" xr:uid="{00000000-0005-0000-0000-0000E4010000}"/>
    <cellStyle name="Énfasis6 2" xfId="491" xr:uid="{00000000-0005-0000-0000-0000E5010000}"/>
    <cellStyle name="Énfasis6 3" xfId="492" xr:uid="{00000000-0005-0000-0000-0000E6010000}"/>
    <cellStyle name="Énfasis6 4" xfId="493" xr:uid="{00000000-0005-0000-0000-0000E7010000}"/>
    <cellStyle name="Énfasis6 5" xfId="494" xr:uid="{00000000-0005-0000-0000-0000E8010000}"/>
    <cellStyle name="Énfasis6 6" xfId="495" xr:uid="{00000000-0005-0000-0000-0000E9010000}"/>
    <cellStyle name="Énfasis6 7" xfId="496" xr:uid="{00000000-0005-0000-0000-0000EA010000}"/>
    <cellStyle name="Énfasis6 8" xfId="497" xr:uid="{00000000-0005-0000-0000-0000EB010000}"/>
    <cellStyle name="Énfasis6 9" xfId="498" xr:uid="{00000000-0005-0000-0000-0000EC010000}"/>
    <cellStyle name="Entrada 10" xfId="499" xr:uid="{00000000-0005-0000-0000-0000ED010000}"/>
    <cellStyle name="Entrada 11" xfId="500" xr:uid="{00000000-0005-0000-0000-0000EE010000}"/>
    <cellStyle name="Entrada 12" xfId="501" xr:uid="{00000000-0005-0000-0000-0000EF010000}"/>
    <cellStyle name="Entrada 13" xfId="502" xr:uid="{00000000-0005-0000-0000-0000F0010000}"/>
    <cellStyle name="Entrada 14" xfId="503" xr:uid="{00000000-0005-0000-0000-0000F1010000}"/>
    <cellStyle name="Entrada 15" xfId="504" xr:uid="{00000000-0005-0000-0000-0000F2010000}"/>
    <cellStyle name="Entrada 16" xfId="505" xr:uid="{00000000-0005-0000-0000-0000F3010000}"/>
    <cellStyle name="Entrada 17" xfId="506" xr:uid="{00000000-0005-0000-0000-0000F4010000}"/>
    <cellStyle name="Entrada 18" xfId="507" xr:uid="{00000000-0005-0000-0000-0000F5010000}"/>
    <cellStyle name="Entrada 2" xfId="508" xr:uid="{00000000-0005-0000-0000-0000F6010000}"/>
    <cellStyle name="Entrada 3" xfId="509" xr:uid="{00000000-0005-0000-0000-0000F7010000}"/>
    <cellStyle name="Entrada 4" xfId="510" xr:uid="{00000000-0005-0000-0000-0000F8010000}"/>
    <cellStyle name="Entrada 5" xfId="511" xr:uid="{00000000-0005-0000-0000-0000F9010000}"/>
    <cellStyle name="Entrada 6" xfId="512" xr:uid="{00000000-0005-0000-0000-0000FA010000}"/>
    <cellStyle name="Entrada 7" xfId="513" xr:uid="{00000000-0005-0000-0000-0000FB010000}"/>
    <cellStyle name="Entrada 8" xfId="514" xr:uid="{00000000-0005-0000-0000-0000FC010000}"/>
    <cellStyle name="Entrada 9" xfId="515" xr:uid="{00000000-0005-0000-0000-0000FD010000}"/>
    <cellStyle name="Incorrecto 10" xfId="516" xr:uid="{00000000-0005-0000-0000-0000FE010000}"/>
    <cellStyle name="Incorrecto 11" xfId="517" xr:uid="{00000000-0005-0000-0000-0000FF010000}"/>
    <cellStyle name="Incorrecto 12" xfId="518" xr:uid="{00000000-0005-0000-0000-000000020000}"/>
    <cellStyle name="Incorrecto 13" xfId="519" xr:uid="{00000000-0005-0000-0000-000001020000}"/>
    <cellStyle name="Incorrecto 14" xfId="520" xr:uid="{00000000-0005-0000-0000-000002020000}"/>
    <cellStyle name="Incorrecto 15" xfId="521" xr:uid="{00000000-0005-0000-0000-000003020000}"/>
    <cellStyle name="Incorrecto 16" xfId="522" xr:uid="{00000000-0005-0000-0000-000004020000}"/>
    <cellStyle name="Incorrecto 17" xfId="523" xr:uid="{00000000-0005-0000-0000-000005020000}"/>
    <cellStyle name="Incorrecto 18" xfId="524" xr:uid="{00000000-0005-0000-0000-000006020000}"/>
    <cellStyle name="Incorrecto 2" xfId="525" xr:uid="{00000000-0005-0000-0000-000007020000}"/>
    <cellStyle name="Incorrecto 3" xfId="526" xr:uid="{00000000-0005-0000-0000-000008020000}"/>
    <cellStyle name="Incorrecto 4" xfId="527" xr:uid="{00000000-0005-0000-0000-000009020000}"/>
    <cellStyle name="Incorrecto 5" xfId="528" xr:uid="{00000000-0005-0000-0000-00000A020000}"/>
    <cellStyle name="Incorrecto 6" xfId="529" xr:uid="{00000000-0005-0000-0000-00000B020000}"/>
    <cellStyle name="Incorrecto 7" xfId="530" xr:uid="{00000000-0005-0000-0000-00000C020000}"/>
    <cellStyle name="Incorrecto 8" xfId="531" xr:uid="{00000000-0005-0000-0000-00000D020000}"/>
    <cellStyle name="Incorrecto 9" xfId="532" xr:uid="{00000000-0005-0000-0000-00000E020000}"/>
    <cellStyle name="Millares 2" xfId="533" xr:uid="{00000000-0005-0000-0000-00000F020000}"/>
    <cellStyle name="Neutral 10" xfId="534" xr:uid="{00000000-0005-0000-0000-000010020000}"/>
    <cellStyle name="Neutral 11" xfId="535" xr:uid="{00000000-0005-0000-0000-000011020000}"/>
    <cellStyle name="Neutral 12" xfId="536" xr:uid="{00000000-0005-0000-0000-000012020000}"/>
    <cellStyle name="Neutral 13" xfId="537" xr:uid="{00000000-0005-0000-0000-000013020000}"/>
    <cellStyle name="Neutral 14" xfId="538" xr:uid="{00000000-0005-0000-0000-000014020000}"/>
    <cellStyle name="Neutral 15" xfId="539" xr:uid="{00000000-0005-0000-0000-000015020000}"/>
    <cellStyle name="Neutral 16" xfId="540" xr:uid="{00000000-0005-0000-0000-000016020000}"/>
    <cellStyle name="Neutral 17" xfId="541" xr:uid="{00000000-0005-0000-0000-000017020000}"/>
    <cellStyle name="Neutral 18" xfId="542" xr:uid="{00000000-0005-0000-0000-000018020000}"/>
    <cellStyle name="Neutral 2" xfId="543" xr:uid="{00000000-0005-0000-0000-000019020000}"/>
    <cellStyle name="Neutral 3" xfId="544" xr:uid="{00000000-0005-0000-0000-00001A020000}"/>
    <cellStyle name="Neutral 4" xfId="545" xr:uid="{00000000-0005-0000-0000-00001B020000}"/>
    <cellStyle name="Neutral 5" xfId="546" xr:uid="{00000000-0005-0000-0000-00001C020000}"/>
    <cellStyle name="Neutral 6" xfId="547" xr:uid="{00000000-0005-0000-0000-00001D020000}"/>
    <cellStyle name="Neutral 7" xfId="548" xr:uid="{00000000-0005-0000-0000-00001E020000}"/>
    <cellStyle name="Neutral 8" xfId="549" xr:uid="{00000000-0005-0000-0000-00001F020000}"/>
    <cellStyle name="Neutral 9" xfId="550" xr:uid="{00000000-0005-0000-0000-000020020000}"/>
    <cellStyle name="Normal" xfId="0" builtinId="0"/>
    <cellStyle name="Normal 10" xfId="551" xr:uid="{00000000-0005-0000-0000-000022020000}"/>
    <cellStyle name="Normal 11" xfId="4" xr:uid="{00000000-0005-0000-0000-000023020000}"/>
    <cellStyle name="Normal 12" xfId="552" xr:uid="{00000000-0005-0000-0000-000024020000}"/>
    <cellStyle name="Normal 13" xfId="5" xr:uid="{00000000-0005-0000-0000-000025020000}"/>
    <cellStyle name="Normal 14" xfId="553" xr:uid="{00000000-0005-0000-0000-000026020000}"/>
    <cellStyle name="Normal 15" xfId="554" xr:uid="{00000000-0005-0000-0000-000027020000}"/>
    <cellStyle name="Normal 16" xfId="555" xr:uid="{00000000-0005-0000-0000-000028020000}"/>
    <cellStyle name="Normal 17" xfId="556" xr:uid="{00000000-0005-0000-0000-000029020000}"/>
    <cellStyle name="Normal 18" xfId="557" xr:uid="{00000000-0005-0000-0000-00002A020000}"/>
    <cellStyle name="Normal 19" xfId="558" xr:uid="{00000000-0005-0000-0000-00002B020000}"/>
    <cellStyle name="Normal 2" xfId="1" xr:uid="{00000000-0005-0000-0000-00002C020000}"/>
    <cellStyle name="Normal 2 2" xfId="717" xr:uid="{00000000-0005-0000-0000-00002D020000}"/>
    <cellStyle name="Normal 20" xfId="719" xr:uid="{00000000-0005-0000-0000-00002E020000}"/>
    <cellStyle name="Normal 3" xfId="2" xr:uid="{00000000-0005-0000-0000-00002F020000}"/>
    <cellStyle name="Normal 4" xfId="559" xr:uid="{00000000-0005-0000-0000-000030020000}"/>
    <cellStyle name="Normal 5" xfId="560" xr:uid="{00000000-0005-0000-0000-000031020000}"/>
    <cellStyle name="Normal 6" xfId="561" xr:uid="{00000000-0005-0000-0000-000032020000}"/>
    <cellStyle name="Normal 7" xfId="562" xr:uid="{00000000-0005-0000-0000-000033020000}"/>
    <cellStyle name="Normal 8" xfId="3" xr:uid="{00000000-0005-0000-0000-000034020000}"/>
    <cellStyle name="Normal 9" xfId="563" xr:uid="{00000000-0005-0000-0000-000035020000}"/>
    <cellStyle name="Normal_Hoja1" xfId="720" xr:uid="{00000000-0005-0000-0000-000036020000}"/>
    <cellStyle name="Normal_TVD FINAL" xfId="718" xr:uid="{00000000-0005-0000-0000-000037020000}"/>
    <cellStyle name="Notas 10" xfId="564" xr:uid="{00000000-0005-0000-0000-000038020000}"/>
    <cellStyle name="Notas 11" xfId="565" xr:uid="{00000000-0005-0000-0000-000039020000}"/>
    <cellStyle name="Notas 12" xfId="566" xr:uid="{00000000-0005-0000-0000-00003A020000}"/>
    <cellStyle name="Notas 13" xfId="567" xr:uid="{00000000-0005-0000-0000-00003B020000}"/>
    <cellStyle name="Notas 14" xfId="568" xr:uid="{00000000-0005-0000-0000-00003C020000}"/>
    <cellStyle name="Notas 15" xfId="569" xr:uid="{00000000-0005-0000-0000-00003D020000}"/>
    <cellStyle name="Notas 16" xfId="570" xr:uid="{00000000-0005-0000-0000-00003E020000}"/>
    <cellStyle name="Notas 17" xfId="571" xr:uid="{00000000-0005-0000-0000-00003F020000}"/>
    <cellStyle name="Notas 18" xfId="572" xr:uid="{00000000-0005-0000-0000-000040020000}"/>
    <cellStyle name="Notas 2" xfId="573" xr:uid="{00000000-0005-0000-0000-000041020000}"/>
    <cellStyle name="Notas 3" xfId="574" xr:uid="{00000000-0005-0000-0000-000042020000}"/>
    <cellStyle name="Notas 4" xfId="575" xr:uid="{00000000-0005-0000-0000-000043020000}"/>
    <cellStyle name="Notas 5" xfId="576" xr:uid="{00000000-0005-0000-0000-000044020000}"/>
    <cellStyle name="Notas 6" xfId="577" xr:uid="{00000000-0005-0000-0000-000045020000}"/>
    <cellStyle name="Notas 7" xfId="578" xr:uid="{00000000-0005-0000-0000-000046020000}"/>
    <cellStyle name="Notas 8" xfId="579" xr:uid="{00000000-0005-0000-0000-000047020000}"/>
    <cellStyle name="Notas 9" xfId="580" xr:uid="{00000000-0005-0000-0000-000048020000}"/>
    <cellStyle name="Salida 10" xfId="581" xr:uid="{00000000-0005-0000-0000-000049020000}"/>
    <cellStyle name="Salida 11" xfId="582" xr:uid="{00000000-0005-0000-0000-00004A020000}"/>
    <cellStyle name="Salida 12" xfId="583" xr:uid="{00000000-0005-0000-0000-00004B020000}"/>
    <cellStyle name="Salida 13" xfId="584" xr:uid="{00000000-0005-0000-0000-00004C020000}"/>
    <cellStyle name="Salida 14" xfId="585" xr:uid="{00000000-0005-0000-0000-00004D020000}"/>
    <cellStyle name="Salida 15" xfId="586" xr:uid="{00000000-0005-0000-0000-00004E020000}"/>
    <cellStyle name="Salida 16" xfId="587" xr:uid="{00000000-0005-0000-0000-00004F020000}"/>
    <cellStyle name="Salida 17" xfId="588" xr:uid="{00000000-0005-0000-0000-000050020000}"/>
    <cellStyle name="Salida 18" xfId="589" xr:uid="{00000000-0005-0000-0000-000051020000}"/>
    <cellStyle name="Salida 2" xfId="590" xr:uid="{00000000-0005-0000-0000-000052020000}"/>
    <cellStyle name="Salida 3" xfId="591" xr:uid="{00000000-0005-0000-0000-000053020000}"/>
    <cellStyle name="Salida 4" xfId="592" xr:uid="{00000000-0005-0000-0000-000054020000}"/>
    <cellStyle name="Salida 5" xfId="593" xr:uid="{00000000-0005-0000-0000-000055020000}"/>
    <cellStyle name="Salida 6" xfId="594" xr:uid="{00000000-0005-0000-0000-000056020000}"/>
    <cellStyle name="Salida 7" xfId="595" xr:uid="{00000000-0005-0000-0000-000057020000}"/>
    <cellStyle name="Salida 8" xfId="596" xr:uid="{00000000-0005-0000-0000-000058020000}"/>
    <cellStyle name="Salida 9" xfId="597" xr:uid="{00000000-0005-0000-0000-000059020000}"/>
    <cellStyle name="Texto de advertencia 10" xfId="598" xr:uid="{00000000-0005-0000-0000-00005A020000}"/>
    <cellStyle name="Texto de advertencia 11" xfId="599" xr:uid="{00000000-0005-0000-0000-00005B020000}"/>
    <cellStyle name="Texto de advertencia 12" xfId="600" xr:uid="{00000000-0005-0000-0000-00005C020000}"/>
    <cellStyle name="Texto de advertencia 13" xfId="601" xr:uid="{00000000-0005-0000-0000-00005D020000}"/>
    <cellStyle name="Texto de advertencia 14" xfId="602" xr:uid="{00000000-0005-0000-0000-00005E020000}"/>
    <cellStyle name="Texto de advertencia 15" xfId="603" xr:uid="{00000000-0005-0000-0000-00005F020000}"/>
    <cellStyle name="Texto de advertencia 16" xfId="604" xr:uid="{00000000-0005-0000-0000-000060020000}"/>
    <cellStyle name="Texto de advertencia 17" xfId="605" xr:uid="{00000000-0005-0000-0000-000061020000}"/>
    <cellStyle name="Texto de advertencia 18" xfId="606" xr:uid="{00000000-0005-0000-0000-000062020000}"/>
    <cellStyle name="Texto de advertencia 2" xfId="607" xr:uid="{00000000-0005-0000-0000-000063020000}"/>
    <cellStyle name="Texto de advertencia 3" xfId="608" xr:uid="{00000000-0005-0000-0000-000064020000}"/>
    <cellStyle name="Texto de advertencia 4" xfId="609" xr:uid="{00000000-0005-0000-0000-000065020000}"/>
    <cellStyle name="Texto de advertencia 5" xfId="610" xr:uid="{00000000-0005-0000-0000-000066020000}"/>
    <cellStyle name="Texto de advertencia 6" xfId="611" xr:uid="{00000000-0005-0000-0000-000067020000}"/>
    <cellStyle name="Texto de advertencia 7" xfId="612" xr:uid="{00000000-0005-0000-0000-000068020000}"/>
    <cellStyle name="Texto de advertencia 8" xfId="613" xr:uid="{00000000-0005-0000-0000-000069020000}"/>
    <cellStyle name="Texto de advertencia 9" xfId="614" xr:uid="{00000000-0005-0000-0000-00006A020000}"/>
    <cellStyle name="Texto explicativo 10" xfId="615" xr:uid="{00000000-0005-0000-0000-00006B020000}"/>
    <cellStyle name="Texto explicativo 11" xfId="616" xr:uid="{00000000-0005-0000-0000-00006C020000}"/>
    <cellStyle name="Texto explicativo 12" xfId="617" xr:uid="{00000000-0005-0000-0000-00006D020000}"/>
    <cellStyle name="Texto explicativo 13" xfId="618" xr:uid="{00000000-0005-0000-0000-00006E020000}"/>
    <cellStyle name="Texto explicativo 14" xfId="619" xr:uid="{00000000-0005-0000-0000-00006F020000}"/>
    <cellStyle name="Texto explicativo 15" xfId="620" xr:uid="{00000000-0005-0000-0000-000070020000}"/>
    <cellStyle name="Texto explicativo 16" xfId="621" xr:uid="{00000000-0005-0000-0000-000071020000}"/>
    <cellStyle name="Texto explicativo 17" xfId="622" xr:uid="{00000000-0005-0000-0000-000072020000}"/>
    <cellStyle name="Texto explicativo 18" xfId="623" xr:uid="{00000000-0005-0000-0000-000073020000}"/>
    <cellStyle name="Texto explicativo 2" xfId="624" xr:uid="{00000000-0005-0000-0000-000074020000}"/>
    <cellStyle name="Texto explicativo 3" xfId="625" xr:uid="{00000000-0005-0000-0000-000075020000}"/>
    <cellStyle name="Texto explicativo 4" xfId="626" xr:uid="{00000000-0005-0000-0000-000076020000}"/>
    <cellStyle name="Texto explicativo 5" xfId="627" xr:uid="{00000000-0005-0000-0000-000077020000}"/>
    <cellStyle name="Texto explicativo 6" xfId="628" xr:uid="{00000000-0005-0000-0000-000078020000}"/>
    <cellStyle name="Texto explicativo 7" xfId="629" xr:uid="{00000000-0005-0000-0000-000079020000}"/>
    <cellStyle name="Texto explicativo 8" xfId="630" xr:uid="{00000000-0005-0000-0000-00007A020000}"/>
    <cellStyle name="Texto explicativo 9" xfId="631" xr:uid="{00000000-0005-0000-0000-00007B020000}"/>
    <cellStyle name="Título 1 10" xfId="632" xr:uid="{00000000-0005-0000-0000-00007C020000}"/>
    <cellStyle name="Título 1 11" xfId="633" xr:uid="{00000000-0005-0000-0000-00007D020000}"/>
    <cellStyle name="Título 1 12" xfId="634" xr:uid="{00000000-0005-0000-0000-00007E020000}"/>
    <cellStyle name="Título 1 13" xfId="635" xr:uid="{00000000-0005-0000-0000-00007F020000}"/>
    <cellStyle name="Título 1 14" xfId="636" xr:uid="{00000000-0005-0000-0000-000080020000}"/>
    <cellStyle name="Título 1 15" xfId="637" xr:uid="{00000000-0005-0000-0000-000081020000}"/>
    <cellStyle name="Título 1 16" xfId="638" xr:uid="{00000000-0005-0000-0000-000082020000}"/>
    <cellStyle name="Título 1 17" xfId="639" xr:uid="{00000000-0005-0000-0000-000083020000}"/>
    <cellStyle name="Título 1 18" xfId="640" xr:uid="{00000000-0005-0000-0000-000084020000}"/>
    <cellStyle name="Título 1 2" xfId="641" xr:uid="{00000000-0005-0000-0000-000085020000}"/>
    <cellStyle name="Título 1 3" xfId="642" xr:uid="{00000000-0005-0000-0000-000086020000}"/>
    <cellStyle name="Título 1 4" xfId="643" xr:uid="{00000000-0005-0000-0000-000087020000}"/>
    <cellStyle name="Título 1 5" xfId="644" xr:uid="{00000000-0005-0000-0000-000088020000}"/>
    <cellStyle name="Título 1 6" xfId="645" xr:uid="{00000000-0005-0000-0000-000089020000}"/>
    <cellStyle name="Título 1 7" xfId="646" xr:uid="{00000000-0005-0000-0000-00008A020000}"/>
    <cellStyle name="Título 1 8" xfId="647" xr:uid="{00000000-0005-0000-0000-00008B020000}"/>
    <cellStyle name="Título 1 9" xfId="648" xr:uid="{00000000-0005-0000-0000-00008C020000}"/>
    <cellStyle name="Título 10" xfId="649" xr:uid="{00000000-0005-0000-0000-00008D020000}"/>
    <cellStyle name="Título 11" xfId="650" xr:uid="{00000000-0005-0000-0000-00008E020000}"/>
    <cellStyle name="Título 12" xfId="651" xr:uid="{00000000-0005-0000-0000-00008F020000}"/>
    <cellStyle name="Título 13" xfId="652" xr:uid="{00000000-0005-0000-0000-000090020000}"/>
    <cellStyle name="Título 14" xfId="653" xr:uid="{00000000-0005-0000-0000-000091020000}"/>
    <cellStyle name="Título 15" xfId="654" xr:uid="{00000000-0005-0000-0000-000092020000}"/>
    <cellStyle name="Título 16" xfId="655" xr:uid="{00000000-0005-0000-0000-000093020000}"/>
    <cellStyle name="Título 17" xfId="656" xr:uid="{00000000-0005-0000-0000-000094020000}"/>
    <cellStyle name="Título 18" xfId="657" xr:uid="{00000000-0005-0000-0000-000095020000}"/>
    <cellStyle name="Título 19" xfId="658" xr:uid="{00000000-0005-0000-0000-000096020000}"/>
    <cellStyle name="Título 2 10" xfId="659" xr:uid="{00000000-0005-0000-0000-000097020000}"/>
    <cellStyle name="Título 2 11" xfId="660" xr:uid="{00000000-0005-0000-0000-000098020000}"/>
    <cellStyle name="Título 2 12" xfId="661" xr:uid="{00000000-0005-0000-0000-000099020000}"/>
    <cellStyle name="Título 2 13" xfId="662" xr:uid="{00000000-0005-0000-0000-00009A020000}"/>
    <cellStyle name="Título 2 14" xfId="663" xr:uid="{00000000-0005-0000-0000-00009B020000}"/>
    <cellStyle name="Título 2 15" xfId="664" xr:uid="{00000000-0005-0000-0000-00009C020000}"/>
    <cellStyle name="Título 2 16" xfId="665" xr:uid="{00000000-0005-0000-0000-00009D020000}"/>
    <cellStyle name="Título 2 17" xfId="666" xr:uid="{00000000-0005-0000-0000-00009E020000}"/>
    <cellStyle name="Título 2 18" xfId="667" xr:uid="{00000000-0005-0000-0000-00009F020000}"/>
    <cellStyle name="Título 2 2" xfId="668" xr:uid="{00000000-0005-0000-0000-0000A0020000}"/>
    <cellStyle name="Título 2 3" xfId="669" xr:uid="{00000000-0005-0000-0000-0000A1020000}"/>
    <cellStyle name="Título 2 4" xfId="670" xr:uid="{00000000-0005-0000-0000-0000A2020000}"/>
    <cellStyle name="Título 2 5" xfId="671" xr:uid="{00000000-0005-0000-0000-0000A3020000}"/>
    <cellStyle name="Título 2 6" xfId="672" xr:uid="{00000000-0005-0000-0000-0000A4020000}"/>
    <cellStyle name="Título 2 7" xfId="673" xr:uid="{00000000-0005-0000-0000-0000A5020000}"/>
    <cellStyle name="Título 2 8" xfId="674" xr:uid="{00000000-0005-0000-0000-0000A6020000}"/>
    <cellStyle name="Título 2 9" xfId="675" xr:uid="{00000000-0005-0000-0000-0000A7020000}"/>
    <cellStyle name="Título 20" xfId="676" xr:uid="{00000000-0005-0000-0000-0000A8020000}"/>
    <cellStyle name="Título 3 10" xfId="677" xr:uid="{00000000-0005-0000-0000-0000A9020000}"/>
    <cellStyle name="Título 3 11" xfId="678" xr:uid="{00000000-0005-0000-0000-0000AA020000}"/>
    <cellStyle name="Título 3 12" xfId="679" xr:uid="{00000000-0005-0000-0000-0000AB020000}"/>
    <cellStyle name="Título 3 13" xfId="680" xr:uid="{00000000-0005-0000-0000-0000AC020000}"/>
    <cellStyle name="Título 3 14" xfId="681" xr:uid="{00000000-0005-0000-0000-0000AD020000}"/>
    <cellStyle name="Título 3 15" xfId="682" xr:uid="{00000000-0005-0000-0000-0000AE020000}"/>
    <cellStyle name="Título 3 16" xfId="683" xr:uid="{00000000-0005-0000-0000-0000AF020000}"/>
    <cellStyle name="Título 3 17" xfId="684" xr:uid="{00000000-0005-0000-0000-0000B0020000}"/>
    <cellStyle name="Título 3 18" xfId="685" xr:uid="{00000000-0005-0000-0000-0000B1020000}"/>
    <cellStyle name="Título 3 2" xfId="686" xr:uid="{00000000-0005-0000-0000-0000B2020000}"/>
    <cellStyle name="Título 3 3" xfId="687" xr:uid="{00000000-0005-0000-0000-0000B3020000}"/>
    <cellStyle name="Título 3 4" xfId="688" xr:uid="{00000000-0005-0000-0000-0000B4020000}"/>
    <cellStyle name="Título 3 5" xfId="689" xr:uid="{00000000-0005-0000-0000-0000B5020000}"/>
    <cellStyle name="Título 3 6" xfId="690" xr:uid="{00000000-0005-0000-0000-0000B6020000}"/>
    <cellStyle name="Título 3 7" xfId="691" xr:uid="{00000000-0005-0000-0000-0000B7020000}"/>
    <cellStyle name="Título 3 8" xfId="692" xr:uid="{00000000-0005-0000-0000-0000B8020000}"/>
    <cellStyle name="Título 3 9" xfId="693" xr:uid="{00000000-0005-0000-0000-0000B9020000}"/>
    <cellStyle name="Título 4" xfId="694" xr:uid="{00000000-0005-0000-0000-0000BA020000}"/>
    <cellStyle name="Título 5" xfId="695" xr:uid="{00000000-0005-0000-0000-0000BB020000}"/>
    <cellStyle name="Título 6" xfId="696" xr:uid="{00000000-0005-0000-0000-0000BC020000}"/>
    <cellStyle name="Título 7" xfId="697" xr:uid="{00000000-0005-0000-0000-0000BD020000}"/>
    <cellStyle name="Título 8" xfId="698" xr:uid="{00000000-0005-0000-0000-0000BE020000}"/>
    <cellStyle name="Título 9" xfId="699" xr:uid="{00000000-0005-0000-0000-0000BF020000}"/>
    <cellStyle name="Total 10" xfId="700" xr:uid="{00000000-0005-0000-0000-0000C0020000}"/>
    <cellStyle name="Total 11" xfId="701" xr:uid="{00000000-0005-0000-0000-0000C1020000}"/>
    <cellStyle name="Total 12" xfId="702" xr:uid="{00000000-0005-0000-0000-0000C2020000}"/>
    <cellStyle name="Total 13" xfId="703" xr:uid="{00000000-0005-0000-0000-0000C3020000}"/>
    <cellStyle name="Total 14" xfId="704" xr:uid="{00000000-0005-0000-0000-0000C4020000}"/>
    <cellStyle name="Total 15" xfId="705" xr:uid="{00000000-0005-0000-0000-0000C5020000}"/>
    <cellStyle name="Total 16" xfId="706" xr:uid="{00000000-0005-0000-0000-0000C6020000}"/>
    <cellStyle name="Total 17" xfId="707" xr:uid="{00000000-0005-0000-0000-0000C7020000}"/>
    <cellStyle name="Total 18" xfId="708" xr:uid="{00000000-0005-0000-0000-0000C8020000}"/>
    <cellStyle name="Total 2" xfId="709" xr:uid="{00000000-0005-0000-0000-0000C9020000}"/>
    <cellStyle name="Total 3" xfId="710" xr:uid="{00000000-0005-0000-0000-0000CA020000}"/>
    <cellStyle name="Total 4" xfId="711" xr:uid="{00000000-0005-0000-0000-0000CB020000}"/>
    <cellStyle name="Total 5" xfId="712" xr:uid="{00000000-0005-0000-0000-0000CC020000}"/>
    <cellStyle name="Total 6" xfId="713" xr:uid="{00000000-0005-0000-0000-0000CD020000}"/>
    <cellStyle name="Total 7" xfId="714" xr:uid="{00000000-0005-0000-0000-0000CE020000}"/>
    <cellStyle name="Total 8" xfId="715" xr:uid="{00000000-0005-0000-0000-0000CF020000}"/>
    <cellStyle name="Total 9" xfId="716" xr:uid="{00000000-0005-0000-0000-0000D0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worksheet" Target="worksheets/sheet8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2.xml.rels><?xml version="1.0" encoding="UTF-8" standalone="yes"?>
<Relationships xmlns="http://schemas.openxmlformats.org/package/2006/relationships"><Relationship Id="rId1" Type="http://schemas.openxmlformats.org/officeDocument/2006/relationships/image" Target="../media/image1.png"/></Relationships>
</file>

<file path=xl/drawings/_rels/drawing7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4.xml.rels><?xml version="1.0" encoding="UTF-8" standalone="yes"?>
<Relationships xmlns="http://schemas.openxmlformats.org/package/2006/relationships"><Relationship Id="rId1" Type="http://schemas.openxmlformats.org/officeDocument/2006/relationships/image" Target="../media/image1.png"/></Relationships>
</file>

<file path=xl/drawings/_rels/drawing7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8.xml.rels><?xml version="1.0" encoding="UTF-8" standalone="yes"?>
<Relationships xmlns="http://schemas.openxmlformats.org/package/2006/relationships"><Relationship Id="rId1" Type="http://schemas.openxmlformats.org/officeDocument/2006/relationships/image" Target="../media/image1.png"/></Relationships>
</file>

<file path=xl/drawings/_rels/drawing79.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80.xml.rels><?xml version="1.0" encoding="UTF-8" standalone="yes"?>
<Relationships xmlns="http://schemas.openxmlformats.org/package/2006/relationships"><Relationship Id="rId1" Type="http://schemas.openxmlformats.org/officeDocument/2006/relationships/image" Target="../media/image1.png"/></Relationships>
</file>

<file path=xl/drawings/_rels/drawing81.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3" name="Imagen 5" descr="Porfin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32485" y="137583"/>
          <a:ext cx="1151126" cy="1133039"/>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24.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26.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27.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28.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C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29.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D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30.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E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31.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1F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32.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2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33.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2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34.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2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35.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2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36.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2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37.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2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38.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2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39.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40.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2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41.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2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42.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2A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43.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2B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44.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2C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45.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2D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46.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2E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47.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2F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48.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3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49.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3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50.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3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51.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3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52.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3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53.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3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54.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3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55.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3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56.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3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57.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3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58.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3A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59.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3B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60.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3C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61.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3D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62.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3E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63.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3F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64.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4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65.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4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66.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4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67.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4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68.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4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69.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4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70.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4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71.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4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72.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4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73.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4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74.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4A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75.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4B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76.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4C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77.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4D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78.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4E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79.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4F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80.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5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81.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5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67235</xdr:colOff>
      <xdr:row>0</xdr:row>
      <xdr:rowOff>137583</xdr:rowOff>
    </xdr:from>
    <xdr:to>
      <xdr:col>7</xdr:col>
      <xdr:colOff>22444</xdr:colOff>
      <xdr:row>4</xdr:row>
      <xdr:rowOff>201705</xdr:rowOff>
    </xdr:to>
    <xdr:pic>
      <xdr:nvPicPr>
        <xdr:cNvPr id="2" name="Imagen 5" descr="Porfin2">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91385" y="137583"/>
          <a:ext cx="1155359" cy="112139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2"/>
  <sheetViews>
    <sheetView zoomScaleSheetLayoutView="100" workbookViewId="0">
      <pane ySplit="5" topLeftCell="A36" activePane="bottomLeft" state="frozen"/>
      <selection pane="bottomLeft" activeCell="F30" sqref="F30"/>
    </sheetView>
  </sheetViews>
  <sheetFormatPr baseColWidth="10" defaultColWidth="8" defaultRowHeight="14.1" customHeight="1" x14ac:dyDescent="0.2"/>
  <cols>
    <col min="1" max="1" width="8" style="75"/>
    <col min="2" max="2" width="11" style="84" bestFit="1" customWidth="1"/>
    <col min="3" max="4" width="8" style="85"/>
    <col min="5" max="5" width="10.125" style="75" bestFit="1" customWidth="1"/>
    <col min="6" max="6" width="18.5" style="68" customWidth="1"/>
    <col min="7" max="7" width="10.875" style="86" customWidth="1"/>
    <col min="8" max="11" width="5.875" style="86" customWidth="1"/>
    <col min="12" max="12" width="32" style="70" customWidth="1"/>
    <col min="13" max="13" width="31.875" style="87" customWidth="1"/>
    <col min="14" max="16384" width="8" style="75"/>
  </cols>
  <sheetData>
    <row r="1" spans="1:13" s="72" customFormat="1" ht="14.1" customHeight="1" x14ac:dyDescent="0.25">
      <c r="A1" s="65" t="s">
        <v>59</v>
      </c>
      <c r="B1" s="66"/>
      <c r="C1" s="67"/>
      <c r="D1" s="67"/>
      <c r="E1" s="65"/>
      <c r="F1" s="68"/>
      <c r="G1" s="69"/>
      <c r="H1" s="69"/>
      <c r="I1" s="69"/>
      <c r="J1" s="69"/>
      <c r="K1" s="69"/>
      <c r="L1" s="70"/>
      <c r="M1" s="71"/>
    </row>
    <row r="2" spans="1:13" s="72" customFormat="1" ht="14.1" customHeight="1" x14ac:dyDescent="0.25">
      <c r="A2" s="65" t="s">
        <v>60</v>
      </c>
      <c r="B2" s="66"/>
      <c r="C2" s="67"/>
      <c r="D2" s="67"/>
      <c r="E2" s="65"/>
      <c r="F2" s="68"/>
      <c r="G2" s="69"/>
      <c r="H2" s="69"/>
      <c r="I2" s="69"/>
      <c r="J2" s="69"/>
      <c r="K2" s="69"/>
      <c r="L2" s="70"/>
      <c r="M2" s="71"/>
    </row>
    <row r="3" spans="1:13" s="72" customFormat="1" ht="14.1" customHeight="1" x14ac:dyDescent="0.25">
      <c r="A3" s="65" t="s">
        <v>61</v>
      </c>
      <c r="B3" s="66"/>
      <c r="C3" s="67"/>
      <c r="D3" s="67"/>
      <c r="E3" s="65"/>
      <c r="F3" s="68"/>
      <c r="G3" s="69"/>
      <c r="H3" s="69"/>
      <c r="I3" s="69"/>
      <c r="J3" s="69"/>
      <c r="K3" s="69"/>
      <c r="L3" s="70"/>
      <c r="M3" s="71"/>
    </row>
    <row r="4" spans="1:13" s="72" customFormat="1" ht="14.1" customHeight="1" x14ac:dyDescent="0.25">
      <c r="A4" s="65"/>
      <c r="B4" s="66"/>
      <c r="C4" s="67"/>
      <c r="D4" s="67"/>
      <c r="E4" s="65"/>
      <c r="F4" s="68"/>
      <c r="G4" s="69"/>
      <c r="H4" s="69"/>
      <c r="I4" s="69"/>
      <c r="J4" s="69"/>
      <c r="K4" s="69"/>
      <c r="L4" s="70"/>
      <c r="M4" s="71"/>
    </row>
    <row r="5" spans="1:13" ht="22.5" x14ac:dyDescent="0.2">
      <c r="A5" s="73" t="s">
        <v>62</v>
      </c>
      <c r="B5" s="73" t="s">
        <v>63</v>
      </c>
      <c r="C5" s="74" t="s">
        <v>64</v>
      </c>
      <c r="D5" s="74" t="s">
        <v>65</v>
      </c>
      <c r="E5" s="73" t="s">
        <v>11</v>
      </c>
      <c r="F5" s="73" t="s">
        <v>66</v>
      </c>
      <c r="G5" s="73" t="s">
        <v>12</v>
      </c>
      <c r="H5" s="73" t="s">
        <v>5</v>
      </c>
      <c r="I5" s="73" t="s">
        <v>2</v>
      </c>
      <c r="J5" s="73" t="s">
        <v>1</v>
      </c>
      <c r="K5" s="73" t="s">
        <v>0</v>
      </c>
      <c r="L5" s="73" t="s">
        <v>7</v>
      </c>
      <c r="M5" s="73" t="s">
        <v>67</v>
      </c>
    </row>
    <row r="6" spans="1:13" ht="12" x14ac:dyDescent="0.2">
      <c r="A6" s="103">
        <v>1</v>
      </c>
      <c r="B6" s="104"/>
      <c r="C6" s="105" t="s">
        <v>50</v>
      </c>
      <c r="D6" s="106"/>
      <c r="E6" s="107" t="str">
        <f>C6</f>
        <v>01</v>
      </c>
      <c r="F6" s="108" t="s">
        <v>68</v>
      </c>
      <c r="G6" s="104"/>
      <c r="H6" s="104"/>
      <c r="I6" s="104"/>
      <c r="J6" s="104"/>
      <c r="K6" s="104"/>
      <c r="L6" s="109"/>
      <c r="M6" s="109"/>
    </row>
    <row r="7" spans="1:13" ht="33.75" x14ac:dyDescent="0.2">
      <c r="A7" s="103">
        <v>2</v>
      </c>
      <c r="B7" s="110">
        <v>1</v>
      </c>
      <c r="C7" s="105" t="s">
        <v>50</v>
      </c>
      <c r="D7" s="111" t="s">
        <v>50</v>
      </c>
      <c r="E7" s="112" t="str">
        <f>CONCATENATE(C7,".",D7)</f>
        <v>01.01</v>
      </c>
      <c r="F7" s="113" t="s">
        <v>136</v>
      </c>
      <c r="G7" s="78">
        <v>12</v>
      </c>
      <c r="H7" s="79"/>
      <c r="I7" s="78" t="s">
        <v>69</v>
      </c>
      <c r="J7" s="78"/>
      <c r="K7" s="78"/>
      <c r="L7" s="80" t="s">
        <v>70</v>
      </c>
      <c r="M7" s="80" t="str">
        <f>CONCATENATE(L7,"; Ver ficha N°. ",B7)</f>
        <v>No desarrollan valores secundarios, debido a que los originales reposan en la Secretaria de Gobierno; Ver ficha N°. 1</v>
      </c>
    </row>
    <row r="8" spans="1:13" s="81" customFormat="1" ht="56.25" x14ac:dyDescent="0.2">
      <c r="A8" s="103">
        <v>3</v>
      </c>
      <c r="B8" s="110">
        <v>2</v>
      </c>
      <c r="C8" s="105" t="s">
        <v>51</v>
      </c>
      <c r="D8" s="111"/>
      <c r="E8" s="107" t="str">
        <f>C8</f>
        <v>02</v>
      </c>
      <c r="F8" s="113" t="s">
        <v>137</v>
      </c>
      <c r="G8" s="114">
        <v>12</v>
      </c>
      <c r="H8" s="114" t="s">
        <v>69</v>
      </c>
      <c r="I8" s="114"/>
      <c r="J8" s="114" t="s">
        <v>69</v>
      </c>
      <c r="K8" s="114"/>
      <c r="L8" s="80" t="s">
        <v>71</v>
      </c>
      <c r="M8" s="80" t="str">
        <f>CONCATENATE(L8,"; Ver ficha N°. ",B8)</f>
        <v>Constituyen parte de la memoria histórica de la entidad, por cuanto reflejan el desarrollo de actividades misionales en cumplimiento de las funciones administrativas de cada una de las dependencias a través del tiempo; Ver ficha N°. 2</v>
      </c>
    </row>
    <row r="9" spans="1:13" s="81" customFormat="1" ht="33.75" x14ac:dyDescent="0.2">
      <c r="A9" s="103">
        <v>4</v>
      </c>
      <c r="B9" s="110">
        <v>3</v>
      </c>
      <c r="C9" s="105" t="s">
        <v>52</v>
      </c>
      <c r="D9" s="111"/>
      <c r="E9" s="107" t="str">
        <f t="shared" ref="E9:E12" si="0">C9</f>
        <v>03</v>
      </c>
      <c r="F9" s="113" t="s">
        <v>72</v>
      </c>
      <c r="G9" s="78">
        <v>20</v>
      </c>
      <c r="H9" s="79"/>
      <c r="I9" s="78" t="s">
        <v>69</v>
      </c>
      <c r="J9" s="78"/>
      <c r="K9" s="78"/>
      <c r="L9" s="80" t="s">
        <v>73</v>
      </c>
      <c r="M9" s="80" t="str">
        <f>CONCATENATE(L9,"; Ver ficha N°. ",B9)</f>
        <v>Se eliminan una vez cumplido el tiempo de retención en el archivo central por no generar valores secundarios; Ver ficha N°. 3</v>
      </c>
    </row>
    <row r="10" spans="1:13" s="81" customFormat="1" ht="33.75" x14ac:dyDescent="0.2">
      <c r="A10" s="103">
        <v>5</v>
      </c>
      <c r="B10" s="110">
        <v>4</v>
      </c>
      <c r="C10" s="105" t="s">
        <v>53</v>
      </c>
      <c r="D10" s="111"/>
      <c r="E10" s="107" t="str">
        <f t="shared" si="0"/>
        <v>04</v>
      </c>
      <c r="F10" s="113" t="s">
        <v>74</v>
      </c>
      <c r="G10" s="78">
        <v>12</v>
      </c>
      <c r="H10" s="79"/>
      <c r="I10" s="79" t="s">
        <v>69</v>
      </c>
      <c r="J10" s="78"/>
      <c r="K10" s="78"/>
      <c r="L10" s="80" t="s">
        <v>73</v>
      </c>
      <c r="M10" s="80" t="str">
        <f>CONCATENATE(L10,"; Ver ficha N°. ",B10)</f>
        <v>Se eliminan una vez cumplido el tiempo de retención en el archivo central por no generar valores secundarios; Ver ficha N°. 4</v>
      </c>
    </row>
    <row r="11" spans="1:13" s="81" customFormat="1" ht="56.25" x14ac:dyDescent="0.2">
      <c r="A11" s="103">
        <v>6</v>
      </c>
      <c r="B11" s="110">
        <v>5</v>
      </c>
      <c r="C11" s="105" t="s">
        <v>54</v>
      </c>
      <c r="D11" s="111"/>
      <c r="E11" s="107" t="str">
        <f t="shared" si="0"/>
        <v>05</v>
      </c>
      <c r="F11" s="113" t="s">
        <v>75</v>
      </c>
      <c r="G11" s="78">
        <v>20</v>
      </c>
      <c r="H11" s="79"/>
      <c r="I11" s="78"/>
      <c r="J11" s="78" t="s">
        <v>69</v>
      </c>
      <c r="K11" s="78" t="s">
        <v>69</v>
      </c>
      <c r="L11" s="80" t="s">
        <v>76</v>
      </c>
      <c r="M11" s="80" t="str">
        <f>CONCATENATE(L11,"; Ver ficha N°. ",B11)</f>
        <v>Seleccionar por cada año de producción documental aquellos contratos que representen inversiones importantes para la unidad y que tengan trascendencia para el desarrollo misional de la misma; Ver ficha N°. 5</v>
      </c>
    </row>
    <row r="12" spans="1:13" s="81" customFormat="1" ht="20.25" x14ac:dyDescent="0.2">
      <c r="A12" s="103">
        <v>7</v>
      </c>
      <c r="B12" s="110"/>
      <c r="C12" s="105" t="s">
        <v>14</v>
      </c>
      <c r="D12" s="111"/>
      <c r="E12" s="107" t="str">
        <f t="shared" si="0"/>
        <v>06</v>
      </c>
      <c r="F12" s="108" t="s">
        <v>77</v>
      </c>
      <c r="G12" s="78"/>
      <c r="H12" s="79"/>
      <c r="I12" s="78"/>
      <c r="J12" s="78"/>
      <c r="K12" s="78"/>
      <c r="L12" s="80"/>
      <c r="M12" s="80"/>
    </row>
    <row r="13" spans="1:13" s="81" customFormat="1" ht="45" x14ac:dyDescent="0.2">
      <c r="A13" s="103">
        <v>8</v>
      </c>
      <c r="B13" s="110">
        <v>6</v>
      </c>
      <c r="C13" s="105" t="s">
        <v>14</v>
      </c>
      <c r="D13" s="111" t="s">
        <v>50</v>
      </c>
      <c r="E13" s="112" t="str">
        <f>CONCATENATE(C13,".",D13)</f>
        <v>06.01</v>
      </c>
      <c r="F13" s="113" t="s">
        <v>78</v>
      </c>
      <c r="G13" s="78">
        <v>12</v>
      </c>
      <c r="H13" s="79" t="s">
        <v>69</v>
      </c>
      <c r="I13" s="78"/>
      <c r="J13" s="78" t="s">
        <v>69</v>
      </c>
      <c r="K13" s="78"/>
      <c r="L13" s="80" t="s">
        <v>79</v>
      </c>
      <c r="M13" s="80" t="str">
        <f>CONCATENATE(L13,"; Ver ficha N°. ",B13)</f>
        <v>Constituyen parte de la memoria histórica, porque testimonian el desarrollo de las actividades realizadas en cumplimiento de las funciones administrativas; Ver ficha N°. 6</v>
      </c>
    </row>
    <row r="14" spans="1:13" s="81" customFormat="1" ht="56.25" x14ac:dyDescent="0.2">
      <c r="A14" s="103">
        <v>9</v>
      </c>
      <c r="B14" s="110">
        <v>7</v>
      </c>
      <c r="C14" s="105" t="s">
        <v>14</v>
      </c>
      <c r="D14" s="111" t="s">
        <v>51</v>
      </c>
      <c r="E14" s="112" t="str">
        <f t="shared" ref="E14" si="1">CONCATENATE(C14,".",D14)</f>
        <v>06.02</v>
      </c>
      <c r="F14" s="113" t="s">
        <v>138</v>
      </c>
      <c r="G14" s="78">
        <v>12</v>
      </c>
      <c r="H14" s="79" t="s">
        <v>69</v>
      </c>
      <c r="I14" s="78"/>
      <c r="J14" s="78" t="s">
        <v>69</v>
      </c>
      <c r="K14" s="79"/>
      <c r="L14" s="80" t="s">
        <v>80</v>
      </c>
      <c r="M14" s="80" t="str">
        <f>CONCATENATE(L14,"; Ver ficha N°. ",B14)</f>
        <v>Constituyen parte de la memoria histórica de la entidad, porque reflejan y testimonian el desarrollo de las actividades realizadas por cada dependencia en cumplimiento de las funciones administrativas; Ver ficha N°. 7</v>
      </c>
    </row>
    <row r="15" spans="1:13" s="81" customFormat="1" ht="33.75" x14ac:dyDescent="0.2">
      <c r="A15" s="103">
        <v>10</v>
      </c>
      <c r="B15" s="110">
        <v>8</v>
      </c>
      <c r="C15" s="105" t="s">
        <v>55</v>
      </c>
      <c r="D15" s="111"/>
      <c r="E15" s="107" t="str">
        <f t="shared" ref="E15:E23" si="2">C15</f>
        <v>07</v>
      </c>
      <c r="F15" s="113" t="s">
        <v>81</v>
      </c>
      <c r="G15" s="78">
        <v>20</v>
      </c>
      <c r="H15" s="78"/>
      <c r="I15" s="78" t="s">
        <v>69</v>
      </c>
      <c r="J15" s="78"/>
      <c r="K15" s="79"/>
      <c r="L15" s="80" t="s">
        <v>73</v>
      </c>
      <c r="M15" s="80" t="str">
        <f t="shared" ref="M15:M22" si="3">CONCATENATE(L15,"; Ver ficha N°. ",B15)</f>
        <v>Se eliminan una vez cumplido el tiempo de retención en el archivo central por no generar valores secundarios; Ver ficha N°. 8</v>
      </c>
    </row>
    <row r="16" spans="1:13" s="81" customFormat="1" ht="45" x14ac:dyDescent="0.2">
      <c r="A16" s="103">
        <v>11</v>
      </c>
      <c r="B16" s="110">
        <v>9</v>
      </c>
      <c r="C16" s="105" t="s">
        <v>56</v>
      </c>
      <c r="D16" s="111"/>
      <c r="E16" s="107" t="str">
        <f t="shared" si="2"/>
        <v>08</v>
      </c>
      <c r="F16" s="113" t="s">
        <v>82</v>
      </c>
      <c r="G16" s="78">
        <v>20</v>
      </c>
      <c r="H16" s="78"/>
      <c r="I16" s="78"/>
      <c r="J16" s="78" t="s">
        <v>69</v>
      </c>
      <c r="K16" s="79" t="s">
        <v>69</v>
      </c>
      <c r="L16" s="80" t="s">
        <v>83</v>
      </c>
      <c r="M16" s="80" t="str">
        <f t="shared" si="3"/>
        <v>Seleccionar como muestra representativa las cuentas del fondo de bomberos de diciembre de cada año, teniendo en cuenta que en este mes el movimiento es mayor; Ver ficha N°. 9</v>
      </c>
    </row>
    <row r="17" spans="1:13" s="81" customFormat="1" ht="56.25" x14ac:dyDescent="0.2">
      <c r="A17" s="103">
        <v>12</v>
      </c>
      <c r="B17" s="110">
        <v>10</v>
      </c>
      <c r="C17" s="105" t="s">
        <v>57</v>
      </c>
      <c r="D17" s="111"/>
      <c r="E17" s="107" t="str">
        <f t="shared" si="2"/>
        <v>09</v>
      </c>
      <c r="F17" s="113" t="s">
        <v>139</v>
      </c>
      <c r="G17" s="78">
        <v>12</v>
      </c>
      <c r="H17" s="78" t="s">
        <v>69</v>
      </c>
      <c r="I17" s="78"/>
      <c r="J17" s="78" t="s">
        <v>69</v>
      </c>
      <c r="K17" s="79"/>
      <c r="L17" s="80" t="s">
        <v>84</v>
      </c>
      <c r="M17" s="80" t="str">
        <f t="shared" si="3"/>
        <v>Constituyen parte de la memoria histórica de la entidad y  permite evidenciar el cumplimiento de tareas y objetivos tanto de las oficinas administrativas como de  las estaciones; Ver ficha N°. 10</v>
      </c>
    </row>
    <row r="18" spans="1:13" s="81" customFormat="1" ht="56.25" x14ac:dyDescent="0.2">
      <c r="A18" s="103">
        <v>13</v>
      </c>
      <c r="B18" s="110">
        <v>11</v>
      </c>
      <c r="C18" s="105" t="s">
        <v>29</v>
      </c>
      <c r="D18" s="111"/>
      <c r="E18" s="107" t="str">
        <f t="shared" si="2"/>
        <v>10</v>
      </c>
      <c r="F18" s="113" t="s">
        <v>85</v>
      </c>
      <c r="G18" s="78">
        <v>12</v>
      </c>
      <c r="H18" s="78" t="s">
        <v>69</v>
      </c>
      <c r="I18" s="78"/>
      <c r="J18" s="78" t="s">
        <v>69</v>
      </c>
      <c r="K18" s="79"/>
      <c r="L18" s="80" t="s">
        <v>86</v>
      </c>
      <c r="M18" s="80" t="str">
        <f t="shared" si="3"/>
        <v>Constituyen parte de la memoria histórica de la entidad, porque son el testimonio de las directrices en materia de capacitación impartidas por el cuerpo oficial de bomberos a través del tiempo; Ver ficha N°. 11</v>
      </c>
    </row>
    <row r="19" spans="1:13" s="81" customFormat="1" ht="45" x14ac:dyDescent="0.2">
      <c r="A19" s="103">
        <v>14</v>
      </c>
      <c r="B19" s="110">
        <v>12</v>
      </c>
      <c r="C19" s="105" t="s">
        <v>30</v>
      </c>
      <c r="D19" s="111"/>
      <c r="E19" s="107" t="str">
        <f t="shared" si="2"/>
        <v>11</v>
      </c>
      <c r="F19" s="113" t="s">
        <v>87</v>
      </c>
      <c r="G19" s="78">
        <v>5</v>
      </c>
      <c r="H19" s="78" t="s">
        <v>69</v>
      </c>
      <c r="I19" s="78"/>
      <c r="J19" s="78" t="s">
        <v>69</v>
      </c>
      <c r="K19" s="79"/>
      <c r="L19" s="80" t="s">
        <v>88</v>
      </c>
      <c r="M19" s="80" t="str">
        <f t="shared" si="3"/>
        <v>Constituyen parte del patrimonio documental de la entidad, por cuanto consolidan las actividades realizadas en la atención de los diferentes servicios de emergencia; Ver ficha N°. 12</v>
      </c>
    </row>
    <row r="20" spans="1:13" s="81" customFormat="1" ht="33.75" x14ac:dyDescent="0.2">
      <c r="A20" s="103">
        <v>15</v>
      </c>
      <c r="B20" s="110">
        <v>13</v>
      </c>
      <c r="C20" s="105" t="s">
        <v>31</v>
      </c>
      <c r="D20" s="111"/>
      <c r="E20" s="107" t="str">
        <f t="shared" si="2"/>
        <v>12</v>
      </c>
      <c r="F20" s="113" t="s">
        <v>89</v>
      </c>
      <c r="G20" s="78">
        <v>5</v>
      </c>
      <c r="H20" s="78"/>
      <c r="I20" s="78" t="s">
        <v>69</v>
      </c>
      <c r="J20" s="78"/>
      <c r="K20" s="79"/>
      <c r="L20" s="80" t="s">
        <v>90</v>
      </c>
      <c r="M20" s="80" t="str">
        <f t="shared" si="3"/>
        <v>Se eliminan una vez cumplido el tiempo de retención en el  archivo central por no generar valores secundarios; Ver ficha N°. 13</v>
      </c>
    </row>
    <row r="21" spans="1:13" s="81" customFormat="1" ht="146.25" x14ac:dyDescent="0.2">
      <c r="A21" s="103">
        <v>16</v>
      </c>
      <c r="B21" s="110">
        <v>14</v>
      </c>
      <c r="C21" s="105" t="s">
        <v>32</v>
      </c>
      <c r="D21" s="111"/>
      <c r="E21" s="107" t="str">
        <f t="shared" si="2"/>
        <v>13</v>
      </c>
      <c r="F21" s="113" t="s">
        <v>91</v>
      </c>
      <c r="G21" s="78">
        <v>80</v>
      </c>
      <c r="H21" s="78"/>
      <c r="I21" s="78"/>
      <c r="J21" s="78" t="s">
        <v>69</v>
      </c>
      <c r="K21" s="79" t="s">
        <v>69</v>
      </c>
      <c r="L21" s="80" t="s">
        <v>92</v>
      </c>
      <c r="M21" s="80" t="str">
        <f t="shared" si="3"/>
        <v>Una vez la documentación pierda todos sus valores primarios, se puede proceder a su selección de la siguiente forma:
Historias Laborales anteriores al año de 1968 deben ser transferidas en su totalidad al Archivo de Bogotá, según los protocolos establecidos para esta actividad.
Historias Laborales posteriores al año de 1968 deben ser seleccionadas cada 20 años por niveles jerárquicos de empleos, con las características de ser las más completas de la entidad y en las cantidades estipuladas en el punto anterior; Ver ficha N°. 14</v>
      </c>
    </row>
    <row r="22" spans="1:13" s="81" customFormat="1" ht="33.75" x14ac:dyDescent="0.2">
      <c r="A22" s="103">
        <v>17</v>
      </c>
      <c r="B22" s="110">
        <v>15</v>
      </c>
      <c r="C22" s="105" t="s">
        <v>33</v>
      </c>
      <c r="D22" s="111"/>
      <c r="E22" s="107" t="str">
        <f t="shared" si="2"/>
        <v>14</v>
      </c>
      <c r="F22" s="113" t="s">
        <v>93</v>
      </c>
      <c r="G22" s="78">
        <v>12</v>
      </c>
      <c r="H22" s="78" t="s">
        <v>69</v>
      </c>
      <c r="I22" s="78"/>
      <c r="J22" s="78" t="s">
        <v>69</v>
      </c>
      <c r="K22" s="79"/>
      <c r="L22" s="80" t="s">
        <v>94</v>
      </c>
      <c r="M22" s="80" t="str">
        <f t="shared" si="3"/>
        <v>Se conservan totalmente por evidenciar el proceso particular de investigaciones internas en el Cuerpo de Bomberos; Ver ficha N°. 15</v>
      </c>
    </row>
    <row r="23" spans="1:13" s="81" customFormat="1" ht="20.25" x14ac:dyDescent="0.2">
      <c r="A23" s="103">
        <v>18</v>
      </c>
      <c r="B23" s="110"/>
      <c r="C23" s="105" t="s">
        <v>34</v>
      </c>
      <c r="D23" s="111"/>
      <c r="E23" s="107" t="str">
        <f t="shared" si="2"/>
        <v>15</v>
      </c>
      <c r="F23" s="108" t="s">
        <v>95</v>
      </c>
      <c r="G23" s="78"/>
      <c r="H23" s="78"/>
      <c r="I23" s="78"/>
      <c r="J23" s="78"/>
      <c r="K23" s="79"/>
      <c r="L23" s="80"/>
      <c r="M23" s="80"/>
    </row>
    <row r="24" spans="1:13" s="81" customFormat="1" ht="33.75" x14ac:dyDescent="0.2">
      <c r="A24" s="103">
        <v>19</v>
      </c>
      <c r="B24" s="110">
        <v>16</v>
      </c>
      <c r="C24" s="105" t="s">
        <v>34</v>
      </c>
      <c r="D24" s="111" t="s">
        <v>50</v>
      </c>
      <c r="E24" s="112" t="str">
        <f t="shared" ref="E24:E25" si="4">CONCATENATE(C24,".",D24)</f>
        <v>15.01</v>
      </c>
      <c r="F24" s="113" t="s">
        <v>96</v>
      </c>
      <c r="G24" s="78">
        <v>12</v>
      </c>
      <c r="H24" s="78" t="s">
        <v>69</v>
      </c>
      <c r="I24" s="78"/>
      <c r="J24" s="78" t="s">
        <v>69</v>
      </c>
      <c r="K24" s="79"/>
      <c r="L24" s="80" t="s">
        <v>97</v>
      </c>
      <c r="M24" s="80" t="str">
        <f t="shared" ref="M24:M26" si="5">CONCATENATE(L24,"; Ver ficha N°. ",B24)</f>
        <v>Constituyen parte de la memoria histórica y reflejan las actividades realizadas en cumplimiento de las funciones administrativas; Ver ficha N°. 16</v>
      </c>
    </row>
    <row r="25" spans="1:13" s="81" customFormat="1" ht="56.25" x14ac:dyDescent="0.2">
      <c r="A25" s="103">
        <v>20</v>
      </c>
      <c r="B25" s="110">
        <v>17</v>
      </c>
      <c r="C25" s="105" t="s">
        <v>34</v>
      </c>
      <c r="D25" s="111" t="s">
        <v>51</v>
      </c>
      <c r="E25" s="112" t="str">
        <f t="shared" si="4"/>
        <v>15.02</v>
      </c>
      <c r="F25" s="113" t="s">
        <v>98</v>
      </c>
      <c r="G25" s="78">
        <v>12</v>
      </c>
      <c r="H25" s="78" t="s">
        <v>69</v>
      </c>
      <c r="I25" s="78"/>
      <c r="J25" s="78" t="s">
        <v>69</v>
      </c>
      <c r="K25" s="79"/>
      <c r="L25" s="80" t="s">
        <v>99</v>
      </c>
      <c r="M25" s="80" t="str">
        <f t="shared" si="5"/>
        <v>Constituyen parte del patrimonio documental de la entidad, por cuanto evidencian y describen de manera detallada, las actividades realizadas en la atención de los servicios de emergencia; Ver ficha N°. 17</v>
      </c>
    </row>
    <row r="26" spans="1:13" s="81" customFormat="1" ht="45" x14ac:dyDescent="0.2">
      <c r="A26" s="103">
        <v>21</v>
      </c>
      <c r="B26" s="110">
        <v>18</v>
      </c>
      <c r="C26" s="105" t="s">
        <v>35</v>
      </c>
      <c r="D26" s="111"/>
      <c r="E26" s="107" t="str">
        <f t="shared" ref="E26:E35" si="6">C26</f>
        <v>16</v>
      </c>
      <c r="F26" s="113" t="s">
        <v>140</v>
      </c>
      <c r="G26" s="78">
        <v>5</v>
      </c>
      <c r="H26" s="78"/>
      <c r="I26" s="78" t="s">
        <v>69</v>
      </c>
      <c r="J26" s="78"/>
      <c r="K26" s="79"/>
      <c r="L26" s="80" t="s">
        <v>100</v>
      </c>
      <c r="M26" s="80" t="str">
        <f t="shared" si="5"/>
        <v>Se eliminan una vez cumplido el tiempo en archivo central por no generar valores secundarios y porque son renovadas cada año; Ver ficha N°. 18</v>
      </c>
    </row>
    <row r="27" spans="1:13" s="81" customFormat="1" ht="33.75" x14ac:dyDescent="0.2">
      <c r="A27" s="103">
        <v>22</v>
      </c>
      <c r="B27" s="110">
        <v>19</v>
      </c>
      <c r="C27" s="105" t="s">
        <v>36</v>
      </c>
      <c r="D27" s="111"/>
      <c r="E27" s="107" t="str">
        <f t="shared" si="6"/>
        <v>17</v>
      </c>
      <c r="F27" s="113" t="s">
        <v>141</v>
      </c>
      <c r="G27" s="78">
        <v>12</v>
      </c>
      <c r="H27" s="78"/>
      <c r="I27" s="78" t="s">
        <v>69</v>
      </c>
      <c r="J27" s="78"/>
      <c r="K27" s="79"/>
      <c r="L27" s="80" t="s">
        <v>73</v>
      </c>
      <c r="M27" s="80" t="str">
        <f>CONCATENATE(L27,"; Ver ficha N°. ",B27)</f>
        <v>Se eliminan una vez cumplido el tiempo de retención en el archivo central por no generar valores secundarios; Ver ficha N°. 19</v>
      </c>
    </row>
    <row r="28" spans="1:13" s="81" customFormat="1" ht="45" x14ac:dyDescent="0.2">
      <c r="A28" s="103">
        <v>23</v>
      </c>
      <c r="B28" s="110">
        <v>20</v>
      </c>
      <c r="C28" s="105" t="s">
        <v>37</v>
      </c>
      <c r="D28" s="111"/>
      <c r="E28" s="107" t="str">
        <f t="shared" si="6"/>
        <v>18</v>
      </c>
      <c r="F28" s="113" t="s">
        <v>142</v>
      </c>
      <c r="G28" s="78">
        <v>12</v>
      </c>
      <c r="H28" s="78" t="s">
        <v>69</v>
      </c>
      <c r="I28" s="78"/>
      <c r="J28" s="78" t="s">
        <v>69</v>
      </c>
      <c r="K28" s="79"/>
      <c r="L28" s="80" t="s">
        <v>101</v>
      </c>
      <c r="M28" s="80" t="str">
        <f t="shared" ref="M28:M32" si="7">CONCATENATE(L28,"; Ver ficha N°. ",B28)</f>
        <v>Constituyen parte de la memoria histórica de la entidad, porque reflejan el desarrollo detallado de las actividades realizadas en cumplimiento de la atención de emergencias; Ver ficha N°. 20</v>
      </c>
    </row>
    <row r="29" spans="1:13" s="81" customFormat="1" ht="45" x14ac:dyDescent="0.2">
      <c r="A29" s="103">
        <v>24</v>
      </c>
      <c r="B29" s="110">
        <v>21</v>
      </c>
      <c r="C29" s="105" t="s">
        <v>38</v>
      </c>
      <c r="D29" s="111"/>
      <c r="E29" s="107" t="str">
        <f t="shared" si="6"/>
        <v>19</v>
      </c>
      <c r="F29" s="113" t="s">
        <v>102</v>
      </c>
      <c r="G29" s="78">
        <v>20</v>
      </c>
      <c r="H29" s="78" t="s">
        <v>69</v>
      </c>
      <c r="I29" s="78"/>
      <c r="J29" s="78" t="s">
        <v>69</v>
      </c>
      <c r="K29" s="79"/>
      <c r="L29" s="80" t="s">
        <v>143</v>
      </c>
      <c r="M29" s="80" t="str">
        <f t="shared" si="7"/>
        <v>Se conservan totalmente por cuanto recogen de manera consolidada la información contable y financiera de la entidad y testimonian la situación económica de la misma; Ver ficha N°. 21</v>
      </c>
    </row>
    <row r="30" spans="1:13" s="81" customFormat="1" ht="33.75" x14ac:dyDescent="0.2">
      <c r="A30" s="103">
        <v>25</v>
      </c>
      <c r="B30" s="110">
        <v>22</v>
      </c>
      <c r="C30" s="105" t="s">
        <v>39</v>
      </c>
      <c r="D30" s="111"/>
      <c r="E30" s="107" t="str">
        <f t="shared" si="6"/>
        <v>20</v>
      </c>
      <c r="F30" s="113" t="s">
        <v>103</v>
      </c>
      <c r="G30" s="78">
        <v>20</v>
      </c>
      <c r="H30" s="78"/>
      <c r="I30" s="78" t="s">
        <v>69</v>
      </c>
      <c r="J30" s="78"/>
      <c r="K30" s="79"/>
      <c r="L30" s="80" t="s">
        <v>73</v>
      </c>
      <c r="M30" s="80" t="str">
        <f t="shared" si="7"/>
        <v>Se eliminan una vez cumplido el tiempo de retención en el archivo central por no generar valores secundarios; Ver ficha N°. 22</v>
      </c>
    </row>
    <row r="31" spans="1:13" s="81" customFormat="1" ht="33.75" x14ac:dyDescent="0.2">
      <c r="A31" s="103">
        <v>26</v>
      </c>
      <c r="B31" s="110">
        <v>23</v>
      </c>
      <c r="C31" s="105" t="s">
        <v>40</v>
      </c>
      <c r="D31" s="111"/>
      <c r="E31" s="107" t="str">
        <f t="shared" si="6"/>
        <v>21</v>
      </c>
      <c r="F31" s="113" t="s">
        <v>104</v>
      </c>
      <c r="G31" s="78">
        <v>80</v>
      </c>
      <c r="H31" s="78"/>
      <c r="I31" s="78" t="s">
        <v>69</v>
      </c>
      <c r="J31" s="78"/>
      <c r="K31" s="79"/>
      <c r="L31" s="80" t="s">
        <v>90</v>
      </c>
      <c r="M31" s="80" t="str">
        <f t="shared" si="7"/>
        <v>Se eliminan una vez cumplido el tiempo de retención en el  archivo central por no generar valores secundarios; Ver ficha N°. 23</v>
      </c>
    </row>
    <row r="32" spans="1:13" s="81" customFormat="1" ht="45" x14ac:dyDescent="0.2">
      <c r="A32" s="103">
        <v>27</v>
      </c>
      <c r="B32" s="110">
        <v>24</v>
      </c>
      <c r="C32" s="105" t="s">
        <v>41</v>
      </c>
      <c r="D32" s="111"/>
      <c r="E32" s="107" t="str">
        <f t="shared" si="6"/>
        <v>22</v>
      </c>
      <c r="F32" s="113" t="s">
        <v>105</v>
      </c>
      <c r="G32" s="78">
        <v>12</v>
      </c>
      <c r="H32" s="78" t="s">
        <v>69</v>
      </c>
      <c r="I32" s="78"/>
      <c r="J32" s="78" t="s">
        <v>69</v>
      </c>
      <c r="K32" s="79"/>
      <c r="L32" s="80" t="s">
        <v>106</v>
      </c>
      <c r="M32" s="80" t="str">
        <f t="shared" si="7"/>
        <v>Constituyen parte de la memoria histórica de la entidad y reflejan las actividades realizadas en cumplimiento de los objetivos misionales del cuerpo oficial de bomberos; Ver ficha N°. 24</v>
      </c>
    </row>
    <row r="33" spans="1:13" s="81" customFormat="1" ht="33.75" x14ac:dyDescent="0.2">
      <c r="A33" s="103">
        <v>28</v>
      </c>
      <c r="B33" s="110">
        <v>25</v>
      </c>
      <c r="C33" s="105" t="s">
        <v>42</v>
      </c>
      <c r="D33" s="111"/>
      <c r="E33" s="107" t="str">
        <f t="shared" si="6"/>
        <v>23</v>
      </c>
      <c r="F33" s="113" t="s">
        <v>107</v>
      </c>
      <c r="G33" s="78">
        <v>20</v>
      </c>
      <c r="H33" s="78"/>
      <c r="I33" s="78" t="s">
        <v>69</v>
      </c>
      <c r="J33" s="78"/>
      <c r="K33" s="79"/>
      <c r="L33" s="80" t="s">
        <v>73</v>
      </c>
      <c r="M33" s="80" t="str">
        <f>CONCATENATE(L33,"; Ver ficha N°. ",B33)</f>
        <v>Se eliminan una vez cumplido el tiempo de retención en el archivo central por no generar valores secundarios; Ver ficha N°. 25</v>
      </c>
    </row>
    <row r="34" spans="1:13" s="81" customFormat="1" ht="33.75" x14ac:dyDescent="0.2">
      <c r="A34" s="103">
        <v>29</v>
      </c>
      <c r="B34" s="110">
        <v>26</v>
      </c>
      <c r="C34" s="105" t="s">
        <v>43</v>
      </c>
      <c r="D34" s="111"/>
      <c r="E34" s="107" t="str">
        <f t="shared" si="6"/>
        <v>24</v>
      </c>
      <c r="F34" s="113" t="s">
        <v>108</v>
      </c>
      <c r="G34" s="78">
        <v>12</v>
      </c>
      <c r="H34" s="78"/>
      <c r="I34" s="78"/>
      <c r="J34" s="78" t="s">
        <v>69</v>
      </c>
      <c r="K34" s="79" t="s">
        <v>69</v>
      </c>
      <c r="L34" s="80" t="s">
        <v>109</v>
      </c>
      <c r="M34" s="80" t="str">
        <f>CONCATENATE(L34,"; Ver ficha N°. ",B34)</f>
        <v>Seleccionar una muestra representativa del diez por ciento (10%) de la producción documental anual; Ver ficha N°. 26</v>
      </c>
    </row>
    <row r="35" spans="1:13" s="81" customFormat="1" ht="11.25" x14ac:dyDescent="0.2">
      <c r="A35" s="103">
        <v>30</v>
      </c>
      <c r="B35" s="115"/>
      <c r="C35" s="105" t="s">
        <v>44</v>
      </c>
      <c r="D35" s="111"/>
      <c r="E35" s="107" t="str">
        <f t="shared" si="6"/>
        <v>25</v>
      </c>
      <c r="F35" s="108" t="s">
        <v>110</v>
      </c>
      <c r="G35" s="78"/>
      <c r="H35" s="78"/>
      <c r="I35" s="78"/>
      <c r="J35" s="78"/>
      <c r="K35" s="79"/>
      <c r="L35" s="80"/>
      <c r="M35" s="80"/>
    </row>
    <row r="36" spans="1:13" s="81" customFormat="1" ht="67.5" x14ac:dyDescent="0.2">
      <c r="A36" s="103">
        <v>31</v>
      </c>
      <c r="B36" s="110">
        <v>27</v>
      </c>
      <c r="C36" s="105" t="s">
        <v>44</v>
      </c>
      <c r="D36" s="111" t="s">
        <v>50</v>
      </c>
      <c r="E36" s="112" t="str">
        <f t="shared" ref="E36:E40" si="8">CONCATENATE(C36,".",D36)</f>
        <v>25.01</v>
      </c>
      <c r="F36" s="82" t="s">
        <v>111</v>
      </c>
      <c r="G36" s="78">
        <v>5</v>
      </c>
      <c r="H36" s="78" t="s">
        <v>69</v>
      </c>
      <c r="I36" s="78"/>
      <c r="J36" s="78" t="s">
        <v>69</v>
      </c>
      <c r="K36" s="79"/>
      <c r="L36" s="80" t="s">
        <v>71</v>
      </c>
      <c r="M36" s="80" t="str">
        <f t="shared" ref="M36:M51" si="9">CONCATENATE(L36,"; Ver ficha N°. ",B36)</f>
        <v>Constituyen parte de la memoria histórica de la entidad, por cuanto reflejan el desarrollo de actividades misionales en cumplimiento de las funciones administrativas de cada una de las dependencias a través del tiempo; Ver ficha N°. 27</v>
      </c>
    </row>
    <row r="37" spans="1:13" s="81" customFormat="1" ht="45" x14ac:dyDescent="0.2">
      <c r="A37" s="103">
        <v>32</v>
      </c>
      <c r="B37" s="110">
        <v>28</v>
      </c>
      <c r="C37" s="105" t="s">
        <v>44</v>
      </c>
      <c r="D37" s="111" t="s">
        <v>51</v>
      </c>
      <c r="E37" s="112" t="str">
        <f t="shared" si="8"/>
        <v>25.02</v>
      </c>
      <c r="F37" s="113" t="s">
        <v>112</v>
      </c>
      <c r="G37" s="78">
        <v>5</v>
      </c>
      <c r="H37" s="78"/>
      <c r="I37" s="78" t="s">
        <v>69</v>
      </c>
      <c r="J37" s="78"/>
      <c r="K37" s="79"/>
      <c r="L37" s="80" t="s">
        <v>113</v>
      </c>
      <c r="M37" s="80" t="str">
        <f t="shared" si="9"/>
        <v>Se eliminan una vez cumplido el tiempo de retención en el archivo central por no generar valores secundarios y porque se actualizan permanentemente; Ver ficha N°. 28</v>
      </c>
    </row>
    <row r="38" spans="1:13" s="81" customFormat="1" ht="45" x14ac:dyDescent="0.2">
      <c r="A38" s="103">
        <v>33</v>
      </c>
      <c r="B38" s="110">
        <v>29</v>
      </c>
      <c r="C38" s="105" t="s">
        <v>44</v>
      </c>
      <c r="D38" s="111" t="s">
        <v>52</v>
      </c>
      <c r="E38" s="112" t="str">
        <f t="shared" si="8"/>
        <v>25.03</v>
      </c>
      <c r="F38" s="113" t="s">
        <v>114</v>
      </c>
      <c r="G38" s="78">
        <v>5</v>
      </c>
      <c r="H38" s="78"/>
      <c r="I38" s="78" t="s">
        <v>69</v>
      </c>
      <c r="J38" s="78"/>
      <c r="K38" s="78"/>
      <c r="L38" s="80" t="s">
        <v>113</v>
      </c>
      <c r="M38" s="80" t="str">
        <f t="shared" si="9"/>
        <v>Se eliminan una vez cumplido el tiempo de retención en el archivo central por no generar valores secundarios y porque se actualizan permanentemente; Ver ficha N°. 29</v>
      </c>
    </row>
    <row r="39" spans="1:13" s="81" customFormat="1" ht="45" x14ac:dyDescent="0.2">
      <c r="A39" s="103">
        <v>34</v>
      </c>
      <c r="B39" s="110">
        <v>30</v>
      </c>
      <c r="C39" s="105" t="s">
        <v>44</v>
      </c>
      <c r="D39" s="111" t="s">
        <v>53</v>
      </c>
      <c r="E39" s="112" t="str">
        <f t="shared" si="8"/>
        <v>25.04</v>
      </c>
      <c r="F39" s="113" t="s">
        <v>115</v>
      </c>
      <c r="G39" s="78">
        <v>5</v>
      </c>
      <c r="H39" s="78"/>
      <c r="I39" s="78" t="s">
        <v>69</v>
      </c>
      <c r="J39" s="78"/>
      <c r="K39" s="78"/>
      <c r="L39" s="80" t="s">
        <v>116</v>
      </c>
      <c r="M39" s="80" t="str">
        <f t="shared" si="9"/>
        <v>Se eliminan una vez cumplido el tiempo de retención en el  archivo central por no generar valores secundarios y porque se actualizan permanentemente; Ver ficha N°. 30</v>
      </c>
    </row>
    <row r="40" spans="1:13" s="81" customFormat="1" ht="45" x14ac:dyDescent="0.2">
      <c r="A40" s="103">
        <v>35</v>
      </c>
      <c r="B40" s="110">
        <v>31</v>
      </c>
      <c r="C40" s="105" t="s">
        <v>44</v>
      </c>
      <c r="D40" s="111" t="s">
        <v>54</v>
      </c>
      <c r="E40" s="112" t="str">
        <f t="shared" si="8"/>
        <v>25.05</v>
      </c>
      <c r="F40" s="82" t="s">
        <v>117</v>
      </c>
      <c r="G40" s="78">
        <v>5</v>
      </c>
      <c r="H40" s="78"/>
      <c r="I40" s="78" t="s">
        <v>69</v>
      </c>
      <c r="J40" s="78"/>
      <c r="K40" s="78"/>
      <c r="L40" s="80" t="s">
        <v>116</v>
      </c>
      <c r="M40" s="80" t="str">
        <f t="shared" si="9"/>
        <v>Se eliminan una vez cumplido el tiempo de retención en el  archivo central por no generar valores secundarios y porque se actualizan permanentemente; Ver ficha N°. 31</v>
      </c>
    </row>
    <row r="41" spans="1:13" s="81" customFormat="1" ht="33.75" x14ac:dyDescent="0.2">
      <c r="A41" s="103">
        <v>36</v>
      </c>
      <c r="B41" s="110">
        <v>32</v>
      </c>
      <c r="C41" s="105" t="s">
        <v>45</v>
      </c>
      <c r="D41" s="111"/>
      <c r="E41" s="107" t="str">
        <f t="shared" ref="E41:E43" si="10">C41</f>
        <v>26</v>
      </c>
      <c r="F41" s="113" t="s">
        <v>118</v>
      </c>
      <c r="G41" s="78">
        <v>12</v>
      </c>
      <c r="H41" s="79"/>
      <c r="I41" s="78" t="s">
        <v>69</v>
      </c>
      <c r="J41" s="78"/>
      <c r="K41" s="79"/>
      <c r="L41" s="80" t="s">
        <v>90</v>
      </c>
      <c r="M41" s="80" t="str">
        <f t="shared" si="9"/>
        <v>Se eliminan una vez cumplido el tiempo de retención en el  archivo central por no generar valores secundarios; Ver ficha N°. 32</v>
      </c>
    </row>
    <row r="42" spans="1:13" s="81" customFormat="1" ht="67.5" x14ac:dyDescent="0.2">
      <c r="A42" s="103">
        <v>37</v>
      </c>
      <c r="B42" s="110">
        <v>33</v>
      </c>
      <c r="C42" s="105" t="s">
        <v>46</v>
      </c>
      <c r="D42" s="111"/>
      <c r="E42" s="107" t="str">
        <f t="shared" si="10"/>
        <v>27</v>
      </c>
      <c r="F42" s="113" t="s">
        <v>119</v>
      </c>
      <c r="G42" s="78">
        <v>14</v>
      </c>
      <c r="H42" s="78"/>
      <c r="I42" s="78"/>
      <c r="J42" s="79" t="s">
        <v>69</v>
      </c>
      <c r="K42" s="79" t="s">
        <v>69</v>
      </c>
      <c r="L42" s="80" t="s">
        <v>120</v>
      </c>
      <c r="M42" s="80" t="str">
        <f t="shared" si="9"/>
        <v>Se debe hacer una selección combinada por muestreo aleatorio simple, aplicado al total de expedientes por cada nivel de cargo administrativo (10%), y por tipo de falta investigada o sancionada, privilegiando las faltas más graves o complejas; Ver ficha N°. 33</v>
      </c>
    </row>
    <row r="43" spans="1:13" s="81" customFormat="1" ht="11.25" x14ac:dyDescent="0.2">
      <c r="A43" s="103">
        <v>38</v>
      </c>
      <c r="B43" s="115"/>
      <c r="C43" s="105" t="s">
        <v>47</v>
      </c>
      <c r="D43" s="111"/>
      <c r="E43" s="107" t="str">
        <f t="shared" si="10"/>
        <v>28</v>
      </c>
      <c r="F43" s="108" t="s">
        <v>121</v>
      </c>
      <c r="G43" s="78"/>
      <c r="H43" s="78"/>
      <c r="I43" s="78"/>
      <c r="J43" s="79"/>
      <c r="K43" s="79"/>
      <c r="L43" s="80"/>
      <c r="M43" s="80"/>
    </row>
    <row r="44" spans="1:13" s="81" customFormat="1" ht="33.75" x14ac:dyDescent="0.2">
      <c r="A44" s="103">
        <v>39</v>
      </c>
      <c r="B44" s="110">
        <v>34</v>
      </c>
      <c r="C44" s="105" t="s">
        <v>47</v>
      </c>
      <c r="D44" s="111" t="s">
        <v>50</v>
      </c>
      <c r="E44" s="112" t="str">
        <f t="shared" ref="E44:E46" si="11">CONCATENATE(C44,".",D44)</f>
        <v>28.01</v>
      </c>
      <c r="F44" s="113" t="s">
        <v>122</v>
      </c>
      <c r="G44" s="78">
        <v>2</v>
      </c>
      <c r="H44" s="78"/>
      <c r="I44" s="78" t="s">
        <v>69</v>
      </c>
      <c r="J44" s="78"/>
      <c r="K44" s="79"/>
      <c r="L44" s="80" t="s">
        <v>73</v>
      </c>
      <c r="M44" s="80" t="str">
        <f t="shared" si="9"/>
        <v>Se eliminan una vez cumplido el tiempo de retención en el archivo central por no generar valores secundarios; Ver ficha N°. 34</v>
      </c>
    </row>
    <row r="45" spans="1:13" s="81" customFormat="1" ht="33.75" x14ac:dyDescent="0.2">
      <c r="A45" s="103">
        <v>40</v>
      </c>
      <c r="B45" s="110">
        <v>35</v>
      </c>
      <c r="C45" s="105" t="s">
        <v>47</v>
      </c>
      <c r="D45" s="111" t="s">
        <v>51</v>
      </c>
      <c r="E45" s="112" t="str">
        <f t="shared" si="11"/>
        <v>28.02</v>
      </c>
      <c r="F45" s="82" t="s">
        <v>123</v>
      </c>
      <c r="G45" s="78">
        <v>3</v>
      </c>
      <c r="H45" s="79"/>
      <c r="I45" s="78"/>
      <c r="J45" s="78" t="s">
        <v>69</v>
      </c>
      <c r="K45" s="79" t="s">
        <v>69</v>
      </c>
      <c r="L45" s="80" t="s">
        <v>124</v>
      </c>
      <c r="M45" s="80" t="str">
        <f t="shared" si="9"/>
        <v>Seleccionar la documentación que corresponda a los cursos de formación como Bomberos tanto para ingreso como de ascenso; Ver ficha N°. 35</v>
      </c>
    </row>
    <row r="46" spans="1:13" s="81" customFormat="1" ht="33.75" x14ac:dyDescent="0.2">
      <c r="A46" s="103">
        <v>41</v>
      </c>
      <c r="B46" s="110">
        <v>36</v>
      </c>
      <c r="C46" s="105" t="s">
        <v>47</v>
      </c>
      <c r="D46" s="111" t="s">
        <v>52</v>
      </c>
      <c r="E46" s="112" t="str">
        <f t="shared" si="11"/>
        <v>28.03</v>
      </c>
      <c r="F46" s="113" t="s">
        <v>125</v>
      </c>
      <c r="G46" s="78">
        <v>2</v>
      </c>
      <c r="H46" s="78"/>
      <c r="I46" s="78" t="s">
        <v>69</v>
      </c>
      <c r="J46" s="78"/>
      <c r="K46" s="79"/>
      <c r="L46" s="80" t="s">
        <v>90</v>
      </c>
      <c r="M46" s="80" t="str">
        <f t="shared" si="9"/>
        <v>Se eliminan una vez cumplido el tiempo de retención en el  archivo central por no generar valores secundarios; Ver ficha N°. 36</v>
      </c>
    </row>
    <row r="47" spans="1:13" s="81" customFormat="1" ht="33.75" x14ac:dyDescent="0.2">
      <c r="A47" s="103">
        <v>42</v>
      </c>
      <c r="B47" s="110">
        <v>37</v>
      </c>
      <c r="C47" s="105" t="s">
        <v>48</v>
      </c>
      <c r="D47" s="111"/>
      <c r="E47" s="107" t="str">
        <f t="shared" ref="E47:E51" si="12">C47</f>
        <v>29</v>
      </c>
      <c r="F47" s="83" t="s">
        <v>126</v>
      </c>
      <c r="G47" s="78">
        <v>12</v>
      </c>
      <c r="H47" s="79"/>
      <c r="I47" s="78" t="s">
        <v>69</v>
      </c>
      <c r="J47" s="78"/>
      <c r="K47" s="79"/>
      <c r="L47" s="80" t="s">
        <v>73</v>
      </c>
      <c r="M47" s="80" t="str">
        <f t="shared" si="9"/>
        <v>Se eliminan una vez cumplido el tiempo de retención en el archivo central por no generar valores secundarios; Ver ficha N°. 37</v>
      </c>
    </row>
    <row r="48" spans="1:13" s="81" customFormat="1" ht="33.75" x14ac:dyDescent="0.2">
      <c r="A48" s="103">
        <v>43</v>
      </c>
      <c r="B48" s="110">
        <v>38</v>
      </c>
      <c r="C48" s="105" t="s">
        <v>49</v>
      </c>
      <c r="D48" s="111"/>
      <c r="E48" s="107" t="str">
        <f t="shared" si="12"/>
        <v>30</v>
      </c>
      <c r="F48" s="82" t="s">
        <v>127</v>
      </c>
      <c r="G48" s="78">
        <v>5</v>
      </c>
      <c r="H48" s="79"/>
      <c r="I48" s="78" t="s">
        <v>69</v>
      </c>
      <c r="J48" s="78"/>
      <c r="K48" s="79"/>
      <c r="L48" s="80" t="s">
        <v>73</v>
      </c>
      <c r="M48" s="80" t="str">
        <f t="shared" si="9"/>
        <v>Se eliminan una vez cumplido el tiempo de retención en el archivo central por no generar valores secundarios; Ver ficha N°. 38</v>
      </c>
    </row>
    <row r="49" spans="1:13" s="81" customFormat="1" ht="56.25" x14ac:dyDescent="0.2">
      <c r="A49" s="103">
        <v>44</v>
      </c>
      <c r="B49" s="110">
        <v>39</v>
      </c>
      <c r="C49" s="105" t="s">
        <v>128</v>
      </c>
      <c r="D49" s="111"/>
      <c r="E49" s="107" t="str">
        <f t="shared" si="12"/>
        <v>31</v>
      </c>
      <c r="F49" s="113" t="s">
        <v>129</v>
      </c>
      <c r="G49" s="78">
        <v>5</v>
      </c>
      <c r="H49" s="79"/>
      <c r="I49" s="78" t="s">
        <v>69</v>
      </c>
      <c r="J49" s="78"/>
      <c r="K49" s="79"/>
      <c r="L49" s="80" t="s">
        <v>130</v>
      </c>
      <c r="M49" s="80" t="str">
        <f t="shared" si="9"/>
        <v>Se eliminan por no generar valores secundarios y la información se encuentra detallada en otros asuntos documentales, como las minutas y los informes de servicios, series estas de conservación total; Ver ficha N°. 39</v>
      </c>
    </row>
    <row r="50" spans="1:13" s="81" customFormat="1" ht="33.75" x14ac:dyDescent="0.2">
      <c r="A50" s="103">
        <v>45</v>
      </c>
      <c r="B50" s="110">
        <v>40</v>
      </c>
      <c r="C50" s="111" t="s">
        <v>131</v>
      </c>
      <c r="D50" s="111"/>
      <c r="E50" s="107" t="str">
        <f t="shared" si="12"/>
        <v>32</v>
      </c>
      <c r="F50" s="113" t="s">
        <v>132</v>
      </c>
      <c r="G50" s="78">
        <v>12</v>
      </c>
      <c r="H50" s="78" t="s">
        <v>69</v>
      </c>
      <c r="I50" s="78"/>
      <c r="J50" s="78" t="s">
        <v>69</v>
      </c>
      <c r="K50" s="79"/>
      <c r="L50" s="80" t="s">
        <v>133</v>
      </c>
      <c r="M50" s="80" t="str">
        <f t="shared" si="9"/>
        <v>Constituyen parte de la memoria histórica de la entidad por cuanto son el testimonio de la toma de decisiones administrativas; Ver ficha N°. 40</v>
      </c>
    </row>
    <row r="51" spans="1:13" s="81" customFormat="1" ht="33.75" x14ac:dyDescent="0.2">
      <c r="A51" s="103">
        <v>46</v>
      </c>
      <c r="B51" s="110">
        <v>41</v>
      </c>
      <c r="C51" s="111" t="s">
        <v>134</v>
      </c>
      <c r="D51" s="111"/>
      <c r="E51" s="107" t="str">
        <f t="shared" si="12"/>
        <v>33</v>
      </c>
      <c r="F51" s="113" t="s">
        <v>135</v>
      </c>
      <c r="G51" s="78">
        <v>5</v>
      </c>
      <c r="H51" s="79"/>
      <c r="I51" s="78" t="s">
        <v>69</v>
      </c>
      <c r="J51" s="78"/>
      <c r="K51" s="79"/>
      <c r="L51" s="80" t="s">
        <v>73</v>
      </c>
      <c r="M51" s="80" t="str">
        <f t="shared" si="9"/>
        <v>Se eliminan una vez cumplido el tiempo de retención en el archivo central por no generar valores secundarios; Ver ficha N°. 41</v>
      </c>
    </row>
    <row r="52" spans="1:13" ht="14.1" customHeight="1" x14ac:dyDescent="0.2">
      <c r="A52" s="103"/>
      <c r="B52" s="110"/>
      <c r="C52" s="111"/>
      <c r="D52" s="111"/>
      <c r="E52" s="107">
        <v>100</v>
      </c>
      <c r="F52" s="113" t="s">
        <v>144</v>
      </c>
      <c r="G52" s="78"/>
      <c r="H52" s="79"/>
      <c r="I52" s="78"/>
      <c r="J52" s="78"/>
      <c r="K52" s="79"/>
      <c r="L52" s="80"/>
      <c r="M52" s="80"/>
    </row>
  </sheetData>
  <autoFilter ref="A5:M51" xr:uid="{00000000-0009-0000-0000-000000000000}"/>
  <printOptions horizontalCentered="1"/>
  <pageMargins left="0.59055118110236227" right="0" top="0.23622047244094491" bottom="0.35433070866141736" header="0" footer="0"/>
  <pageSetup paperSize="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47"/>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156</v>
      </c>
      <c r="J7" s="25"/>
      <c r="K7" s="25"/>
      <c r="L7" s="25"/>
      <c r="M7" s="25"/>
      <c r="N7" s="25"/>
      <c r="O7" s="26"/>
    </row>
    <row r="8" spans="1:15" ht="22.5" customHeight="1" x14ac:dyDescent="0.35">
      <c r="A8" s="89" t="s">
        <v>19</v>
      </c>
      <c r="B8" s="91" t="s">
        <v>58</v>
      </c>
      <c r="F8" s="144" t="s">
        <v>254</v>
      </c>
      <c r="G8" s="144"/>
      <c r="H8" s="144"/>
      <c r="I8" s="25" t="s">
        <v>160</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H14:I16"/>
    <mergeCell ref="F41:I41"/>
    <mergeCell ref="F10:F11"/>
    <mergeCell ref="G10:I11"/>
    <mergeCell ref="H2:N3"/>
    <mergeCell ref="H4:N4"/>
    <mergeCell ref="H5:N5"/>
    <mergeCell ref="A10:A11"/>
    <mergeCell ref="B10:B11"/>
    <mergeCell ref="C10:C11"/>
    <mergeCell ref="D10:D11"/>
    <mergeCell ref="E10:E11"/>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2"/>
  <sheetViews>
    <sheetView topLeftCell="D1"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156</v>
      </c>
      <c r="J7" s="25"/>
      <c r="K7" s="25"/>
      <c r="L7" s="25"/>
      <c r="M7" s="25"/>
      <c r="N7" s="25"/>
      <c r="O7" s="26"/>
    </row>
    <row r="8" spans="1:15" ht="22.5" customHeight="1" x14ac:dyDescent="0.35">
      <c r="A8" s="89" t="s">
        <v>19</v>
      </c>
      <c r="B8" s="91" t="s">
        <v>58</v>
      </c>
      <c r="F8" s="144" t="s">
        <v>254</v>
      </c>
      <c r="G8" s="144"/>
      <c r="H8" s="144"/>
      <c r="I8" s="25" t="s">
        <v>162</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ht="42" x14ac:dyDescent="0.2">
      <c r="A12" s="11" t="s">
        <v>161</v>
      </c>
      <c r="B12" s="94">
        <v>2</v>
      </c>
      <c r="C12" s="76" t="s">
        <v>51</v>
      </c>
      <c r="D12" s="77"/>
      <c r="E12" s="92" t="str">
        <f t="shared" ref="E12:E14" si="0">C12</f>
        <v>02</v>
      </c>
      <c r="F12" s="38" t="str">
        <f t="shared" ref="F12:F17" si="1">CONCATENATE(A12,"-",E12)</f>
        <v>2100-02</v>
      </c>
      <c r="G12" s="35" t="str">
        <f t="shared" ref="G12:G17" si="2">IF(D12=0,"g","c")</f>
        <v>g</v>
      </c>
      <c r="H12" s="159" t="str">
        <f>VLOOKUP(E12,'M.V.'!$E$6:$M$51,2,FALSE)</f>
        <v>ACTAS DE ENTREGA DE CARGOS</v>
      </c>
      <c r="I12" s="160"/>
      <c r="J12" s="27">
        <f>IF(VLOOKUP(E12,'M.V.'!$E$6:$M$51,3,FALSE)=0," ",VLOOKUP(E12,'M.V.'!$E$6:$M$51,3,FALSE))</f>
        <v>12</v>
      </c>
      <c r="K12" s="27" t="str">
        <f>IF(VLOOKUP(E12,'M.V.'!$E$6:$M$51,4,FALSE)=0," ",VLOOKUP(E12,'M.V.'!$E$6:$M$51,4,FALSE))</f>
        <v>X</v>
      </c>
      <c r="L12" s="27" t="str">
        <f>IF(VLOOKUP(E12,'M.V.'!$E$6:$M$51,5,FALSE)=0," ",VLOOKUP(E12,'M.V.'!$E$6:$M$51,5,FALSE))</f>
        <v xml:space="preserve"> </v>
      </c>
      <c r="M12" s="43" t="str">
        <f>IF(VLOOKUP(E12,'M.V.'!$E$6:$M$51,6,FALSE)=0," ",VLOOKUP(E12,'M.V.'!$E$6:$M$51,6,FALSE))</f>
        <v>X</v>
      </c>
      <c r="N12" s="43" t="str">
        <f>IF(VLOOKUP(E12,'M.V.'!$E$6:$M$51,7,FALSE)=0," ",VLOOKUP(E12,'M.V.'!$E$6:$M$51,7,FALSE))</f>
        <v xml:space="preserve"> </v>
      </c>
      <c r="O12" s="95"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5.75" thickBot="1" x14ac:dyDescent="0.25">
      <c r="A13" s="11"/>
      <c r="B13" s="94"/>
      <c r="C13" s="76"/>
      <c r="D13" s="77"/>
      <c r="E13" s="92"/>
      <c r="F13" s="49"/>
      <c r="G13" s="50"/>
      <c r="H13" s="55"/>
      <c r="I13" s="56"/>
      <c r="J13" s="53"/>
      <c r="K13" s="53"/>
      <c r="L13" s="53"/>
      <c r="M13" s="54"/>
      <c r="N13" s="54"/>
      <c r="O13" s="101"/>
    </row>
    <row r="14" spans="1:15" s="10" customFormat="1" x14ac:dyDescent="0.2">
      <c r="A14" s="11" t="s">
        <v>161</v>
      </c>
      <c r="B14" s="94"/>
      <c r="C14" s="76" t="s">
        <v>14</v>
      </c>
      <c r="D14" s="77"/>
      <c r="E14" s="92" t="str">
        <f t="shared" si="0"/>
        <v>06</v>
      </c>
      <c r="F14" s="38" t="str">
        <f t="shared" si="1"/>
        <v>2100-06</v>
      </c>
      <c r="G14" s="35" t="str">
        <f t="shared" si="2"/>
        <v>g</v>
      </c>
      <c r="H14" s="159" t="str">
        <f>VLOOKUP(E14,'M.V.'!$E$6:$M$51,2,FALSE)</f>
        <v>CORRESPONDENCIA</v>
      </c>
      <c r="I14" s="160"/>
      <c r="J14" s="27" t="str">
        <f>IF(VLOOKUP(E14,'M.V.'!$E$6:$M$51,3,FALSE)=0," ",VLOOKUP(E14,'M.V.'!$E$6:$M$51,3,FALSE))</f>
        <v xml:space="preserve"> </v>
      </c>
      <c r="K14" s="27" t="str">
        <f>IF(VLOOKUP(E14,'M.V.'!$E$6:$M$51,4,FALSE)=0," ",VLOOKUP(E14,'M.V.'!$E$6:$M$51,4,FALSE))</f>
        <v xml:space="preserve"> </v>
      </c>
      <c r="L14" s="27" t="str">
        <f>IF(VLOOKUP(E14,'M.V.'!$E$6:$M$51,5,FALSE)=0," ",VLOOKUP(E14,'M.V.'!$E$6:$M$51,5,FALSE))</f>
        <v xml:space="preserve"> </v>
      </c>
      <c r="M14" s="43" t="str">
        <f>IF(VLOOKUP(E14,'M.V.'!$E$6:$M$51,6,FALSE)=0," ",VLOOKUP(E14,'M.V.'!$E$6:$M$51,6,FALSE))</f>
        <v xml:space="preserve"> </v>
      </c>
      <c r="N14" s="43" t="str">
        <f>IF(VLOOKUP(E14,'M.V.'!$E$6:$M$51,7,FALSE)=0," ",VLOOKUP(E14,'M.V.'!$E$6:$M$51,7,FALSE))</f>
        <v xml:space="preserve"> </v>
      </c>
      <c r="O14" s="95" t="str">
        <f>IF(VLOOKUP(E14,'M.V.'!$E$6:$M$51,9,FALSE)=0," ",VLOOKUP(E14,'M.V.'!$E$6:$M$51,9,FALSE))</f>
        <v xml:space="preserve"> </v>
      </c>
    </row>
    <row r="15" spans="1:15" s="10" customFormat="1" ht="31.5" x14ac:dyDescent="0.2">
      <c r="A15" s="11" t="s">
        <v>161</v>
      </c>
      <c r="B15" s="94">
        <v>6</v>
      </c>
      <c r="C15" s="76" t="s">
        <v>14</v>
      </c>
      <c r="D15" s="77" t="s">
        <v>50</v>
      </c>
      <c r="E15" s="93" t="str">
        <f t="shared" ref="E15:E17" si="3">CONCATENATE(C15,".",D15)</f>
        <v>06.01</v>
      </c>
      <c r="F15" s="39" t="str">
        <f t="shared" si="1"/>
        <v>2100-06.01</v>
      </c>
      <c r="G15" s="35" t="str">
        <f t="shared" si="2"/>
        <v>c</v>
      </c>
      <c r="H15" s="157" t="str">
        <f>VLOOKUP(E15,'M.V.'!$E$6:$M$51,2,FALSE)</f>
        <v>CORRESPONDENCIA EXTERNA</v>
      </c>
      <c r="I15" s="158"/>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porque testimonian el desarrollo de las actividades realizadas en cumplimiento de las funciones administrativas; Ver ficha N°. 6</v>
      </c>
    </row>
    <row r="16" spans="1:15" s="10" customFormat="1" x14ac:dyDescent="0.2">
      <c r="A16" s="11"/>
      <c r="B16" s="94"/>
      <c r="C16" s="76"/>
      <c r="D16" s="77"/>
      <c r="E16" s="93"/>
      <c r="F16" s="58"/>
      <c r="G16" s="59"/>
      <c r="H16" s="60"/>
      <c r="I16" s="61"/>
      <c r="J16" s="62"/>
      <c r="K16" s="62"/>
      <c r="L16" s="62"/>
      <c r="M16" s="63"/>
      <c r="N16" s="63"/>
      <c r="O16" s="102"/>
    </row>
    <row r="17" spans="1:15" s="10" customFormat="1" ht="42" x14ac:dyDescent="0.2">
      <c r="A17" s="11" t="s">
        <v>161</v>
      </c>
      <c r="B17" s="94">
        <v>7</v>
      </c>
      <c r="C17" s="76" t="s">
        <v>14</v>
      </c>
      <c r="D17" s="77" t="s">
        <v>51</v>
      </c>
      <c r="E17" s="93" t="str">
        <f t="shared" si="3"/>
        <v>06.02</v>
      </c>
      <c r="F17" s="39" t="str">
        <f t="shared" si="1"/>
        <v>2100-06.02</v>
      </c>
      <c r="G17" s="35" t="str">
        <f t="shared" si="2"/>
        <v>c</v>
      </c>
      <c r="H17" s="157" t="str">
        <f>VLOOKUP(E17,'M.V.'!$E$6:$M$51,2,FALSE)</f>
        <v>CORRESPONDENCIA INTERNA</v>
      </c>
      <c r="I17" s="158"/>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5" s="10" customFormat="1" ht="15.75" thickBot="1" x14ac:dyDescent="0.25">
      <c r="A18" s="11"/>
      <c r="B18" s="94"/>
      <c r="C18" s="76"/>
      <c r="D18" s="77"/>
      <c r="E18" s="93"/>
      <c r="F18" s="57"/>
      <c r="G18" s="50"/>
      <c r="H18" s="51"/>
      <c r="I18" s="52"/>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5" customHeight="1" x14ac:dyDescent="0.2">
      <c r="A36" s="12"/>
      <c r="B36" s="11"/>
      <c r="C36" s="12"/>
      <c r="D36" s="12"/>
      <c r="E36" s="12"/>
      <c r="F36" s="152" t="s">
        <v>4</v>
      </c>
      <c r="G36" s="152"/>
      <c r="H36" s="152"/>
      <c r="I36" s="152"/>
      <c r="J36" s="20"/>
      <c r="K36" s="45"/>
      <c r="L36" s="45"/>
      <c r="M36" s="45"/>
      <c r="N36" s="45"/>
      <c r="O36" s="34"/>
      <c r="P36" s="34"/>
    </row>
    <row r="37" spans="1:16" s="10" customFormat="1" ht="13.5" customHeight="1" x14ac:dyDescent="0.2">
      <c r="A37" s="12"/>
      <c r="B37" s="11"/>
      <c r="C37" s="12"/>
      <c r="D37" s="12"/>
      <c r="E37" s="12"/>
      <c r="F37" s="64" t="s">
        <v>15</v>
      </c>
      <c r="G37" s="20" t="s">
        <v>16</v>
      </c>
      <c r="H37" s="20"/>
      <c r="I37" s="20" t="s">
        <v>23</v>
      </c>
      <c r="J37" s="20"/>
      <c r="K37" s="46"/>
      <c r="L37" s="46"/>
      <c r="M37" s="96"/>
      <c r="N37" s="96"/>
      <c r="O37" s="97"/>
      <c r="P37" s="98"/>
    </row>
    <row r="38" spans="1:16" s="10" customFormat="1" ht="13.5" customHeight="1" x14ac:dyDescent="0.2">
      <c r="A38" s="12"/>
      <c r="B38" s="11"/>
      <c r="C38" s="12"/>
      <c r="D38" s="12"/>
      <c r="E38" s="12"/>
      <c r="F38" s="64" t="s">
        <v>19</v>
      </c>
      <c r="G38" s="20" t="s">
        <v>18</v>
      </c>
      <c r="H38" s="20"/>
      <c r="I38" s="20" t="s">
        <v>22</v>
      </c>
      <c r="J38" s="20"/>
      <c r="K38" s="46"/>
      <c r="L38" s="46"/>
      <c r="M38" s="100"/>
      <c r="N38" s="100"/>
      <c r="O38" s="100"/>
      <c r="P38" s="98"/>
    </row>
    <row r="39" spans="1:16" s="10" customFormat="1" ht="13.5" customHeight="1" x14ac:dyDescent="0.2">
      <c r="A39" s="12"/>
      <c r="B39" s="11"/>
      <c r="C39" s="12"/>
      <c r="D39" s="12"/>
      <c r="E39" s="12"/>
      <c r="F39" s="21" t="s">
        <v>5</v>
      </c>
      <c r="G39" s="20" t="s">
        <v>17</v>
      </c>
      <c r="H39" s="20"/>
      <c r="I39" s="20" t="s">
        <v>21</v>
      </c>
      <c r="J39" s="20"/>
      <c r="K39" s="46"/>
      <c r="L39" s="46"/>
      <c r="M39" s="100"/>
      <c r="N39" s="100"/>
      <c r="O39" s="100"/>
      <c r="P39" s="99"/>
    </row>
    <row r="40" spans="1:16" s="10" customFormat="1" ht="13.5" customHeight="1" x14ac:dyDescent="0.2">
      <c r="A40" s="12"/>
      <c r="B40" s="11"/>
      <c r="C40" s="12"/>
      <c r="D40" s="12"/>
      <c r="E40" s="12"/>
      <c r="F40" s="21"/>
      <c r="G40" s="20"/>
      <c r="H40" s="20"/>
      <c r="K40" s="46"/>
      <c r="L40" s="46"/>
      <c r="M40" s="47"/>
      <c r="N40" s="47"/>
      <c r="P40" s="99"/>
    </row>
    <row r="41" spans="1:16" s="10" customFormat="1" ht="13.5" customHeight="1" x14ac:dyDescent="0.2">
      <c r="A41" s="12"/>
      <c r="B41" s="11"/>
      <c r="C41" s="12"/>
      <c r="D41" s="12"/>
      <c r="E41" s="12"/>
      <c r="F41" s="21"/>
      <c r="G41" s="20"/>
      <c r="H41" s="20"/>
      <c r="K41" s="48"/>
      <c r="L41" s="48"/>
      <c r="M41" s="47"/>
      <c r="N41" s="47"/>
    </row>
    <row r="42" spans="1:16" s="10" customFormat="1" ht="13.5" customHeight="1" x14ac:dyDescent="0.2">
      <c r="A42" s="12"/>
      <c r="B42" s="11"/>
      <c r="C42" s="12"/>
      <c r="D42" s="12"/>
      <c r="E42" s="12"/>
      <c r="F42" s="21"/>
      <c r="G42" s="20"/>
      <c r="H42" s="20"/>
      <c r="I42" s="20"/>
      <c r="J42" s="19"/>
      <c r="K42" s="48"/>
      <c r="L42" s="48"/>
      <c r="M42" s="48"/>
      <c r="N42" s="48"/>
      <c r="O42" s="4"/>
    </row>
  </sheetData>
  <sheetProtection selectLockedCells="1" selectUnlockedCells="1"/>
  <mergeCells count="17">
    <mergeCell ref="F10:F11"/>
    <mergeCell ref="F36:I36"/>
    <mergeCell ref="H17:I17"/>
    <mergeCell ref="H12:I12"/>
    <mergeCell ref="H14:I14"/>
    <mergeCell ref="H15:I15"/>
    <mergeCell ref="A10:A11"/>
    <mergeCell ref="B10:B11"/>
    <mergeCell ref="C10:C11"/>
    <mergeCell ref="D10:D11"/>
    <mergeCell ref="E10:E11"/>
    <mergeCell ref="H2:N3"/>
    <mergeCell ref="H4:N4"/>
    <mergeCell ref="H5:N5"/>
    <mergeCell ref="G10:I11"/>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47"/>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162</v>
      </c>
      <c r="J7" s="25"/>
      <c r="K7" s="25"/>
      <c r="L7" s="25"/>
      <c r="M7" s="25"/>
      <c r="N7" s="25"/>
      <c r="O7" s="26"/>
    </row>
    <row r="8" spans="1:15" ht="22.5" customHeight="1" x14ac:dyDescent="0.35">
      <c r="A8" s="89" t="s">
        <v>19</v>
      </c>
      <c r="B8" s="91" t="s">
        <v>58</v>
      </c>
      <c r="F8" s="144" t="s">
        <v>254</v>
      </c>
      <c r="G8" s="144"/>
      <c r="H8" s="144"/>
      <c r="I8" s="25" t="s">
        <v>163</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H14:I16"/>
    <mergeCell ref="F41:I41"/>
    <mergeCell ref="F10:F11"/>
    <mergeCell ref="G10:I11"/>
    <mergeCell ref="H2:N3"/>
    <mergeCell ref="H4:N4"/>
    <mergeCell ref="H5:N5"/>
    <mergeCell ref="A10:A11"/>
    <mergeCell ref="B10:B11"/>
    <mergeCell ref="C10:C11"/>
    <mergeCell ref="D10:D11"/>
    <mergeCell ref="E10:E11"/>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64"/>
  <sheetViews>
    <sheetView topLeftCell="B1" zoomScale="85" zoomScaleNormal="85"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163</v>
      </c>
      <c r="J7" s="25"/>
      <c r="K7" s="25"/>
      <c r="L7" s="25"/>
      <c r="M7" s="25"/>
      <c r="N7" s="25"/>
      <c r="O7" s="26"/>
    </row>
    <row r="8" spans="1:15" ht="22.5" customHeight="1" x14ac:dyDescent="0.35">
      <c r="A8" s="89" t="s">
        <v>19</v>
      </c>
      <c r="B8" s="91" t="s">
        <v>58</v>
      </c>
      <c r="F8" s="144" t="s">
        <v>254</v>
      </c>
      <c r="G8" s="144"/>
      <c r="H8" s="144"/>
      <c r="I8" s="25" t="s">
        <v>237</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ht="42" x14ac:dyDescent="0.2">
      <c r="A12" s="11" t="s">
        <v>164</v>
      </c>
      <c r="B12" s="94">
        <v>2</v>
      </c>
      <c r="C12" s="76" t="s">
        <v>51</v>
      </c>
      <c r="D12" s="77"/>
      <c r="E12" s="92" t="str">
        <f t="shared" ref="E12:E14" si="0">C12</f>
        <v>02</v>
      </c>
      <c r="F12" s="38" t="str">
        <f t="shared" ref="F12:F29" si="1">CONCATENATE(A12,"-",E12)</f>
        <v>2111-02</v>
      </c>
      <c r="G12" s="35" t="str">
        <f t="shared" ref="G12:G29" si="2">IF(D12=0,"g","c")</f>
        <v>g</v>
      </c>
      <c r="H12" s="159" t="str">
        <f>VLOOKUP(E12,'M.V.'!$E$6:$M$51,2,FALSE)</f>
        <v>ACTAS DE ENTREGA DE CARGOS</v>
      </c>
      <c r="I12" s="160"/>
      <c r="J12" s="27">
        <f>IF(VLOOKUP(E12,'M.V.'!$E$6:$M$51,3,FALSE)=0," ",VLOOKUP(E12,'M.V.'!$E$6:$M$51,3,FALSE))</f>
        <v>12</v>
      </c>
      <c r="K12" s="27" t="str">
        <f>IF(VLOOKUP(E12,'M.V.'!$E$6:$M$51,4,FALSE)=0," ",VLOOKUP(E12,'M.V.'!$E$6:$M$51,4,FALSE))</f>
        <v>X</v>
      </c>
      <c r="L12" s="27" t="str">
        <f>IF(VLOOKUP(E12,'M.V.'!$E$6:$M$51,5,FALSE)=0," ",VLOOKUP(E12,'M.V.'!$E$6:$M$51,5,FALSE))</f>
        <v xml:space="preserve"> </v>
      </c>
      <c r="M12" s="43" t="str">
        <f>IF(VLOOKUP(E12,'M.V.'!$E$6:$M$51,6,FALSE)=0," ",VLOOKUP(E12,'M.V.'!$E$6:$M$51,6,FALSE))</f>
        <v>X</v>
      </c>
      <c r="N12" s="43" t="str">
        <f>IF(VLOOKUP(E12,'M.V.'!$E$6:$M$51,7,FALSE)=0," ",VLOOKUP(E12,'M.V.'!$E$6:$M$51,7,FALSE))</f>
        <v xml:space="preserve"> </v>
      </c>
      <c r="O12" s="95"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5.75" thickBot="1" x14ac:dyDescent="0.25">
      <c r="A13" s="11"/>
      <c r="B13" s="94"/>
      <c r="C13" s="76"/>
      <c r="D13" s="77"/>
      <c r="E13" s="92"/>
      <c r="F13" s="49"/>
      <c r="G13" s="50"/>
      <c r="H13" s="55"/>
      <c r="I13" s="56"/>
      <c r="J13" s="53"/>
      <c r="K13" s="53"/>
      <c r="L13" s="53"/>
      <c r="M13" s="54"/>
      <c r="N13" s="54"/>
      <c r="O13" s="101"/>
    </row>
    <row r="14" spans="1:15" s="10" customFormat="1" x14ac:dyDescent="0.2">
      <c r="A14" s="11" t="s">
        <v>164</v>
      </c>
      <c r="B14" s="94"/>
      <c r="C14" s="76" t="s">
        <v>14</v>
      </c>
      <c r="D14" s="77"/>
      <c r="E14" s="92" t="str">
        <f t="shared" si="0"/>
        <v>06</v>
      </c>
      <c r="F14" s="38" t="str">
        <f t="shared" si="1"/>
        <v>2111-06</v>
      </c>
      <c r="G14" s="35" t="str">
        <f t="shared" si="2"/>
        <v>g</v>
      </c>
      <c r="H14" s="159" t="str">
        <f>VLOOKUP(E14,'M.V.'!$E$6:$M$51,2,FALSE)</f>
        <v>CORRESPONDENCIA</v>
      </c>
      <c r="I14" s="160"/>
      <c r="J14" s="27" t="str">
        <f>IF(VLOOKUP(E14,'M.V.'!$E$6:$M$51,3,FALSE)=0," ",VLOOKUP(E14,'M.V.'!$E$6:$M$51,3,FALSE))</f>
        <v xml:space="preserve"> </v>
      </c>
      <c r="K14" s="27" t="str">
        <f>IF(VLOOKUP(E14,'M.V.'!$E$6:$M$51,4,FALSE)=0," ",VLOOKUP(E14,'M.V.'!$E$6:$M$51,4,FALSE))</f>
        <v xml:space="preserve"> </v>
      </c>
      <c r="L14" s="27" t="str">
        <f>IF(VLOOKUP(E14,'M.V.'!$E$6:$M$51,5,FALSE)=0," ",VLOOKUP(E14,'M.V.'!$E$6:$M$51,5,FALSE))</f>
        <v xml:space="preserve"> </v>
      </c>
      <c r="M14" s="43" t="str">
        <f>IF(VLOOKUP(E14,'M.V.'!$E$6:$M$51,6,FALSE)=0," ",VLOOKUP(E14,'M.V.'!$E$6:$M$51,6,FALSE))</f>
        <v xml:space="preserve"> </v>
      </c>
      <c r="N14" s="43" t="str">
        <f>IF(VLOOKUP(E14,'M.V.'!$E$6:$M$51,7,FALSE)=0," ",VLOOKUP(E14,'M.V.'!$E$6:$M$51,7,FALSE))</f>
        <v xml:space="preserve"> </v>
      </c>
      <c r="O14" s="95" t="str">
        <f>IF(VLOOKUP(E14,'M.V.'!$E$6:$M$51,9,FALSE)=0," ",VLOOKUP(E14,'M.V.'!$E$6:$M$51,9,FALSE))</f>
        <v xml:space="preserve"> </v>
      </c>
    </row>
    <row r="15" spans="1:15" s="10" customFormat="1" ht="31.5" x14ac:dyDescent="0.2">
      <c r="A15" s="11" t="s">
        <v>164</v>
      </c>
      <c r="B15" s="94">
        <v>6</v>
      </c>
      <c r="C15" s="76" t="s">
        <v>14</v>
      </c>
      <c r="D15" s="77" t="s">
        <v>50</v>
      </c>
      <c r="E15" s="93" t="str">
        <f t="shared" ref="E15:E25" si="3">CONCATENATE(C15,".",D15)</f>
        <v>06.01</v>
      </c>
      <c r="F15" s="39" t="str">
        <f t="shared" si="1"/>
        <v>2111-06.01</v>
      </c>
      <c r="G15" s="35" t="str">
        <f t="shared" si="2"/>
        <v>c</v>
      </c>
      <c r="H15" s="157" t="str">
        <f>VLOOKUP(E15,'M.V.'!$E$6:$M$51,2,FALSE)</f>
        <v>CORRESPONDENCIA EXTERNA</v>
      </c>
      <c r="I15" s="158"/>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porque testimonian el desarrollo de las actividades realizadas en cumplimiento de las funciones administrativas; Ver ficha N°. 6</v>
      </c>
    </row>
    <row r="16" spans="1:15" s="10" customFormat="1" x14ac:dyDescent="0.2">
      <c r="A16" s="11"/>
      <c r="B16" s="94"/>
      <c r="C16" s="76"/>
      <c r="D16" s="77"/>
      <c r="E16" s="93"/>
      <c r="F16" s="58"/>
      <c r="G16" s="59"/>
      <c r="H16" s="60"/>
      <c r="I16" s="61"/>
      <c r="J16" s="62"/>
      <c r="K16" s="62"/>
      <c r="L16" s="62"/>
      <c r="M16" s="63"/>
      <c r="N16" s="63"/>
      <c r="O16" s="102"/>
    </row>
    <row r="17" spans="1:15" s="10" customFormat="1" ht="42" x14ac:dyDescent="0.2">
      <c r="A17" s="11" t="s">
        <v>164</v>
      </c>
      <c r="B17" s="94">
        <v>7</v>
      </c>
      <c r="C17" s="76" t="s">
        <v>14</v>
      </c>
      <c r="D17" s="77" t="s">
        <v>51</v>
      </c>
      <c r="E17" s="93" t="str">
        <f t="shared" si="3"/>
        <v>06.02</v>
      </c>
      <c r="F17" s="39" t="str">
        <f t="shared" si="1"/>
        <v>2111-06.02</v>
      </c>
      <c r="G17" s="35" t="str">
        <f t="shared" si="2"/>
        <v>c</v>
      </c>
      <c r="H17" s="157" t="str">
        <f>VLOOKUP(E17,'M.V.'!$E$6:$M$51,2,FALSE)</f>
        <v>CORRESPONDENCIA INTERNA</v>
      </c>
      <c r="I17" s="158"/>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5" s="10" customFormat="1" ht="15.75" thickBot="1" x14ac:dyDescent="0.25">
      <c r="A18" s="11"/>
      <c r="B18" s="94"/>
      <c r="C18" s="76"/>
      <c r="D18" s="77"/>
      <c r="E18" s="93"/>
      <c r="F18" s="57"/>
      <c r="G18" s="50"/>
      <c r="H18" s="51"/>
      <c r="I18" s="52"/>
      <c r="J18" s="53"/>
      <c r="K18" s="53"/>
      <c r="L18" s="53"/>
      <c r="M18" s="54"/>
      <c r="N18" s="54"/>
      <c r="O18" s="101"/>
    </row>
    <row r="19" spans="1:15" s="10" customFormat="1" ht="31.5" x14ac:dyDescent="0.2">
      <c r="A19" s="11" t="s">
        <v>164</v>
      </c>
      <c r="B19" s="94">
        <v>12</v>
      </c>
      <c r="C19" s="76" t="s">
        <v>30</v>
      </c>
      <c r="D19" s="77"/>
      <c r="E19" s="92" t="str">
        <f t="shared" ref="E19:E23" si="4">C19</f>
        <v>11</v>
      </c>
      <c r="F19" s="38" t="str">
        <f t="shared" si="1"/>
        <v>2111-11</v>
      </c>
      <c r="G19" s="35" t="str">
        <f t="shared" si="2"/>
        <v>g</v>
      </c>
      <c r="H19" s="159" t="str">
        <f>VLOOKUP(E19,'M.V.'!$E$6:$M$51,2,FALSE)</f>
        <v>ESTADISTICAS MENSUALES DE SERVICIOS PRESTADOS</v>
      </c>
      <c r="I19" s="160"/>
      <c r="J19" s="27">
        <f>IF(VLOOKUP(E19,'M.V.'!$E$6:$M$51,3,FALSE)=0," ",VLOOKUP(E19,'M.V.'!$E$6:$M$51,3,FALSE))</f>
        <v>5</v>
      </c>
      <c r="K19" s="27" t="str">
        <f>IF(VLOOKUP(E19,'M.V.'!$E$6:$M$51,4,FALSE)=0," ",VLOOKUP(E19,'M.V.'!$E$6:$M$51,4,FALSE))</f>
        <v>X</v>
      </c>
      <c r="L19" s="27" t="str">
        <f>IF(VLOOKUP(E19,'M.V.'!$E$6:$M$51,5,FALSE)=0," ",VLOOKUP(E19,'M.V.'!$E$6:$M$51,5,FALSE))</f>
        <v xml:space="preserve"> </v>
      </c>
      <c r="M19" s="43" t="str">
        <f>IF(VLOOKUP(E19,'M.V.'!$E$6:$M$51,6,FALSE)=0," ",VLOOKUP(E19,'M.V.'!$E$6:$M$51,6,FALSE))</f>
        <v>X</v>
      </c>
      <c r="N19" s="43" t="str">
        <f>IF(VLOOKUP(E19,'M.V.'!$E$6:$M$51,7,FALSE)=0," ",VLOOKUP(E19,'M.V.'!$E$6:$M$51,7,FALSE))</f>
        <v xml:space="preserve"> </v>
      </c>
      <c r="O19" s="95" t="str">
        <f>IF(VLOOKUP(E19,'M.V.'!$E$6:$M$51,9,FALSE)=0," ",VLOOKUP(E19,'M.V.'!$E$6:$M$51,9,FALSE))</f>
        <v>Constituyen parte del patrimonio documental de la entidad, por cuanto consolidan las actividades realizadas en la atención de los diferentes servicios de emergencia; Ver ficha N°. 12</v>
      </c>
    </row>
    <row r="20" spans="1:15" s="10" customFormat="1" ht="15.75" thickBot="1" x14ac:dyDescent="0.25">
      <c r="A20" s="11"/>
      <c r="B20" s="94"/>
      <c r="C20" s="76"/>
      <c r="D20" s="77"/>
      <c r="E20" s="92"/>
      <c r="F20" s="49"/>
      <c r="G20" s="50"/>
      <c r="H20" s="55"/>
      <c r="I20" s="56"/>
      <c r="J20" s="53"/>
      <c r="K20" s="53"/>
      <c r="L20" s="53"/>
      <c r="M20" s="54"/>
      <c r="N20" s="54"/>
      <c r="O20" s="101"/>
    </row>
    <row r="21" spans="1:15" s="10" customFormat="1" ht="31.5" x14ac:dyDescent="0.2">
      <c r="A21" s="11" t="s">
        <v>164</v>
      </c>
      <c r="B21" s="94">
        <v>15</v>
      </c>
      <c r="C21" s="76" t="s">
        <v>33</v>
      </c>
      <c r="D21" s="77"/>
      <c r="E21" s="92" t="str">
        <f t="shared" si="4"/>
        <v>14</v>
      </c>
      <c r="F21" s="38" t="str">
        <f t="shared" si="1"/>
        <v>2111-14</v>
      </c>
      <c r="G21" s="35" t="str">
        <f t="shared" si="2"/>
        <v>g</v>
      </c>
      <c r="H21" s="159" t="str">
        <f>VLOOKUP(E21,'M.V.'!$E$6:$M$51,2,FALSE)</f>
        <v>INFORMATIVOS ADMINISTRATIVOS</v>
      </c>
      <c r="I21" s="160"/>
      <c r="J21" s="27">
        <f>IF(VLOOKUP(E21,'M.V.'!$E$6:$M$51,3,FALSE)=0," ",VLOOKUP(E21,'M.V.'!$E$6:$M$51,3,FALSE))</f>
        <v>12</v>
      </c>
      <c r="K21" s="27" t="str">
        <f>IF(VLOOKUP(E21,'M.V.'!$E$6:$M$51,4,FALSE)=0," ",VLOOKUP(E21,'M.V.'!$E$6:$M$51,4,FALSE))</f>
        <v>X</v>
      </c>
      <c r="L21" s="27" t="str">
        <f>IF(VLOOKUP(E21,'M.V.'!$E$6:$M$51,5,FALSE)=0," ",VLOOKUP(E21,'M.V.'!$E$6:$M$51,5,FALSE))</f>
        <v xml:space="preserve"> </v>
      </c>
      <c r="M21" s="43" t="str">
        <f>IF(VLOOKUP(E21,'M.V.'!$E$6:$M$51,6,FALSE)=0," ",VLOOKUP(E21,'M.V.'!$E$6:$M$51,6,FALSE))</f>
        <v>X</v>
      </c>
      <c r="N21" s="43" t="str">
        <f>IF(VLOOKUP(E21,'M.V.'!$E$6:$M$51,7,FALSE)=0," ",VLOOKUP(E21,'M.V.'!$E$6:$M$51,7,FALSE))</f>
        <v xml:space="preserve"> </v>
      </c>
      <c r="O21" s="95" t="str">
        <f>IF(VLOOKUP(E21,'M.V.'!$E$6:$M$51,9,FALSE)=0," ",VLOOKUP(E21,'M.V.'!$E$6:$M$51,9,FALSE))</f>
        <v>Se conservan totalmente por evidenciar el proceso particular de investigaciones internas en el Cuerpo de Bomberos; Ver ficha N°. 15</v>
      </c>
    </row>
    <row r="22" spans="1:15" s="10" customFormat="1" ht="15.75" thickBot="1" x14ac:dyDescent="0.25">
      <c r="A22" s="11"/>
      <c r="B22" s="94"/>
      <c r="C22" s="76"/>
      <c r="D22" s="77"/>
      <c r="E22" s="92"/>
      <c r="F22" s="49"/>
      <c r="G22" s="50"/>
      <c r="H22" s="55"/>
      <c r="I22" s="56"/>
      <c r="J22" s="53"/>
      <c r="K22" s="53"/>
      <c r="L22" s="53"/>
      <c r="M22" s="54"/>
      <c r="N22" s="54"/>
      <c r="O22" s="101"/>
    </row>
    <row r="23" spans="1:15" s="10" customFormat="1" x14ac:dyDescent="0.2">
      <c r="A23" s="11" t="s">
        <v>164</v>
      </c>
      <c r="B23" s="94"/>
      <c r="C23" s="76" t="s">
        <v>34</v>
      </c>
      <c r="D23" s="77"/>
      <c r="E23" s="92" t="str">
        <f t="shared" si="4"/>
        <v>15</v>
      </c>
      <c r="F23" s="38" t="str">
        <f t="shared" si="1"/>
        <v>2111-15</v>
      </c>
      <c r="G23" s="35" t="str">
        <f t="shared" si="2"/>
        <v>g</v>
      </c>
      <c r="H23" s="159" t="str">
        <f>VLOOKUP(E23,'M.V.'!$E$6:$M$51,2,FALSE)</f>
        <v>INFORMES</v>
      </c>
      <c r="I23" s="160"/>
      <c r="J23" s="27" t="str">
        <f>IF(VLOOKUP(E23,'M.V.'!$E$6:$M$51,3,FALSE)=0," ",VLOOKUP(E23,'M.V.'!$E$6:$M$51,3,FALSE))</f>
        <v xml:space="preserve"> </v>
      </c>
      <c r="K23" s="27" t="str">
        <f>IF(VLOOKUP(E23,'M.V.'!$E$6:$M$51,4,FALSE)=0," ",VLOOKUP(E23,'M.V.'!$E$6:$M$51,4,FALSE))</f>
        <v xml:space="preserve"> </v>
      </c>
      <c r="L23" s="27" t="str">
        <f>IF(VLOOKUP(E23,'M.V.'!$E$6:$M$51,5,FALSE)=0," ",VLOOKUP(E23,'M.V.'!$E$6:$M$51,5,FALSE))</f>
        <v xml:space="preserve"> </v>
      </c>
      <c r="M23" s="43" t="str">
        <f>IF(VLOOKUP(E23,'M.V.'!$E$6:$M$51,6,FALSE)=0," ",VLOOKUP(E23,'M.V.'!$E$6:$M$51,6,FALSE))</f>
        <v xml:space="preserve"> </v>
      </c>
      <c r="N23" s="43" t="str">
        <f>IF(VLOOKUP(E23,'M.V.'!$E$6:$M$51,7,FALSE)=0," ",VLOOKUP(E23,'M.V.'!$E$6:$M$51,7,FALSE))</f>
        <v xml:space="preserve"> </v>
      </c>
      <c r="O23" s="95" t="str">
        <f>IF(VLOOKUP(E23,'M.V.'!$E$6:$M$51,9,FALSE)=0," ",VLOOKUP(E23,'M.V.'!$E$6:$M$51,9,FALSE))</f>
        <v xml:space="preserve"> </v>
      </c>
    </row>
    <row r="24" spans="1:15" s="10" customFormat="1" x14ac:dyDescent="0.2">
      <c r="A24" s="11"/>
      <c r="B24" s="94"/>
      <c r="C24" s="76"/>
      <c r="D24" s="77"/>
      <c r="E24" s="93"/>
      <c r="F24" s="58"/>
      <c r="G24" s="59"/>
      <c r="H24" s="60"/>
      <c r="I24" s="61"/>
      <c r="J24" s="62"/>
      <c r="K24" s="62"/>
      <c r="L24" s="62"/>
      <c r="M24" s="63"/>
      <c r="N24" s="63"/>
      <c r="O24" s="102"/>
    </row>
    <row r="25" spans="1:15" s="10" customFormat="1" ht="42" x14ac:dyDescent="0.2">
      <c r="A25" s="11" t="s">
        <v>164</v>
      </c>
      <c r="B25" s="94">
        <v>17</v>
      </c>
      <c r="C25" s="76" t="s">
        <v>34</v>
      </c>
      <c r="D25" s="77" t="s">
        <v>51</v>
      </c>
      <c r="E25" s="93" t="str">
        <f t="shared" si="3"/>
        <v>15.02</v>
      </c>
      <c r="F25" s="39" t="str">
        <f t="shared" si="1"/>
        <v>2111-15.02</v>
      </c>
      <c r="G25" s="35" t="str">
        <f t="shared" si="2"/>
        <v>c</v>
      </c>
      <c r="H25" s="157" t="str">
        <f>VLOOKUP(E25,'M.V.'!$E$6:$M$51,2,FALSE)</f>
        <v>INFORMES DE SERVICIOS</v>
      </c>
      <c r="I25" s="158"/>
      <c r="J25" s="27">
        <f>IF(VLOOKUP(E25,'M.V.'!$E$6:$M$51,3,FALSE)=0," ",VLOOKUP(E25,'M.V.'!$E$6:$M$51,3,FALSE))</f>
        <v>12</v>
      </c>
      <c r="K25" s="27" t="str">
        <f>IF(VLOOKUP(E25,'M.V.'!$E$6:$M$51,4,FALSE)=0," ",VLOOKUP(E25,'M.V.'!$E$6:$M$51,4,FALSE))</f>
        <v>X</v>
      </c>
      <c r="L25" s="27" t="str">
        <f>IF(VLOOKUP(E25,'M.V.'!$E$6:$M$51,5,FALSE)=0," ",VLOOKUP(E25,'M.V.'!$E$6:$M$51,5,FALSE))</f>
        <v xml:space="preserve"> </v>
      </c>
      <c r="M25" s="43" t="str">
        <f>IF(VLOOKUP(E25,'M.V.'!$E$6:$M$51,6,FALSE)=0," ",VLOOKUP(E25,'M.V.'!$E$6:$M$51,6,FALSE))</f>
        <v>X</v>
      </c>
      <c r="N25" s="43" t="str">
        <f>IF(VLOOKUP(E25,'M.V.'!$E$6:$M$51,7,FALSE)=0," ",VLOOKUP(E25,'M.V.'!$E$6:$M$51,7,FALSE))</f>
        <v xml:space="preserve"> </v>
      </c>
      <c r="O25" s="95" t="str">
        <f>IF(VLOOKUP(E25,'M.V.'!$E$6:$M$51,9,FALSE)=0," ",VLOOKUP(E25,'M.V.'!$E$6:$M$51,9,FALSE))</f>
        <v>Constituyen parte del patrimonio documental de la entidad, por cuanto evidencian y describen de manera detallada, las actividades realizadas en la atención de los servicios de emergencia; Ver ficha N°. 17</v>
      </c>
    </row>
    <row r="26" spans="1:15" s="10" customFormat="1" ht="15.75" thickBot="1" x14ac:dyDescent="0.25">
      <c r="A26" s="11"/>
      <c r="B26" s="94"/>
      <c r="C26" s="76"/>
      <c r="D26" s="77"/>
      <c r="E26" s="93"/>
      <c r="F26" s="57"/>
      <c r="G26" s="50"/>
      <c r="H26" s="51"/>
      <c r="I26" s="52"/>
      <c r="J26" s="53"/>
      <c r="K26" s="53"/>
      <c r="L26" s="53"/>
      <c r="M26" s="54"/>
      <c r="N26" s="54"/>
      <c r="O26" s="101"/>
    </row>
    <row r="27" spans="1:15" s="10" customFormat="1" ht="42" x14ac:dyDescent="0.2">
      <c r="A27" s="11" t="s">
        <v>164</v>
      </c>
      <c r="B27" s="94">
        <v>20</v>
      </c>
      <c r="C27" s="76" t="s">
        <v>37</v>
      </c>
      <c r="D27" s="77"/>
      <c r="E27" s="92" t="str">
        <f t="shared" ref="E27:E29" si="5">C27</f>
        <v>18</v>
      </c>
      <c r="F27" s="38" t="str">
        <f t="shared" si="1"/>
        <v>2111-18</v>
      </c>
      <c r="G27" s="35" t="str">
        <f t="shared" si="2"/>
        <v>g</v>
      </c>
      <c r="H27" s="159" t="str">
        <f>VLOOKUP(E27,'M.V.'!$E$6:$M$51,2,FALSE)</f>
        <v>LIBROS DE MINUTAS DE SERVICIOS PRESTADOS</v>
      </c>
      <c r="I27" s="160"/>
      <c r="J27" s="27">
        <f>IF(VLOOKUP(E27,'M.V.'!$E$6:$M$51,3,FALSE)=0," ",VLOOKUP(E27,'M.V.'!$E$6:$M$51,3,FALSE))</f>
        <v>12</v>
      </c>
      <c r="K27" s="27" t="str">
        <f>IF(VLOOKUP(E27,'M.V.'!$E$6:$M$51,4,FALSE)=0," ",VLOOKUP(E27,'M.V.'!$E$6:$M$51,4,FALSE))</f>
        <v>X</v>
      </c>
      <c r="L27" s="27" t="str">
        <f>IF(VLOOKUP(E27,'M.V.'!$E$6:$M$51,5,FALSE)=0," ",VLOOKUP(E27,'M.V.'!$E$6:$M$51,5,FALSE))</f>
        <v xml:space="preserve"> </v>
      </c>
      <c r="M27" s="43" t="str">
        <f>IF(VLOOKUP(E27,'M.V.'!$E$6:$M$51,6,FALSE)=0," ",VLOOKUP(E27,'M.V.'!$E$6:$M$51,6,FALSE))</f>
        <v>X</v>
      </c>
      <c r="N27" s="43" t="str">
        <f>IF(VLOOKUP(E27,'M.V.'!$E$6:$M$51,7,FALSE)=0," ",VLOOKUP(E27,'M.V.'!$E$6:$M$51,7,FALSE))</f>
        <v xml:space="preserve"> </v>
      </c>
      <c r="O27" s="95" t="str">
        <f>IF(VLOOKUP(E27,'M.V.'!$E$6:$M$51,9,FALSE)=0," ",VLOOKUP(E27,'M.V.'!$E$6:$M$51,9,FALSE))</f>
        <v>Constituyen parte de la memoria histórica de la entidad, porque reflejan el desarrollo detallado de las actividades realizadas en cumplimiento de la atención de emergencias; Ver ficha N°. 20</v>
      </c>
    </row>
    <row r="28" spans="1:15" s="10" customFormat="1" ht="15.75" thickBot="1" x14ac:dyDescent="0.25">
      <c r="A28" s="11"/>
      <c r="B28" s="94"/>
      <c r="C28" s="76"/>
      <c r="D28" s="77"/>
      <c r="E28" s="92"/>
      <c r="F28" s="49"/>
      <c r="G28" s="50"/>
      <c r="H28" s="55"/>
      <c r="I28" s="56"/>
      <c r="J28" s="53"/>
      <c r="K28" s="53"/>
      <c r="L28" s="53"/>
      <c r="M28" s="54"/>
      <c r="N28" s="54"/>
      <c r="O28" s="101"/>
    </row>
    <row r="29" spans="1:15" s="10" customFormat="1" ht="31.5" x14ac:dyDescent="0.2">
      <c r="A29" s="11" t="s">
        <v>164</v>
      </c>
      <c r="B29" s="94">
        <v>25</v>
      </c>
      <c r="C29" s="76" t="s">
        <v>42</v>
      </c>
      <c r="D29" s="77"/>
      <c r="E29" s="92" t="str">
        <f t="shared" si="5"/>
        <v>23</v>
      </c>
      <c r="F29" s="38" t="str">
        <f t="shared" si="1"/>
        <v>2111-23</v>
      </c>
      <c r="G29" s="35" t="str">
        <f t="shared" si="2"/>
        <v>g</v>
      </c>
      <c r="H29" s="159" t="str">
        <f>VLOOKUP(E29,'M.V.'!$E$6:$M$51,2,FALSE)</f>
        <v>ORDENES INTERNAS</v>
      </c>
      <c r="I29" s="160"/>
      <c r="J29" s="27">
        <f>IF(VLOOKUP(E29,'M.V.'!$E$6:$M$51,3,FALSE)=0," ",VLOOKUP(E29,'M.V.'!$E$6:$M$51,3,FALSE))</f>
        <v>20</v>
      </c>
      <c r="K29" s="27" t="str">
        <f>IF(VLOOKUP(E29,'M.V.'!$E$6:$M$51,4,FALSE)=0," ",VLOOKUP(E29,'M.V.'!$E$6:$M$51,4,FALSE))</f>
        <v xml:space="preserve"> </v>
      </c>
      <c r="L29" s="27" t="str">
        <f>IF(VLOOKUP(E29,'M.V.'!$E$6:$M$51,5,FALSE)=0," ",VLOOKUP(E29,'M.V.'!$E$6:$M$51,5,FALSE))</f>
        <v>X</v>
      </c>
      <c r="M29" s="43" t="str">
        <f>IF(VLOOKUP(E29,'M.V.'!$E$6:$M$51,6,FALSE)=0," ",VLOOKUP(E29,'M.V.'!$E$6:$M$51,6,FALSE))</f>
        <v xml:space="preserve"> </v>
      </c>
      <c r="N29" s="43" t="str">
        <f>IF(VLOOKUP(E29,'M.V.'!$E$6:$M$51,7,FALSE)=0," ",VLOOKUP(E29,'M.V.'!$E$6:$M$51,7,FALSE))</f>
        <v xml:space="preserve"> </v>
      </c>
      <c r="O29" s="95" t="str">
        <f>IF(VLOOKUP(E29,'M.V.'!$E$6:$M$51,9,FALSE)=0," ",VLOOKUP(E29,'M.V.'!$E$6:$M$51,9,FALSE))</f>
        <v>Se eliminan una vez cumplido el tiempo de retención en el archivo central por no generar valores secundarios; Ver ficha N°. 25</v>
      </c>
    </row>
    <row r="30" spans="1:15" s="10" customFormat="1" ht="15.75" thickBot="1" x14ac:dyDescent="0.25">
      <c r="A30" s="11"/>
      <c r="B30" s="94"/>
      <c r="C30" s="76"/>
      <c r="D30" s="77"/>
      <c r="E30" s="92"/>
      <c r="F30" s="49"/>
      <c r="G30" s="50"/>
      <c r="H30" s="55"/>
      <c r="I30" s="56"/>
      <c r="J30" s="53"/>
      <c r="K30" s="53"/>
      <c r="L30" s="53"/>
      <c r="M30" s="54"/>
      <c r="N30" s="54"/>
      <c r="O30" s="101"/>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5" s="10" customFormat="1" ht="12.75" x14ac:dyDescent="0.2">
      <c r="A33" s="12"/>
      <c r="B33" s="11"/>
      <c r="C33" s="12"/>
      <c r="D33" s="12"/>
      <c r="E33" s="12"/>
      <c r="F33" s="13"/>
      <c r="G33" s="32"/>
      <c r="H33" s="14"/>
      <c r="I33" s="14"/>
      <c r="J33" s="15"/>
      <c r="K33" s="44"/>
      <c r="L33" s="44"/>
      <c r="M33" s="44"/>
      <c r="N33" s="44"/>
      <c r="O33" s="16"/>
    </row>
    <row r="34" spans="1:15" s="10" customFormat="1" ht="12.75" x14ac:dyDescent="0.2">
      <c r="A34" s="12"/>
      <c r="B34" s="11"/>
      <c r="C34" s="12"/>
      <c r="D34" s="12"/>
      <c r="E34" s="12"/>
      <c r="F34" s="13"/>
      <c r="G34" s="32"/>
      <c r="H34" s="14"/>
      <c r="I34" s="14"/>
      <c r="J34" s="15"/>
      <c r="K34" s="44"/>
      <c r="L34" s="44"/>
      <c r="M34" s="44"/>
      <c r="N34" s="44"/>
      <c r="O34" s="16"/>
    </row>
    <row r="35" spans="1:15" s="10" customFormat="1" ht="12.75" x14ac:dyDescent="0.2">
      <c r="A35" s="12"/>
      <c r="B35" s="11"/>
      <c r="C35" s="12"/>
      <c r="D35" s="12"/>
      <c r="E35" s="12"/>
      <c r="F35" s="13"/>
      <c r="G35" s="32"/>
      <c r="H35" s="14"/>
      <c r="I35" s="14"/>
      <c r="J35" s="15"/>
      <c r="K35" s="44"/>
      <c r="L35" s="44"/>
      <c r="M35" s="44"/>
      <c r="N35" s="44"/>
      <c r="O35" s="16"/>
    </row>
    <row r="36" spans="1:15" s="10" customFormat="1" ht="12.75" x14ac:dyDescent="0.2">
      <c r="A36" s="12"/>
      <c r="B36" s="11"/>
      <c r="C36" s="12"/>
      <c r="D36" s="12"/>
      <c r="E36" s="12"/>
      <c r="F36" s="13"/>
      <c r="G36" s="32"/>
      <c r="H36" s="14"/>
      <c r="I36" s="14"/>
      <c r="J36" s="15"/>
      <c r="K36" s="44"/>
      <c r="L36" s="44"/>
      <c r="M36" s="44"/>
      <c r="N36" s="44"/>
      <c r="O36" s="16"/>
    </row>
    <row r="37" spans="1:15" s="10" customFormat="1" ht="12.75" x14ac:dyDescent="0.2">
      <c r="A37" s="12"/>
      <c r="B37" s="11"/>
      <c r="C37" s="12"/>
      <c r="D37" s="12"/>
      <c r="E37" s="12"/>
      <c r="F37" s="13"/>
      <c r="G37" s="32"/>
      <c r="H37" s="14"/>
      <c r="I37" s="14"/>
      <c r="J37" s="15"/>
      <c r="K37" s="44"/>
      <c r="L37" s="44"/>
      <c r="M37" s="44"/>
      <c r="N37" s="44"/>
      <c r="O37" s="16"/>
    </row>
    <row r="38" spans="1:15" s="10" customFormat="1" ht="12.75" x14ac:dyDescent="0.2">
      <c r="A38" s="12"/>
      <c r="B38" s="11"/>
      <c r="C38" s="12"/>
      <c r="D38" s="12"/>
      <c r="E38" s="12"/>
      <c r="F38" s="13"/>
      <c r="G38" s="32"/>
      <c r="H38" s="14"/>
      <c r="I38" s="14"/>
      <c r="J38" s="15"/>
      <c r="K38" s="44"/>
      <c r="L38" s="44"/>
      <c r="M38" s="44"/>
      <c r="N38" s="44"/>
      <c r="O38" s="16"/>
    </row>
    <row r="39" spans="1:15" s="10" customFormat="1" ht="12.75" x14ac:dyDescent="0.2">
      <c r="A39" s="12"/>
      <c r="B39" s="11"/>
      <c r="C39" s="12"/>
      <c r="D39" s="12"/>
      <c r="E39" s="12"/>
      <c r="F39" s="13"/>
      <c r="G39" s="32"/>
      <c r="H39" s="14"/>
      <c r="I39" s="14"/>
      <c r="J39" s="15"/>
      <c r="K39" s="44"/>
      <c r="L39" s="44"/>
      <c r="M39" s="44"/>
      <c r="N39" s="44"/>
      <c r="O39" s="16"/>
    </row>
    <row r="40" spans="1:15" s="10" customFormat="1" ht="12.75" x14ac:dyDescent="0.2">
      <c r="A40" s="12"/>
      <c r="B40" s="11"/>
      <c r="C40" s="12"/>
      <c r="D40" s="12"/>
      <c r="E40" s="12"/>
      <c r="F40" s="13"/>
      <c r="G40" s="32"/>
      <c r="H40" s="14"/>
      <c r="I40" s="14"/>
      <c r="J40" s="15"/>
      <c r="K40" s="44"/>
      <c r="L40" s="44"/>
      <c r="M40" s="44"/>
      <c r="N40" s="44"/>
      <c r="O40" s="16"/>
    </row>
    <row r="41" spans="1:15" s="10" customFormat="1" ht="12.75" x14ac:dyDescent="0.2">
      <c r="A41" s="12"/>
      <c r="B41" s="11"/>
      <c r="C41" s="12"/>
      <c r="D41" s="12"/>
      <c r="E41" s="12"/>
      <c r="F41" s="13"/>
      <c r="G41" s="32"/>
      <c r="H41" s="14"/>
      <c r="I41" s="14"/>
      <c r="J41" s="15"/>
      <c r="K41" s="44"/>
      <c r="L41" s="44"/>
      <c r="M41" s="44"/>
      <c r="N41" s="44"/>
      <c r="O41" s="16"/>
    </row>
    <row r="42" spans="1:15" s="10" customFormat="1" ht="12.75" x14ac:dyDescent="0.2">
      <c r="A42" s="12"/>
      <c r="B42" s="11"/>
      <c r="C42" s="12"/>
      <c r="D42" s="12"/>
      <c r="E42" s="12"/>
      <c r="F42" s="13"/>
      <c r="G42" s="32"/>
      <c r="H42" s="14"/>
      <c r="I42" s="14"/>
      <c r="J42" s="15"/>
      <c r="K42" s="44"/>
      <c r="L42" s="44"/>
      <c r="M42" s="44"/>
      <c r="N42" s="44"/>
      <c r="O42" s="16"/>
    </row>
    <row r="43" spans="1:15" s="10" customFormat="1" ht="12.75" x14ac:dyDescent="0.2">
      <c r="A43" s="12"/>
      <c r="B43" s="11"/>
      <c r="C43" s="12"/>
      <c r="D43" s="12"/>
      <c r="E43" s="12"/>
      <c r="F43" s="13"/>
      <c r="G43" s="32"/>
      <c r="H43" s="14"/>
      <c r="I43" s="14"/>
      <c r="J43" s="15"/>
      <c r="K43" s="44"/>
      <c r="L43" s="44"/>
      <c r="M43" s="44"/>
      <c r="N43" s="44"/>
      <c r="O43" s="16"/>
    </row>
    <row r="44" spans="1:15" s="10" customFormat="1" ht="12.75" x14ac:dyDescent="0.2">
      <c r="A44" s="12"/>
      <c r="B44" s="11"/>
      <c r="C44" s="12"/>
      <c r="D44" s="12"/>
      <c r="E44" s="12"/>
      <c r="F44" s="13"/>
      <c r="G44" s="32"/>
      <c r="H44" s="14"/>
      <c r="I44" s="14"/>
      <c r="J44" s="15"/>
      <c r="K44" s="44"/>
      <c r="L44" s="44"/>
      <c r="M44" s="44"/>
      <c r="N44" s="44"/>
      <c r="O44" s="16"/>
    </row>
    <row r="45" spans="1:15" s="10" customFormat="1" ht="12.75" x14ac:dyDescent="0.2">
      <c r="A45" s="12"/>
      <c r="B45" s="11"/>
      <c r="C45" s="12"/>
      <c r="D45" s="12"/>
      <c r="E45" s="12"/>
      <c r="F45" s="13"/>
      <c r="G45" s="32"/>
      <c r="H45" s="14"/>
      <c r="I45" s="14"/>
      <c r="J45" s="15"/>
      <c r="K45" s="44"/>
      <c r="L45" s="44"/>
      <c r="M45" s="44"/>
      <c r="N45" s="44"/>
      <c r="O45" s="16"/>
    </row>
    <row r="46" spans="1:15" s="10" customFormat="1" ht="12.75" x14ac:dyDescent="0.2">
      <c r="A46" s="12"/>
      <c r="B46" s="11"/>
      <c r="C46" s="12"/>
      <c r="D46" s="12"/>
      <c r="E46" s="12"/>
      <c r="F46" s="13"/>
      <c r="G46" s="32"/>
      <c r="H46" s="14"/>
      <c r="I46" s="14"/>
      <c r="J46" s="15"/>
      <c r="K46" s="44"/>
      <c r="L46" s="44"/>
      <c r="M46" s="44"/>
      <c r="N46" s="44"/>
      <c r="O46" s="16"/>
    </row>
    <row r="47" spans="1:15" s="10" customFormat="1" ht="12.75" x14ac:dyDescent="0.2">
      <c r="A47" s="12"/>
      <c r="B47" s="11"/>
      <c r="C47" s="12"/>
      <c r="D47" s="12"/>
      <c r="E47" s="12"/>
      <c r="F47" s="13"/>
      <c r="G47" s="32"/>
      <c r="H47" s="14"/>
      <c r="I47" s="14"/>
      <c r="J47" s="15"/>
      <c r="K47" s="44"/>
      <c r="L47" s="44"/>
      <c r="M47" s="44"/>
      <c r="N47" s="44"/>
      <c r="O47" s="16"/>
    </row>
    <row r="48" spans="1:15" s="10" customFormat="1" ht="12.75" x14ac:dyDescent="0.2">
      <c r="A48" s="12"/>
      <c r="B48" s="11"/>
      <c r="C48" s="12"/>
      <c r="D48" s="12"/>
      <c r="E48" s="12"/>
      <c r="F48" s="13"/>
      <c r="G48" s="32"/>
      <c r="H48" s="14"/>
      <c r="I48" s="14"/>
      <c r="J48" s="15"/>
      <c r="K48" s="44"/>
      <c r="L48" s="44"/>
      <c r="M48" s="44"/>
      <c r="N48" s="44"/>
      <c r="O48" s="16"/>
    </row>
    <row r="49" spans="1:16" s="10" customFormat="1" ht="12.75" x14ac:dyDescent="0.2">
      <c r="A49" s="12"/>
      <c r="B49" s="11"/>
      <c r="C49" s="12"/>
      <c r="D49" s="12"/>
      <c r="E49" s="12"/>
      <c r="F49" s="13"/>
      <c r="G49" s="32"/>
      <c r="H49" s="14"/>
      <c r="I49" s="14"/>
      <c r="J49" s="15"/>
      <c r="K49" s="44"/>
      <c r="L49" s="44"/>
      <c r="M49" s="44"/>
      <c r="N49" s="44"/>
      <c r="O49" s="16"/>
    </row>
    <row r="50" spans="1:16" s="10" customFormat="1" ht="12.75" x14ac:dyDescent="0.2">
      <c r="A50" s="12"/>
      <c r="B50" s="11"/>
      <c r="C50" s="12"/>
      <c r="D50" s="12"/>
      <c r="E50" s="12"/>
      <c r="F50" s="13"/>
      <c r="G50" s="32"/>
      <c r="H50" s="14"/>
      <c r="I50" s="14"/>
      <c r="J50" s="15"/>
      <c r="K50" s="44"/>
      <c r="L50" s="44"/>
      <c r="M50" s="44"/>
      <c r="N50" s="44"/>
      <c r="O50" s="16"/>
    </row>
    <row r="51" spans="1:16" s="10" customFormat="1" ht="12.75" x14ac:dyDescent="0.2">
      <c r="A51" s="12"/>
      <c r="B51" s="11"/>
      <c r="C51" s="12"/>
      <c r="D51" s="12"/>
      <c r="E51" s="12"/>
      <c r="F51" s="13"/>
      <c r="G51" s="32"/>
      <c r="H51" s="14"/>
      <c r="I51" s="14"/>
      <c r="J51" s="15"/>
      <c r="K51" s="44"/>
      <c r="L51" s="44"/>
      <c r="M51" s="44"/>
      <c r="N51" s="44"/>
      <c r="O51" s="16"/>
    </row>
    <row r="52" spans="1:16" s="10" customFormat="1" ht="12.75" x14ac:dyDescent="0.2">
      <c r="A52" s="12"/>
      <c r="B52" s="11"/>
      <c r="C52" s="12"/>
      <c r="D52" s="12"/>
      <c r="E52" s="12"/>
      <c r="F52" s="13"/>
      <c r="G52" s="32"/>
      <c r="H52" s="14"/>
      <c r="I52" s="14"/>
      <c r="J52" s="15"/>
      <c r="K52" s="44"/>
      <c r="L52" s="44"/>
      <c r="M52" s="44"/>
      <c r="N52" s="44"/>
      <c r="O52" s="16"/>
    </row>
    <row r="53" spans="1:16" s="10" customFormat="1" ht="12.75" x14ac:dyDescent="0.2">
      <c r="A53" s="12"/>
      <c r="B53" s="11"/>
      <c r="C53" s="12"/>
      <c r="D53" s="12"/>
      <c r="E53" s="12"/>
      <c r="F53" s="13"/>
      <c r="G53" s="32"/>
      <c r="H53" s="14"/>
      <c r="I53" s="14"/>
      <c r="J53" s="15"/>
      <c r="K53" s="44"/>
      <c r="L53" s="44"/>
      <c r="M53" s="44"/>
      <c r="N53" s="44"/>
      <c r="O53" s="16"/>
    </row>
    <row r="54" spans="1:16" s="10" customFormat="1" ht="12.75" x14ac:dyDescent="0.2">
      <c r="A54" s="12"/>
      <c r="B54" s="11"/>
      <c r="C54" s="12"/>
      <c r="D54" s="12"/>
      <c r="E54" s="12"/>
      <c r="F54" s="13"/>
      <c r="G54" s="32"/>
      <c r="H54" s="14"/>
      <c r="I54" s="14"/>
      <c r="J54" s="15"/>
      <c r="K54" s="44"/>
      <c r="L54" s="44"/>
      <c r="M54" s="44"/>
      <c r="N54" s="44"/>
      <c r="O54" s="16"/>
    </row>
    <row r="55" spans="1:16" s="10" customFormat="1" ht="12.75" x14ac:dyDescent="0.2">
      <c r="A55" s="12"/>
      <c r="B55" s="11"/>
      <c r="C55" s="12"/>
      <c r="D55" s="12"/>
      <c r="E55" s="12"/>
      <c r="F55" s="13"/>
      <c r="G55" s="32"/>
      <c r="H55" s="14"/>
      <c r="I55" s="14"/>
      <c r="J55" s="15"/>
      <c r="K55" s="44"/>
      <c r="L55" s="44"/>
      <c r="M55" s="44"/>
      <c r="N55" s="44"/>
      <c r="O55" s="16"/>
    </row>
    <row r="56" spans="1:16" s="10" customFormat="1" ht="12.75" x14ac:dyDescent="0.2">
      <c r="A56" s="12"/>
      <c r="B56" s="11"/>
      <c r="C56" s="12"/>
      <c r="D56" s="12"/>
      <c r="E56" s="12"/>
      <c r="F56" s="13"/>
      <c r="G56" s="32"/>
      <c r="H56" s="14"/>
      <c r="I56" s="14"/>
      <c r="J56" s="15"/>
      <c r="K56" s="44"/>
      <c r="L56" s="44"/>
      <c r="M56" s="44"/>
      <c r="N56" s="44"/>
      <c r="O56" s="16"/>
    </row>
    <row r="57" spans="1:16" s="10" customFormat="1" ht="12.75" x14ac:dyDescent="0.2">
      <c r="A57" s="12"/>
      <c r="B57" s="11"/>
      <c r="C57" s="12"/>
      <c r="D57" s="12"/>
      <c r="E57" s="12"/>
      <c r="F57" s="13"/>
      <c r="G57" s="32"/>
      <c r="H57" s="14"/>
      <c r="I57" s="14"/>
      <c r="J57" s="15"/>
      <c r="K57" s="44"/>
      <c r="L57" s="44"/>
      <c r="M57" s="44"/>
      <c r="N57" s="44"/>
      <c r="O57" s="16"/>
    </row>
    <row r="58" spans="1:16" s="10" customFormat="1" ht="15" customHeight="1" x14ac:dyDescent="0.2">
      <c r="A58" s="12"/>
      <c r="B58" s="11"/>
      <c r="C58" s="12"/>
      <c r="D58" s="12"/>
      <c r="E58" s="12"/>
      <c r="F58" s="152" t="s">
        <v>4</v>
      </c>
      <c r="G58" s="152"/>
      <c r="H58" s="152"/>
      <c r="I58" s="152"/>
      <c r="J58" s="20"/>
      <c r="K58" s="45"/>
      <c r="L58" s="45"/>
      <c r="M58" s="45"/>
      <c r="N58" s="45"/>
      <c r="O58" s="34"/>
      <c r="P58" s="34"/>
    </row>
    <row r="59" spans="1:16" s="10" customFormat="1" ht="13.5" customHeight="1" x14ac:dyDescent="0.2">
      <c r="A59" s="12"/>
      <c r="B59" s="11"/>
      <c r="C59" s="12"/>
      <c r="D59" s="12"/>
      <c r="E59" s="12"/>
      <c r="F59" s="64" t="s">
        <v>15</v>
      </c>
      <c r="G59" s="20" t="s">
        <v>16</v>
      </c>
      <c r="H59" s="20"/>
      <c r="I59" s="20" t="s">
        <v>23</v>
      </c>
      <c r="J59" s="20"/>
      <c r="K59" s="46"/>
      <c r="L59" s="46"/>
      <c r="M59" s="96"/>
      <c r="N59" s="96"/>
      <c r="O59" s="97"/>
      <c r="P59" s="98"/>
    </row>
    <row r="60" spans="1:16" s="10" customFormat="1" ht="13.5" customHeight="1" x14ac:dyDescent="0.2">
      <c r="A60" s="12"/>
      <c r="B60" s="11"/>
      <c r="C60" s="12"/>
      <c r="D60" s="12"/>
      <c r="E60" s="12"/>
      <c r="F60" s="64" t="s">
        <v>19</v>
      </c>
      <c r="G60" s="20" t="s">
        <v>18</v>
      </c>
      <c r="H60" s="20"/>
      <c r="I60" s="20" t="s">
        <v>22</v>
      </c>
      <c r="J60" s="20"/>
      <c r="K60" s="46"/>
      <c r="L60" s="46"/>
      <c r="M60" s="100"/>
      <c r="N60" s="100"/>
      <c r="O60" s="100"/>
      <c r="P60" s="98"/>
    </row>
    <row r="61" spans="1:16" s="10" customFormat="1" ht="13.5" customHeight="1" x14ac:dyDescent="0.2">
      <c r="A61" s="12"/>
      <c r="B61" s="11"/>
      <c r="C61" s="12"/>
      <c r="D61" s="12"/>
      <c r="E61" s="12"/>
      <c r="F61" s="21" t="s">
        <v>5</v>
      </c>
      <c r="G61" s="20" t="s">
        <v>17</v>
      </c>
      <c r="H61" s="20"/>
      <c r="I61" s="20" t="s">
        <v>21</v>
      </c>
      <c r="J61" s="20"/>
      <c r="K61" s="46"/>
      <c r="L61" s="46"/>
      <c r="M61" s="100"/>
      <c r="N61" s="100"/>
      <c r="O61" s="100"/>
      <c r="P61" s="99"/>
    </row>
    <row r="62" spans="1:16" s="10" customFormat="1" ht="13.5" customHeight="1" x14ac:dyDescent="0.2">
      <c r="A62" s="12"/>
      <c r="B62" s="11"/>
      <c r="C62" s="12"/>
      <c r="D62" s="12"/>
      <c r="E62" s="12"/>
      <c r="F62" s="21"/>
      <c r="G62" s="20"/>
      <c r="H62" s="20"/>
      <c r="K62" s="46"/>
      <c r="L62" s="46"/>
      <c r="M62" s="47"/>
      <c r="N62" s="47"/>
      <c r="P62" s="99"/>
    </row>
    <row r="63" spans="1:16" s="10" customFormat="1" ht="13.5" customHeight="1" x14ac:dyDescent="0.2">
      <c r="A63" s="12"/>
      <c r="B63" s="11"/>
      <c r="C63" s="12"/>
      <c r="D63" s="12"/>
      <c r="E63" s="12"/>
      <c r="F63" s="21"/>
      <c r="G63" s="20"/>
      <c r="H63" s="20"/>
      <c r="K63" s="48"/>
      <c r="L63" s="48"/>
      <c r="M63" s="47"/>
      <c r="N63" s="47"/>
    </row>
    <row r="64" spans="1:16" s="10" customFormat="1" ht="13.5" customHeight="1" x14ac:dyDescent="0.2">
      <c r="A64" s="12"/>
      <c r="B64" s="11"/>
      <c r="C64" s="12"/>
      <c r="D64" s="12"/>
      <c r="E64" s="12"/>
      <c r="F64" s="21"/>
      <c r="G64" s="20"/>
      <c r="H64" s="20"/>
      <c r="I64" s="20"/>
      <c r="J64" s="19"/>
      <c r="K64" s="48"/>
      <c r="L64" s="48"/>
      <c r="M64" s="48"/>
      <c r="N64" s="48"/>
      <c r="O64" s="4"/>
    </row>
  </sheetData>
  <sheetProtection selectLockedCells="1" selectUnlockedCells="1"/>
  <mergeCells count="23">
    <mergeCell ref="F58:I58"/>
    <mergeCell ref="H29:I29"/>
    <mergeCell ref="H27:I27"/>
    <mergeCell ref="H21:I21"/>
    <mergeCell ref="H23:I23"/>
    <mergeCell ref="H25:I25"/>
    <mergeCell ref="F10:F11"/>
    <mergeCell ref="H17:I17"/>
    <mergeCell ref="H19:I19"/>
    <mergeCell ref="H12:I12"/>
    <mergeCell ref="H14:I14"/>
    <mergeCell ref="H15:I15"/>
    <mergeCell ref="A10:A11"/>
    <mergeCell ref="B10:B11"/>
    <mergeCell ref="C10:C11"/>
    <mergeCell ref="D10:D11"/>
    <mergeCell ref="E10:E11"/>
    <mergeCell ref="H2:N3"/>
    <mergeCell ref="H4:N4"/>
    <mergeCell ref="H5:N5"/>
    <mergeCell ref="G10:I11"/>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rowBreaks count="1" manualBreakCount="1">
    <brk id="28" min="5" max="14"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64"/>
  <sheetViews>
    <sheetView topLeftCell="B1" zoomScale="85" zoomScaleNormal="85"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163</v>
      </c>
      <c r="J7" s="25"/>
      <c r="K7" s="25"/>
      <c r="L7" s="25"/>
      <c r="M7" s="25"/>
      <c r="N7" s="25"/>
      <c r="O7" s="26"/>
    </row>
    <row r="8" spans="1:15" ht="22.5" customHeight="1" x14ac:dyDescent="0.35">
      <c r="A8" s="89" t="s">
        <v>19</v>
      </c>
      <c r="B8" s="91" t="s">
        <v>58</v>
      </c>
      <c r="F8" s="144" t="s">
        <v>254</v>
      </c>
      <c r="G8" s="144"/>
      <c r="H8" s="144"/>
      <c r="I8" s="25" t="s">
        <v>238</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ht="42" x14ac:dyDescent="0.2">
      <c r="A12" s="11" t="s">
        <v>164</v>
      </c>
      <c r="B12" s="94">
        <v>2</v>
      </c>
      <c r="C12" s="76" t="s">
        <v>51</v>
      </c>
      <c r="D12" s="77"/>
      <c r="E12" s="92" t="str">
        <f t="shared" ref="E12:E14" si="0">C12</f>
        <v>02</v>
      </c>
      <c r="F12" s="38" t="str">
        <f t="shared" ref="F12:F29" si="1">CONCATENATE(A12,"-",E12)</f>
        <v>2111-02</v>
      </c>
      <c r="G12" s="35" t="str">
        <f t="shared" ref="G12:G29" si="2">IF(D12=0,"g","c")</f>
        <v>g</v>
      </c>
      <c r="H12" s="159" t="str">
        <f>VLOOKUP(E12,'M.V.'!$E$6:$M$51,2,FALSE)</f>
        <v>ACTAS DE ENTREGA DE CARGOS</v>
      </c>
      <c r="I12" s="160"/>
      <c r="J12" s="27">
        <f>IF(VLOOKUP(E12,'M.V.'!$E$6:$M$51,3,FALSE)=0," ",VLOOKUP(E12,'M.V.'!$E$6:$M$51,3,FALSE))</f>
        <v>12</v>
      </c>
      <c r="K12" s="27" t="str">
        <f>IF(VLOOKUP(E12,'M.V.'!$E$6:$M$51,4,FALSE)=0," ",VLOOKUP(E12,'M.V.'!$E$6:$M$51,4,FALSE))</f>
        <v>X</v>
      </c>
      <c r="L12" s="27" t="str">
        <f>IF(VLOOKUP(E12,'M.V.'!$E$6:$M$51,5,FALSE)=0," ",VLOOKUP(E12,'M.V.'!$E$6:$M$51,5,FALSE))</f>
        <v xml:space="preserve"> </v>
      </c>
      <c r="M12" s="43" t="str">
        <f>IF(VLOOKUP(E12,'M.V.'!$E$6:$M$51,6,FALSE)=0," ",VLOOKUP(E12,'M.V.'!$E$6:$M$51,6,FALSE))</f>
        <v>X</v>
      </c>
      <c r="N12" s="43" t="str">
        <f>IF(VLOOKUP(E12,'M.V.'!$E$6:$M$51,7,FALSE)=0," ",VLOOKUP(E12,'M.V.'!$E$6:$M$51,7,FALSE))</f>
        <v xml:space="preserve"> </v>
      </c>
      <c r="O12" s="95"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5.75" thickBot="1" x14ac:dyDescent="0.25">
      <c r="A13" s="11"/>
      <c r="B13" s="94"/>
      <c r="C13" s="76"/>
      <c r="D13" s="77"/>
      <c r="E13" s="92"/>
      <c r="F13" s="49"/>
      <c r="G13" s="50"/>
      <c r="H13" s="55"/>
      <c r="I13" s="56"/>
      <c r="J13" s="53"/>
      <c r="K13" s="53"/>
      <c r="L13" s="53"/>
      <c r="M13" s="54"/>
      <c r="N13" s="54"/>
      <c r="O13" s="101"/>
    </row>
    <row r="14" spans="1:15" s="10" customFormat="1" x14ac:dyDescent="0.2">
      <c r="A14" s="11" t="s">
        <v>164</v>
      </c>
      <c r="B14" s="94"/>
      <c r="C14" s="76" t="s">
        <v>14</v>
      </c>
      <c r="D14" s="77"/>
      <c r="E14" s="92" t="str">
        <f t="shared" si="0"/>
        <v>06</v>
      </c>
      <c r="F14" s="38" t="str">
        <f t="shared" si="1"/>
        <v>2111-06</v>
      </c>
      <c r="G14" s="35" t="str">
        <f t="shared" si="2"/>
        <v>g</v>
      </c>
      <c r="H14" s="159" t="str">
        <f>VLOOKUP(E14,'M.V.'!$E$6:$M$51,2,FALSE)</f>
        <v>CORRESPONDENCIA</v>
      </c>
      <c r="I14" s="160"/>
      <c r="J14" s="27" t="str">
        <f>IF(VLOOKUP(E14,'M.V.'!$E$6:$M$51,3,FALSE)=0," ",VLOOKUP(E14,'M.V.'!$E$6:$M$51,3,FALSE))</f>
        <v xml:space="preserve"> </v>
      </c>
      <c r="K14" s="27" t="str">
        <f>IF(VLOOKUP(E14,'M.V.'!$E$6:$M$51,4,FALSE)=0," ",VLOOKUP(E14,'M.V.'!$E$6:$M$51,4,FALSE))</f>
        <v xml:space="preserve"> </v>
      </c>
      <c r="L14" s="27" t="str">
        <f>IF(VLOOKUP(E14,'M.V.'!$E$6:$M$51,5,FALSE)=0," ",VLOOKUP(E14,'M.V.'!$E$6:$M$51,5,FALSE))</f>
        <v xml:space="preserve"> </v>
      </c>
      <c r="M14" s="43" t="str">
        <f>IF(VLOOKUP(E14,'M.V.'!$E$6:$M$51,6,FALSE)=0," ",VLOOKUP(E14,'M.V.'!$E$6:$M$51,6,FALSE))</f>
        <v xml:space="preserve"> </v>
      </c>
      <c r="N14" s="43" t="str">
        <f>IF(VLOOKUP(E14,'M.V.'!$E$6:$M$51,7,FALSE)=0," ",VLOOKUP(E14,'M.V.'!$E$6:$M$51,7,FALSE))</f>
        <v xml:space="preserve"> </v>
      </c>
      <c r="O14" s="95" t="str">
        <f>IF(VLOOKUP(E14,'M.V.'!$E$6:$M$51,9,FALSE)=0," ",VLOOKUP(E14,'M.V.'!$E$6:$M$51,9,FALSE))</f>
        <v xml:space="preserve"> </v>
      </c>
    </row>
    <row r="15" spans="1:15" s="10" customFormat="1" ht="31.5" x14ac:dyDescent="0.2">
      <c r="A15" s="11" t="s">
        <v>164</v>
      </c>
      <c r="B15" s="94">
        <v>6</v>
      </c>
      <c r="C15" s="76" t="s">
        <v>14</v>
      </c>
      <c r="D15" s="77" t="s">
        <v>50</v>
      </c>
      <c r="E15" s="93" t="str">
        <f t="shared" ref="E15:E25" si="3">CONCATENATE(C15,".",D15)</f>
        <v>06.01</v>
      </c>
      <c r="F15" s="39" t="str">
        <f t="shared" si="1"/>
        <v>2111-06.01</v>
      </c>
      <c r="G15" s="35" t="str">
        <f t="shared" si="2"/>
        <v>c</v>
      </c>
      <c r="H15" s="157" t="str">
        <f>VLOOKUP(E15,'M.V.'!$E$6:$M$51,2,FALSE)</f>
        <v>CORRESPONDENCIA EXTERNA</v>
      </c>
      <c r="I15" s="158"/>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porque testimonian el desarrollo de las actividades realizadas en cumplimiento de las funciones administrativas; Ver ficha N°. 6</v>
      </c>
    </row>
    <row r="16" spans="1:15" s="10" customFormat="1" x14ac:dyDescent="0.2">
      <c r="A16" s="11"/>
      <c r="B16" s="94"/>
      <c r="C16" s="76"/>
      <c r="D16" s="77"/>
      <c r="E16" s="93"/>
      <c r="F16" s="58"/>
      <c r="G16" s="59"/>
      <c r="H16" s="60"/>
      <c r="I16" s="61"/>
      <c r="J16" s="62"/>
      <c r="K16" s="62"/>
      <c r="L16" s="62"/>
      <c r="M16" s="63"/>
      <c r="N16" s="63"/>
      <c r="O16" s="102"/>
    </row>
    <row r="17" spans="1:15" s="10" customFormat="1" ht="42" x14ac:dyDescent="0.2">
      <c r="A17" s="11" t="s">
        <v>164</v>
      </c>
      <c r="B17" s="94">
        <v>7</v>
      </c>
      <c r="C17" s="76" t="s">
        <v>14</v>
      </c>
      <c r="D17" s="77" t="s">
        <v>51</v>
      </c>
      <c r="E17" s="93" t="str">
        <f t="shared" si="3"/>
        <v>06.02</v>
      </c>
      <c r="F17" s="39" t="str">
        <f t="shared" si="1"/>
        <v>2111-06.02</v>
      </c>
      <c r="G17" s="35" t="str">
        <f t="shared" si="2"/>
        <v>c</v>
      </c>
      <c r="H17" s="157" t="str">
        <f>VLOOKUP(E17,'M.V.'!$E$6:$M$51,2,FALSE)</f>
        <v>CORRESPONDENCIA INTERNA</v>
      </c>
      <c r="I17" s="158"/>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5" s="10" customFormat="1" ht="15.75" thickBot="1" x14ac:dyDescent="0.25">
      <c r="A18" s="11"/>
      <c r="B18" s="94"/>
      <c r="C18" s="76"/>
      <c r="D18" s="77"/>
      <c r="E18" s="93"/>
      <c r="F18" s="57"/>
      <c r="G18" s="50"/>
      <c r="H18" s="51"/>
      <c r="I18" s="52"/>
      <c r="J18" s="53"/>
      <c r="K18" s="53"/>
      <c r="L18" s="53"/>
      <c r="M18" s="54"/>
      <c r="N18" s="54"/>
      <c r="O18" s="101"/>
    </row>
    <row r="19" spans="1:15" s="10" customFormat="1" ht="31.5" x14ac:dyDescent="0.2">
      <c r="A19" s="11" t="s">
        <v>164</v>
      </c>
      <c r="B19" s="94">
        <v>12</v>
      </c>
      <c r="C19" s="76" t="s">
        <v>30</v>
      </c>
      <c r="D19" s="77"/>
      <c r="E19" s="92" t="str">
        <f t="shared" ref="E19:E23" si="4">C19</f>
        <v>11</v>
      </c>
      <c r="F19" s="38" t="str">
        <f t="shared" si="1"/>
        <v>2111-11</v>
      </c>
      <c r="G19" s="35" t="str">
        <f t="shared" si="2"/>
        <v>g</v>
      </c>
      <c r="H19" s="159" t="str">
        <f>VLOOKUP(E19,'M.V.'!$E$6:$M$51,2,FALSE)</f>
        <v>ESTADISTICAS MENSUALES DE SERVICIOS PRESTADOS</v>
      </c>
      <c r="I19" s="160"/>
      <c r="J19" s="27">
        <f>IF(VLOOKUP(E19,'M.V.'!$E$6:$M$51,3,FALSE)=0," ",VLOOKUP(E19,'M.V.'!$E$6:$M$51,3,FALSE))</f>
        <v>5</v>
      </c>
      <c r="K19" s="27" t="str">
        <f>IF(VLOOKUP(E19,'M.V.'!$E$6:$M$51,4,FALSE)=0," ",VLOOKUP(E19,'M.V.'!$E$6:$M$51,4,FALSE))</f>
        <v>X</v>
      </c>
      <c r="L19" s="27" t="str">
        <f>IF(VLOOKUP(E19,'M.V.'!$E$6:$M$51,5,FALSE)=0," ",VLOOKUP(E19,'M.V.'!$E$6:$M$51,5,FALSE))</f>
        <v xml:space="preserve"> </v>
      </c>
      <c r="M19" s="43" t="str">
        <f>IF(VLOOKUP(E19,'M.V.'!$E$6:$M$51,6,FALSE)=0," ",VLOOKUP(E19,'M.V.'!$E$6:$M$51,6,FALSE))</f>
        <v>X</v>
      </c>
      <c r="N19" s="43" t="str">
        <f>IF(VLOOKUP(E19,'M.V.'!$E$6:$M$51,7,FALSE)=0," ",VLOOKUP(E19,'M.V.'!$E$6:$M$51,7,FALSE))</f>
        <v xml:space="preserve"> </v>
      </c>
      <c r="O19" s="95" t="str">
        <f>IF(VLOOKUP(E19,'M.V.'!$E$6:$M$51,9,FALSE)=0," ",VLOOKUP(E19,'M.V.'!$E$6:$M$51,9,FALSE))</f>
        <v>Constituyen parte del patrimonio documental de la entidad, por cuanto consolidan las actividades realizadas en la atención de los diferentes servicios de emergencia; Ver ficha N°. 12</v>
      </c>
    </row>
    <row r="20" spans="1:15" s="10" customFormat="1" ht="15.75" thickBot="1" x14ac:dyDescent="0.25">
      <c r="A20" s="11"/>
      <c r="B20" s="94"/>
      <c r="C20" s="76"/>
      <c r="D20" s="77"/>
      <c r="E20" s="92"/>
      <c r="F20" s="49"/>
      <c r="G20" s="50"/>
      <c r="H20" s="55"/>
      <c r="I20" s="56"/>
      <c r="J20" s="53"/>
      <c r="K20" s="53"/>
      <c r="L20" s="53"/>
      <c r="M20" s="54"/>
      <c r="N20" s="54"/>
      <c r="O20" s="101"/>
    </row>
    <row r="21" spans="1:15" s="10" customFormat="1" ht="31.5" x14ac:dyDescent="0.2">
      <c r="A21" s="11" t="s">
        <v>164</v>
      </c>
      <c r="B21" s="94">
        <v>15</v>
      </c>
      <c r="C21" s="76" t="s">
        <v>33</v>
      </c>
      <c r="D21" s="77"/>
      <c r="E21" s="92" t="str">
        <f t="shared" si="4"/>
        <v>14</v>
      </c>
      <c r="F21" s="38" t="str">
        <f t="shared" si="1"/>
        <v>2111-14</v>
      </c>
      <c r="G21" s="35" t="str">
        <f t="shared" si="2"/>
        <v>g</v>
      </c>
      <c r="H21" s="159" t="str">
        <f>VLOOKUP(E21,'M.V.'!$E$6:$M$51,2,FALSE)</f>
        <v>INFORMATIVOS ADMINISTRATIVOS</v>
      </c>
      <c r="I21" s="160"/>
      <c r="J21" s="27">
        <f>IF(VLOOKUP(E21,'M.V.'!$E$6:$M$51,3,FALSE)=0," ",VLOOKUP(E21,'M.V.'!$E$6:$M$51,3,FALSE))</f>
        <v>12</v>
      </c>
      <c r="K21" s="27" t="str">
        <f>IF(VLOOKUP(E21,'M.V.'!$E$6:$M$51,4,FALSE)=0," ",VLOOKUP(E21,'M.V.'!$E$6:$M$51,4,FALSE))</f>
        <v>X</v>
      </c>
      <c r="L21" s="27" t="str">
        <f>IF(VLOOKUP(E21,'M.V.'!$E$6:$M$51,5,FALSE)=0," ",VLOOKUP(E21,'M.V.'!$E$6:$M$51,5,FALSE))</f>
        <v xml:space="preserve"> </v>
      </c>
      <c r="M21" s="43" t="str">
        <f>IF(VLOOKUP(E21,'M.V.'!$E$6:$M$51,6,FALSE)=0," ",VLOOKUP(E21,'M.V.'!$E$6:$M$51,6,FALSE))</f>
        <v>X</v>
      </c>
      <c r="N21" s="43" t="str">
        <f>IF(VLOOKUP(E21,'M.V.'!$E$6:$M$51,7,FALSE)=0," ",VLOOKUP(E21,'M.V.'!$E$6:$M$51,7,FALSE))</f>
        <v xml:space="preserve"> </v>
      </c>
      <c r="O21" s="95" t="str">
        <f>IF(VLOOKUP(E21,'M.V.'!$E$6:$M$51,9,FALSE)=0," ",VLOOKUP(E21,'M.V.'!$E$6:$M$51,9,FALSE))</f>
        <v>Se conservan totalmente por evidenciar el proceso particular de investigaciones internas en el Cuerpo de Bomberos; Ver ficha N°. 15</v>
      </c>
    </row>
    <row r="22" spans="1:15" s="10" customFormat="1" ht="15.75" thickBot="1" x14ac:dyDescent="0.25">
      <c r="A22" s="11"/>
      <c r="B22" s="94"/>
      <c r="C22" s="76"/>
      <c r="D22" s="77"/>
      <c r="E22" s="92"/>
      <c r="F22" s="49"/>
      <c r="G22" s="50"/>
      <c r="H22" s="55"/>
      <c r="I22" s="56"/>
      <c r="J22" s="53"/>
      <c r="K22" s="53"/>
      <c r="L22" s="53"/>
      <c r="M22" s="54"/>
      <c r="N22" s="54"/>
      <c r="O22" s="101"/>
    </row>
    <row r="23" spans="1:15" s="10" customFormat="1" x14ac:dyDescent="0.2">
      <c r="A23" s="11" t="s">
        <v>164</v>
      </c>
      <c r="B23" s="94"/>
      <c r="C23" s="76" t="s">
        <v>34</v>
      </c>
      <c r="D23" s="77"/>
      <c r="E23" s="92" t="str">
        <f t="shared" si="4"/>
        <v>15</v>
      </c>
      <c r="F23" s="38" t="str">
        <f t="shared" si="1"/>
        <v>2111-15</v>
      </c>
      <c r="G23" s="35" t="str">
        <f t="shared" si="2"/>
        <v>g</v>
      </c>
      <c r="H23" s="159" t="str">
        <f>VLOOKUP(E23,'M.V.'!$E$6:$M$51,2,FALSE)</f>
        <v>INFORMES</v>
      </c>
      <c r="I23" s="160"/>
      <c r="J23" s="27" t="str">
        <f>IF(VLOOKUP(E23,'M.V.'!$E$6:$M$51,3,FALSE)=0," ",VLOOKUP(E23,'M.V.'!$E$6:$M$51,3,FALSE))</f>
        <v xml:space="preserve"> </v>
      </c>
      <c r="K23" s="27" t="str">
        <f>IF(VLOOKUP(E23,'M.V.'!$E$6:$M$51,4,FALSE)=0," ",VLOOKUP(E23,'M.V.'!$E$6:$M$51,4,FALSE))</f>
        <v xml:space="preserve"> </v>
      </c>
      <c r="L23" s="27" t="str">
        <f>IF(VLOOKUP(E23,'M.V.'!$E$6:$M$51,5,FALSE)=0," ",VLOOKUP(E23,'M.V.'!$E$6:$M$51,5,FALSE))</f>
        <v xml:space="preserve"> </v>
      </c>
      <c r="M23" s="43" t="str">
        <f>IF(VLOOKUP(E23,'M.V.'!$E$6:$M$51,6,FALSE)=0," ",VLOOKUP(E23,'M.V.'!$E$6:$M$51,6,FALSE))</f>
        <v xml:space="preserve"> </v>
      </c>
      <c r="N23" s="43" t="str">
        <f>IF(VLOOKUP(E23,'M.V.'!$E$6:$M$51,7,FALSE)=0," ",VLOOKUP(E23,'M.V.'!$E$6:$M$51,7,FALSE))</f>
        <v xml:space="preserve"> </v>
      </c>
      <c r="O23" s="95" t="str">
        <f>IF(VLOOKUP(E23,'M.V.'!$E$6:$M$51,9,FALSE)=0," ",VLOOKUP(E23,'M.V.'!$E$6:$M$51,9,FALSE))</f>
        <v xml:space="preserve"> </v>
      </c>
    </row>
    <row r="24" spans="1:15" s="10" customFormat="1" x14ac:dyDescent="0.2">
      <c r="A24" s="11"/>
      <c r="B24" s="94"/>
      <c r="C24" s="76"/>
      <c r="D24" s="77"/>
      <c r="E24" s="93"/>
      <c r="F24" s="58"/>
      <c r="G24" s="59"/>
      <c r="H24" s="60"/>
      <c r="I24" s="61"/>
      <c r="J24" s="62"/>
      <c r="K24" s="62"/>
      <c r="L24" s="62"/>
      <c r="M24" s="63"/>
      <c r="N24" s="63"/>
      <c r="O24" s="102"/>
    </row>
    <row r="25" spans="1:15" s="10" customFormat="1" ht="42" x14ac:dyDescent="0.2">
      <c r="A25" s="11" t="s">
        <v>164</v>
      </c>
      <c r="B25" s="94">
        <v>17</v>
      </c>
      <c r="C25" s="76" t="s">
        <v>34</v>
      </c>
      <c r="D25" s="77" t="s">
        <v>51</v>
      </c>
      <c r="E25" s="93" t="str">
        <f t="shared" si="3"/>
        <v>15.02</v>
      </c>
      <c r="F25" s="39" t="str">
        <f t="shared" si="1"/>
        <v>2111-15.02</v>
      </c>
      <c r="G25" s="35" t="str">
        <f t="shared" si="2"/>
        <v>c</v>
      </c>
      <c r="H25" s="157" t="str">
        <f>VLOOKUP(E25,'M.V.'!$E$6:$M$51,2,FALSE)</f>
        <v>INFORMES DE SERVICIOS</v>
      </c>
      <c r="I25" s="158"/>
      <c r="J25" s="27">
        <f>IF(VLOOKUP(E25,'M.V.'!$E$6:$M$51,3,FALSE)=0," ",VLOOKUP(E25,'M.V.'!$E$6:$M$51,3,FALSE))</f>
        <v>12</v>
      </c>
      <c r="K25" s="27" t="str">
        <f>IF(VLOOKUP(E25,'M.V.'!$E$6:$M$51,4,FALSE)=0," ",VLOOKUP(E25,'M.V.'!$E$6:$M$51,4,FALSE))</f>
        <v>X</v>
      </c>
      <c r="L25" s="27" t="str">
        <f>IF(VLOOKUP(E25,'M.V.'!$E$6:$M$51,5,FALSE)=0," ",VLOOKUP(E25,'M.V.'!$E$6:$M$51,5,FALSE))</f>
        <v xml:space="preserve"> </v>
      </c>
      <c r="M25" s="43" t="str">
        <f>IF(VLOOKUP(E25,'M.V.'!$E$6:$M$51,6,FALSE)=0," ",VLOOKUP(E25,'M.V.'!$E$6:$M$51,6,FALSE))</f>
        <v>X</v>
      </c>
      <c r="N25" s="43" t="str">
        <f>IF(VLOOKUP(E25,'M.V.'!$E$6:$M$51,7,FALSE)=0," ",VLOOKUP(E25,'M.V.'!$E$6:$M$51,7,FALSE))</f>
        <v xml:space="preserve"> </v>
      </c>
      <c r="O25" s="95" t="str">
        <f>IF(VLOOKUP(E25,'M.V.'!$E$6:$M$51,9,FALSE)=0," ",VLOOKUP(E25,'M.V.'!$E$6:$M$51,9,FALSE))</f>
        <v>Constituyen parte del patrimonio documental de la entidad, por cuanto evidencian y describen de manera detallada, las actividades realizadas en la atención de los servicios de emergencia; Ver ficha N°. 17</v>
      </c>
    </row>
    <row r="26" spans="1:15" s="10" customFormat="1" ht="15.75" thickBot="1" x14ac:dyDescent="0.25">
      <c r="A26" s="11"/>
      <c r="B26" s="94"/>
      <c r="C26" s="76"/>
      <c r="D26" s="77"/>
      <c r="E26" s="93"/>
      <c r="F26" s="57"/>
      <c r="G26" s="50"/>
      <c r="H26" s="51"/>
      <c r="I26" s="52"/>
      <c r="J26" s="53"/>
      <c r="K26" s="53"/>
      <c r="L26" s="53"/>
      <c r="M26" s="54"/>
      <c r="N26" s="54"/>
      <c r="O26" s="101"/>
    </row>
    <row r="27" spans="1:15" s="10" customFormat="1" ht="42" x14ac:dyDescent="0.2">
      <c r="A27" s="11" t="s">
        <v>164</v>
      </c>
      <c r="B27" s="94">
        <v>20</v>
      </c>
      <c r="C27" s="76" t="s">
        <v>37</v>
      </c>
      <c r="D27" s="77"/>
      <c r="E27" s="92" t="str">
        <f t="shared" ref="E27:E29" si="5">C27</f>
        <v>18</v>
      </c>
      <c r="F27" s="38" t="str">
        <f t="shared" si="1"/>
        <v>2111-18</v>
      </c>
      <c r="G27" s="35" t="str">
        <f t="shared" si="2"/>
        <v>g</v>
      </c>
      <c r="H27" s="159" t="str">
        <f>VLOOKUP(E27,'M.V.'!$E$6:$M$51,2,FALSE)</f>
        <v>LIBROS DE MINUTAS DE SERVICIOS PRESTADOS</v>
      </c>
      <c r="I27" s="160"/>
      <c r="J27" s="27">
        <f>IF(VLOOKUP(E27,'M.V.'!$E$6:$M$51,3,FALSE)=0," ",VLOOKUP(E27,'M.V.'!$E$6:$M$51,3,FALSE))</f>
        <v>12</v>
      </c>
      <c r="K27" s="27" t="str">
        <f>IF(VLOOKUP(E27,'M.V.'!$E$6:$M$51,4,FALSE)=0," ",VLOOKUP(E27,'M.V.'!$E$6:$M$51,4,FALSE))</f>
        <v>X</v>
      </c>
      <c r="L27" s="27" t="str">
        <f>IF(VLOOKUP(E27,'M.V.'!$E$6:$M$51,5,FALSE)=0," ",VLOOKUP(E27,'M.V.'!$E$6:$M$51,5,FALSE))</f>
        <v xml:space="preserve"> </v>
      </c>
      <c r="M27" s="43" t="str">
        <f>IF(VLOOKUP(E27,'M.V.'!$E$6:$M$51,6,FALSE)=0," ",VLOOKUP(E27,'M.V.'!$E$6:$M$51,6,FALSE))</f>
        <v>X</v>
      </c>
      <c r="N27" s="43" t="str">
        <f>IF(VLOOKUP(E27,'M.V.'!$E$6:$M$51,7,FALSE)=0," ",VLOOKUP(E27,'M.V.'!$E$6:$M$51,7,FALSE))</f>
        <v xml:space="preserve"> </v>
      </c>
      <c r="O27" s="95" t="str">
        <f>IF(VLOOKUP(E27,'M.V.'!$E$6:$M$51,9,FALSE)=0," ",VLOOKUP(E27,'M.V.'!$E$6:$M$51,9,FALSE))</f>
        <v>Constituyen parte de la memoria histórica de la entidad, porque reflejan el desarrollo detallado de las actividades realizadas en cumplimiento de la atención de emergencias; Ver ficha N°. 20</v>
      </c>
    </row>
    <row r="28" spans="1:15" s="10" customFormat="1" ht="15.75" thickBot="1" x14ac:dyDescent="0.25">
      <c r="A28" s="11"/>
      <c r="B28" s="94"/>
      <c r="C28" s="76"/>
      <c r="D28" s="77"/>
      <c r="E28" s="92"/>
      <c r="F28" s="49"/>
      <c r="G28" s="50"/>
      <c r="H28" s="55"/>
      <c r="I28" s="56"/>
      <c r="J28" s="53"/>
      <c r="K28" s="53"/>
      <c r="L28" s="53"/>
      <c r="M28" s="54"/>
      <c r="N28" s="54"/>
      <c r="O28" s="101"/>
    </row>
    <row r="29" spans="1:15" s="10" customFormat="1" ht="31.5" x14ac:dyDescent="0.2">
      <c r="A29" s="11" t="s">
        <v>164</v>
      </c>
      <c r="B29" s="94">
        <v>25</v>
      </c>
      <c r="C29" s="76" t="s">
        <v>42</v>
      </c>
      <c r="D29" s="77"/>
      <c r="E29" s="92" t="str">
        <f t="shared" si="5"/>
        <v>23</v>
      </c>
      <c r="F29" s="38" t="str">
        <f t="shared" si="1"/>
        <v>2111-23</v>
      </c>
      <c r="G29" s="35" t="str">
        <f t="shared" si="2"/>
        <v>g</v>
      </c>
      <c r="H29" s="159" t="str">
        <f>VLOOKUP(E29,'M.V.'!$E$6:$M$51,2,FALSE)</f>
        <v>ORDENES INTERNAS</v>
      </c>
      <c r="I29" s="160"/>
      <c r="J29" s="27">
        <f>IF(VLOOKUP(E29,'M.V.'!$E$6:$M$51,3,FALSE)=0," ",VLOOKUP(E29,'M.V.'!$E$6:$M$51,3,FALSE))</f>
        <v>20</v>
      </c>
      <c r="K29" s="27" t="str">
        <f>IF(VLOOKUP(E29,'M.V.'!$E$6:$M$51,4,FALSE)=0," ",VLOOKUP(E29,'M.V.'!$E$6:$M$51,4,FALSE))</f>
        <v xml:space="preserve"> </v>
      </c>
      <c r="L29" s="27" t="str">
        <f>IF(VLOOKUP(E29,'M.V.'!$E$6:$M$51,5,FALSE)=0," ",VLOOKUP(E29,'M.V.'!$E$6:$M$51,5,FALSE))</f>
        <v>X</v>
      </c>
      <c r="M29" s="43" t="str">
        <f>IF(VLOOKUP(E29,'M.V.'!$E$6:$M$51,6,FALSE)=0," ",VLOOKUP(E29,'M.V.'!$E$6:$M$51,6,FALSE))</f>
        <v xml:space="preserve"> </v>
      </c>
      <c r="N29" s="43" t="str">
        <f>IF(VLOOKUP(E29,'M.V.'!$E$6:$M$51,7,FALSE)=0," ",VLOOKUP(E29,'M.V.'!$E$6:$M$51,7,FALSE))</f>
        <v xml:space="preserve"> </v>
      </c>
      <c r="O29" s="95" t="str">
        <f>IF(VLOOKUP(E29,'M.V.'!$E$6:$M$51,9,FALSE)=0," ",VLOOKUP(E29,'M.V.'!$E$6:$M$51,9,FALSE))</f>
        <v>Se eliminan una vez cumplido el tiempo de retención en el archivo central por no generar valores secundarios; Ver ficha N°. 25</v>
      </c>
    </row>
    <row r="30" spans="1:15" s="10" customFormat="1" ht="15.75" thickBot="1" x14ac:dyDescent="0.25">
      <c r="A30" s="11"/>
      <c r="B30" s="94"/>
      <c r="C30" s="76"/>
      <c r="D30" s="77"/>
      <c r="E30" s="92"/>
      <c r="F30" s="49"/>
      <c r="G30" s="50"/>
      <c r="H30" s="55"/>
      <c r="I30" s="56"/>
      <c r="J30" s="53"/>
      <c r="K30" s="53"/>
      <c r="L30" s="53"/>
      <c r="M30" s="54"/>
      <c r="N30" s="54"/>
      <c r="O30" s="101"/>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5" s="10" customFormat="1" ht="12.75" x14ac:dyDescent="0.2">
      <c r="A33" s="12"/>
      <c r="B33" s="11"/>
      <c r="C33" s="12"/>
      <c r="D33" s="12"/>
      <c r="E33" s="12"/>
      <c r="F33" s="13"/>
      <c r="G33" s="32"/>
      <c r="H33" s="14"/>
      <c r="I33" s="14"/>
      <c r="J33" s="15"/>
      <c r="K33" s="44"/>
      <c r="L33" s="44"/>
      <c r="M33" s="44"/>
      <c r="N33" s="44"/>
      <c r="O33" s="16"/>
    </row>
    <row r="34" spans="1:15" s="10" customFormat="1" ht="12.75" x14ac:dyDescent="0.2">
      <c r="A34" s="12"/>
      <c r="B34" s="11"/>
      <c r="C34" s="12"/>
      <c r="D34" s="12"/>
      <c r="E34" s="12"/>
      <c r="F34" s="13"/>
      <c r="G34" s="32"/>
      <c r="H34" s="14"/>
      <c r="I34" s="14"/>
      <c r="J34" s="15"/>
      <c r="K34" s="44"/>
      <c r="L34" s="44"/>
      <c r="M34" s="44"/>
      <c r="N34" s="44"/>
      <c r="O34" s="16"/>
    </row>
    <row r="35" spans="1:15" s="10" customFormat="1" ht="12.75" x14ac:dyDescent="0.2">
      <c r="A35" s="12"/>
      <c r="B35" s="11"/>
      <c r="C35" s="12"/>
      <c r="D35" s="12"/>
      <c r="E35" s="12"/>
      <c r="F35" s="13"/>
      <c r="G35" s="32"/>
      <c r="H35" s="14"/>
      <c r="I35" s="14"/>
      <c r="J35" s="15"/>
      <c r="K35" s="44"/>
      <c r="L35" s="44"/>
      <c r="M35" s="44"/>
      <c r="N35" s="44"/>
      <c r="O35" s="16"/>
    </row>
    <row r="36" spans="1:15" s="10" customFormat="1" ht="12.75" x14ac:dyDescent="0.2">
      <c r="A36" s="12"/>
      <c r="B36" s="11"/>
      <c r="C36" s="12"/>
      <c r="D36" s="12"/>
      <c r="E36" s="12"/>
      <c r="F36" s="13"/>
      <c r="G36" s="32"/>
      <c r="H36" s="14"/>
      <c r="I36" s="14"/>
      <c r="J36" s="15"/>
      <c r="K36" s="44"/>
      <c r="L36" s="44"/>
      <c r="M36" s="44"/>
      <c r="N36" s="44"/>
      <c r="O36" s="16"/>
    </row>
    <row r="37" spans="1:15" s="10" customFormat="1" ht="12.75" x14ac:dyDescent="0.2">
      <c r="A37" s="12"/>
      <c r="B37" s="11"/>
      <c r="C37" s="12"/>
      <c r="D37" s="12"/>
      <c r="E37" s="12"/>
      <c r="F37" s="13"/>
      <c r="G37" s="32"/>
      <c r="H37" s="14"/>
      <c r="I37" s="14"/>
      <c r="J37" s="15"/>
      <c r="K37" s="44"/>
      <c r="L37" s="44"/>
      <c r="M37" s="44"/>
      <c r="N37" s="44"/>
      <c r="O37" s="16"/>
    </row>
    <row r="38" spans="1:15" s="10" customFormat="1" ht="12.75" x14ac:dyDescent="0.2">
      <c r="A38" s="12"/>
      <c r="B38" s="11"/>
      <c r="C38" s="12"/>
      <c r="D38" s="12"/>
      <c r="E38" s="12"/>
      <c r="F38" s="13"/>
      <c r="G38" s="32"/>
      <c r="H38" s="14"/>
      <c r="I38" s="14"/>
      <c r="J38" s="15"/>
      <c r="K38" s="44"/>
      <c r="L38" s="44"/>
      <c r="M38" s="44"/>
      <c r="N38" s="44"/>
      <c r="O38" s="16"/>
    </row>
    <row r="39" spans="1:15" s="10" customFormat="1" ht="12.75" x14ac:dyDescent="0.2">
      <c r="A39" s="12"/>
      <c r="B39" s="11"/>
      <c r="C39" s="12"/>
      <c r="D39" s="12"/>
      <c r="E39" s="12"/>
      <c r="F39" s="13"/>
      <c r="G39" s="32"/>
      <c r="H39" s="14"/>
      <c r="I39" s="14"/>
      <c r="J39" s="15"/>
      <c r="K39" s="44"/>
      <c r="L39" s="44"/>
      <c r="M39" s="44"/>
      <c r="N39" s="44"/>
      <c r="O39" s="16"/>
    </row>
    <row r="40" spans="1:15" s="10" customFormat="1" ht="12.75" x14ac:dyDescent="0.2">
      <c r="A40" s="12"/>
      <c r="B40" s="11"/>
      <c r="C40" s="12"/>
      <c r="D40" s="12"/>
      <c r="E40" s="12"/>
      <c r="F40" s="13"/>
      <c r="G40" s="32"/>
      <c r="H40" s="14"/>
      <c r="I40" s="14"/>
      <c r="J40" s="15"/>
      <c r="K40" s="44"/>
      <c r="L40" s="44"/>
      <c r="M40" s="44"/>
      <c r="N40" s="44"/>
      <c r="O40" s="16"/>
    </row>
    <row r="41" spans="1:15" s="10" customFormat="1" ht="12.75" x14ac:dyDescent="0.2">
      <c r="A41" s="12"/>
      <c r="B41" s="11"/>
      <c r="C41" s="12"/>
      <c r="D41" s="12"/>
      <c r="E41" s="12"/>
      <c r="F41" s="13"/>
      <c r="G41" s="32"/>
      <c r="H41" s="14"/>
      <c r="I41" s="14"/>
      <c r="J41" s="15"/>
      <c r="K41" s="44"/>
      <c r="L41" s="44"/>
      <c r="M41" s="44"/>
      <c r="N41" s="44"/>
      <c r="O41" s="16"/>
    </row>
    <row r="42" spans="1:15" s="10" customFormat="1" ht="12.75" x14ac:dyDescent="0.2">
      <c r="A42" s="12"/>
      <c r="B42" s="11"/>
      <c r="C42" s="12"/>
      <c r="D42" s="12"/>
      <c r="E42" s="12"/>
      <c r="F42" s="13"/>
      <c r="G42" s="32"/>
      <c r="H42" s="14"/>
      <c r="I42" s="14"/>
      <c r="J42" s="15"/>
      <c r="K42" s="44"/>
      <c r="L42" s="44"/>
      <c r="M42" s="44"/>
      <c r="N42" s="44"/>
      <c r="O42" s="16"/>
    </row>
    <row r="43" spans="1:15" s="10" customFormat="1" ht="12.75" x14ac:dyDescent="0.2">
      <c r="A43" s="12"/>
      <c r="B43" s="11"/>
      <c r="C43" s="12"/>
      <c r="D43" s="12"/>
      <c r="E43" s="12"/>
      <c r="F43" s="13"/>
      <c r="G43" s="32"/>
      <c r="H43" s="14"/>
      <c r="I43" s="14"/>
      <c r="J43" s="15"/>
      <c r="K43" s="44"/>
      <c r="L43" s="44"/>
      <c r="M43" s="44"/>
      <c r="N43" s="44"/>
      <c r="O43" s="16"/>
    </row>
    <row r="44" spans="1:15" s="10" customFormat="1" ht="12.75" x14ac:dyDescent="0.2">
      <c r="A44" s="12"/>
      <c r="B44" s="11"/>
      <c r="C44" s="12"/>
      <c r="D44" s="12"/>
      <c r="E44" s="12"/>
      <c r="F44" s="13"/>
      <c r="G44" s="32"/>
      <c r="H44" s="14"/>
      <c r="I44" s="14"/>
      <c r="J44" s="15"/>
      <c r="K44" s="44"/>
      <c r="L44" s="44"/>
      <c r="M44" s="44"/>
      <c r="N44" s="44"/>
      <c r="O44" s="16"/>
    </row>
    <row r="45" spans="1:15" s="10" customFormat="1" ht="12.75" x14ac:dyDescent="0.2">
      <c r="A45" s="12"/>
      <c r="B45" s="11"/>
      <c r="C45" s="12"/>
      <c r="D45" s="12"/>
      <c r="E45" s="12"/>
      <c r="F45" s="13"/>
      <c r="G45" s="32"/>
      <c r="H45" s="14"/>
      <c r="I45" s="14"/>
      <c r="J45" s="15"/>
      <c r="K45" s="44"/>
      <c r="L45" s="44"/>
      <c r="M45" s="44"/>
      <c r="N45" s="44"/>
      <c r="O45" s="16"/>
    </row>
    <row r="46" spans="1:15" s="10" customFormat="1" ht="12.75" x14ac:dyDescent="0.2">
      <c r="A46" s="12"/>
      <c r="B46" s="11"/>
      <c r="C46" s="12"/>
      <c r="D46" s="12"/>
      <c r="E46" s="12"/>
      <c r="F46" s="13"/>
      <c r="G46" s="32"/>
      <c r="H46" s="14"/>
      <c r="I46" s="14"/>
      <c r="J46" s="15"/>
      <c r="K46" s="44"/>
      <c r="L46" s="44"/>
      <c r="M46" s="44"/>
      <c r="N46" s="44"/>
      <c r="O46" s="16"/>
    </row>
    <row r="47" spans="1:15" s="10" customFormat="1" ht="12.75" x14ac:dyDescent="0.2">
      <c r="A47" s="12"/>
      <c r="B47" s="11"/>
      <c r="C47" s="12"/>
      <c r="D47" s="12"/>
      <c r="E47" s="12"/>
      <c r="F47" s="13"/>
      <c r="G47" s="32"/>
      <c r="H47" s="14"/>
      <c r="I47" s="14"/>
      <c r="J47" s="15"/>
      <c r="K47" s="44"/>
      <c r="L47" s="44"/>
      <c r="M47" s="44"/>
      <c r="N47" s="44"/>
      <c r="O47" s="16"/>
    </row>
    <row r="48" spans="1:15" s="10" customFormat="1" ht="12.75" x14ac:dyDescent="0.2">
      <c r="A48" s="12"/>
      <c r="B48" s="11"/>
      <c r="C48" s="12"/>
      <c r="D48" s="12"/>
      <c r="E48" s="12"/>
      <c r="F48" s="13"/>
      <c r="G48" s="32"/>
      <c r="H48" s="14"/>
      <c r="I48" s="14"/>
      <c r="J48" s="15"/>
      <c r="K48" s="44"/>
      <c r="L48" s="44"/>
      <c r="M48" s="44"/>
      <c r="N48" s="44"/>
      <c r="O48" s="16"/>
    </row>
    <row r="49" spans="1:16" s="10" customFormat="1" ht="12.75" x14ac:dyDescent="0.2">
      <c r="A49" s="12"/>
      <c r="B49" s="11"/>
      <c r="C49" s="12"/>
      <c r="D49" s="12"/>
      <c r="E49" s="12"/>
      <c r="F49" s="13"/>
      <c r="G49" s="32"/>
      <c r="H49" s="14"/>
      <c r="I49" s="14"/>
      <c r="J49" s="15"/>
      <c r="K49" s="44"/>
      <c r="L49" s="44"/>
      <c r="M49" s="44"/>
      <c r="N49" s="44"/>
      <c r="O49" s="16"/>
    </row>
    <row r="50" spans="1:16" s="10" customFormat="1" ht="12.75" x14ac:dyDescent="0.2">
      <c r="A50" s="12"/>
      <c r="B50" s="11"/>
      <c r="C50" s="12"/>
      <c r="D50" s="12"/>
      <c r="E50" s="12"/>
      <c r="F50" s="13"/>
      <c r="G50" s="32"/>
      <c r="H50" s="14"/>
      <c r="I50" s="14"/>
      <c r="J50" s="15"/>
      <c r="K50" s="44"/>
      <c r="L50" s="44"/>
      <c r="M50" s="44"/>
      <c r="N50" s="44"/>
      <c r="O50" s="16"/>
    </row>
    <row r="51" spans="1:16" s="10" customFormat="1" ht="12.75" x14ac:dyDescent="0.2">
      <c r="A51" s="12"/>
      <c r="B51" s="11"/>
      <c r="C51" s="12"/>
      <c r="D51" s="12"/>
      <c r="E51" s="12"/>
      <c r="F51" s="13"/>
      <c r="G51" s="32"/>
      <c r="H51" s="14"/>
      <c r="I51" s="14"/>
      <c r="J51" s="15"/>
      <c r="K51" s="44"/>
      <c r="L51" s="44"/>
      <c r="M51" s="44"/>
      <c r="N51" s="44"/>
      <c r="O51" s="16"/>
    </row>
    <row r="52" spans="1:16" s="10" customFormat="1" ht="12.75" x14ac:dyDescent="0.2">
      <c r="A52" s="12"/>
      <c r="B52" s="11"/>
      <c r="C52" s="12"/>
      <c r="D52" s="12"/>
      <c r="E52" s="12"/>
      <c r="F52" s="13"/>
      <c r="G52" s="32"/>
      <c r="H52" s="14"/>
      <c r="I52" s="14"/>
      <c r="J52" s="15"/>
      <c r="K52" s="44"/>
      <c r="L52" s="44"/>
      <c r="M52" s="44"/>
      <c r="N52" s="44"/>
      <c r="O52" s="16"/>
    </row>
    <row r="53" spans="1:16" s="10" customFormat="1" ht="12.75" x14ac:dyDescent="0.2">
      <c r="A53" s="12"/>
      <c r="B53" s="11"/>
      <c r="C53" s="12"/>
      <c r="D53" s="12"/>
      <c r="E53" s="12"/>
      <c r="F53" s="13"/>
      <c r="G53" s="32"/>
      <c r="H53" s="14"/>
      <c r="I53" s="14"/>
      <c r="J53" s="15"/>
      <c r="K53" s="44"/>
      <c r="L53" s="44"/>
      <c r="M53" s="44"/>
      <c r="N53" s="44"/>
      <c r="O53" s="16"/>
    </row>
    <row r="54" spans="1:16" s="10" customFormat="1" ht="12.75" x14ac:dyDescent="0.2">
      <c r="A54" s="12"/>
      <c r="B54" s="11"/>
      <c r="C54" s="12"/>
      <c r="D54" s="12"/>
      <c r="E54" s="12"/>
      <c r="F54" s="13"/>
      <c r="G54" s="32"/>
      <c r="H54" s="14"/>
      <c r="I54" s="14"/>
      <c r="J54" s="15"/>
      <c r="K54" s="44"/>
      <c r="L54" s="44"/>
      <c r="M54" s="44"/>
      <c r="N54" s="44"/>
      <c r="O54" s="16"/>
    </row>
    <row r="55" spans="1:16" s="10" customFormat="1" ht="12.75" x14ac:dyDescent="0.2">
      <c r="A55" s="12"/>
      <c r="B55" s="11"/>
      <c r="C55" s="12"/>
      <c r="D55" s="12"/>
      <c r="E55" s="12"/>
      <c r="F55" s="13"/>
      <c r="G55" s="32"/>
      <c r="H55" s="14"/>
      <c r="I55" s="14"/>
      <c r="J55" s="15"/>
      <c r="K55" s="44"/>
      <c r="L55" s="44"/>
      <c r="M55" s="44"/>
      <c r="N55" s="44"/>
      <c r="O55" s="16"/>
    </row>
    <row r="56" spans="1:16" s="10" customFormat="1" ht="12.75" x14ac:dyDescent="0.2">
      <c r="A56" s="12"/>
      <c r="B56" s="11"/>
      <c r="C56" s="12"/>
      <c r="D56" s="12"/>
      <c r="E56" s="12"/>
      <c r="F56" s="13"/>
      <c r="G56" s="32"/>
      <c r="H56" s="14"/>
      <c r="I56" s="14"/>
      <c r="J56" s="15"/>
      <c r="K56" s="44"/>
      <c r="L56" s="44"/>
      <c r="M56" s="44"/>
      <c r="N56" s="44"/>
      <c r="O56" s="16"/>
    </row>
    <row r="57" spans="1:16" s="10" customFormat="1" ht="12.75" x14ac:dyDescent="0.2">
      <c r="A57" s="12"/>
      <c r="B57" s="11"/>
      <c r="C57" s="12"/>
      <c r="D57" s="12"/>
      <c r="E57" s="12"/>
      <c r="F57" s="13"/>
      <c r="G57" s="32"/>
      <c r="H57" s="14"/>
      <c r="I57" s="14"/>
      <c r="J57" s="15"/>
      <c r="K57" s="44"/>
      <c r="L57" s="44"/>
      <c r="M57" s="44"/>
      <c r="N57" s="44"/>
      <c r="O57" s="16"/>
    </row>
    <row r="58" spans="1:16" s="10" customFormat="1" ht="15" customHeight="1" x14ac:dyDescent="0.2">
      <c r="A58" s="12"/>
      <c r="B58" s="11"/>
      <c r="C58" s="12"/>
      <c r="D58" s="12"/>
      <c r="E58" s="12"/>
      <c r="F58" s="152" t="s">
        <v>4</v>
      </c>
      <c r="G58" s="152"/>
      <c r="H58" s="152"/>
      <c r="I58" s="152"/>
      <c r="J58" s="20"/>
      <c r="K58" s="45"/>
      <c r="L58" s="45"/>
      <c r="M58" s="45"/>
      <c r="N58" s="45"/>
      <c r="O58" s="34"/>
      <c r="P58" s="34"/>
    </row>
    <row r="59" spans="1:16" s="10" customFormat="1" ht="13.5" customHeight="1" x14ac:dyDescent="0.2">
      <c r="A59" s="12"/>
      <c r="B59" s="11"/>
      <c r="C59" s="12"/>
      <c r="D59" s="12"/>
      <c r="E59" s="12"/>
      <c r="F59" s="64" t="s">
        <v>15</v>
      </c>
      <c r="G59" s="20" t="s">
        <v>16</v>
      </c>
      <c r="H59" s="20"/>
      <c r="I59" s="20" t="s">
        <v>23</v>
      </c>
      <c r="J59" s="20"/>
      <c r="K59" s="46"/>
      <c r="L59" s="46"/>
      <c r="M59" s="96"/>
      <c r="N59" s="96"/>
      <c r="O59" s="97"/>
      <c r="P59" s="98"/>
    </row>
    <row r="60" spans="1:16" s="10" customFormat="1" ht="13.5" customHeight="1" x14ac:dyDescent="0.2">
      <c r="A60" s="12"/>
      <c r="B60" s="11"/>
      <c r="C60" s="12"/>
      <c r="D60" s="12"/>
      <c r="E60" s="12"/>
      <c r="F60" s="64" t="s">
        <v>19</v>
      </c>
      <c r="G60" s="20" t="s">
        <v>18</v>
      </c>
      <c r="H60" s="20"/>
      <c r="I60" s="20" t="s">
        <v>22</v>
      </c>
      <c r="J60" s="20"/>
      <c r="K60" s="46"/>
      <c r="L60" s="46"/>
      <c r="M60" s="100"/>
      <c r="N60" s="100"/>
      <c r="O60" s="100"/>
      <c r="P60" s="98"/>
    </row>
    <row r="61" spans="1:16" s="10" customFormat="1" ht="13.5" customHeight="1" x14ac:dyDescent="0.2">
      <c r="A61" s="12"/>
      <c r="B61" s="11"/>
      <c r="C61" s="12"/>
      <c r="D61" s="12"/>
      <c r="E61" s="12"/>
      <c r="F61" s="21" t="s">
        <v>5</v>
      </c>
      <c r="G61" s="20" t="s">
        <v>17</v>
      </c>
      <c r="H61" s="20"/>
      <c r="I61" s="20" t="s">
        <v>21</v>
      </c>
      <c r="J61" s="20"/>
      <c r="K61" s="46"/>
      <c r="L61" s="46"/>
      <c r="M61" s="100"/>
      <c r="N61" s="100"/>
      <c r="O61" s="100"/>
      <c r="P61" s="99"/>
    </row>
    <row r="62" spans="1:16" s="10" customFormat="1" ht="13.5" customHeight="1" x14ac:dyDescent="0.2">
      <c r="A62" s="12"/>
      <c r="B62" s="11"/>
      <c r="C62" s="12"/>
      <c r="D62" s="12"/>
      <c r="E62" s="12"/>
      <c r="F62" s="21"/>
      <c r="G62" s="20"/>
      <c r="H62" s="20"/>
      <c r="K62" s="46"/>
      <c r="L62" s="46"/>
      <c r="M62" s="47"/>
      <c r="N62" s="47"/>
      <c r="P62" s="99"/>
    </row>
    <row r="63" spans="1:16" s="10" customFormat="1" ht="13.5" customHeight="1" x14ac:dyDescent="0.2">
      <c r="A63" s="12"/>
      <c r="B63" s="11"/>
      <c r="C63" s="12"/>
      <c r="D63" s="12"/>
      <c r="E63" s="12"/>
      <c r="F63" s="21"/>
      <c r="G63" s="20"/>
      <c r="H63" s="20"/>
      <c r="K63" s="48"/>
      <c r="L63" s="48"/>
      <c r="M63" s="47"/>
      <c r="N63" s="47"/>
    </row>
    <row r="64" spans="1:16" s="10" customFormat="1" ht="13.5" customHeight="1" x14ac:dyDescent="0.2">
      <c r="A64" s="12"/>
      <c r="B64" s="11"/>
      <c r="C64" s="12"/>
      <c r="D64" s="12"/>
      <c r="E64" s="12"/>
      <c r="F64" s="21"/>
      <c r="G64" s="20"/>
      <c r="H64" s="20"/>
      <c r="I64" s="20"/>
      <c r="J64" s="19"/>
      <c r="K64" s="48"/>
      <c r="L64" s="48"/>
      <c r="M64" s="48"/>
      <c r="N64" s="48"/>
      <c r="O64" s="4"/>
    </row>
  </sheetData>
  <sheetProtection selectLockedCells="1" selectUnlockedCells="1"/>
  <mergeCells count="23">
    <mergeCell ref="H12:I12"/>
    <mergeCell ref="H27:I27"/>
    <mergeCell ref="H14:I14"/>
    <mergeCell ref="H29:I29"/>
    <mergeCell ref="F58:I58"/>
    <mergeCell ref="H15:I15"/>
    <mergeCell ref="H17:I17"/>
    <mergeCell ref="H19:I19"/>
    <mergeCell ref="H21:I21"/>
    <mergeCell ref="H23:I23"/>
    <mergeCell ref="H25:I25"/>
    <mergeCell ref="A10:A11"/>
    <mergeCell ref="B10:B11"/>
    <mergeCell ref="C10:C11"/>
    <mergeCell ref="D10:D11"/>
    <mergeCell ref="E10:E11"/>
    <mergeCell ref="F10:F11"/>
    <mergeCell ref="G10:I11"/>
    <mergeCell ref="H2:N3"/>
    <mergeCell ref="H4:N4"/>
    <mergeCell ref="H5:N5"/>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rowBreaks count="1" manualBreakCount="1">
    <brk id="28" min="5" max="14"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36"/>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163</v>
      </c>
      <c r="J7" s="25"/>
      <c r="K7" s="25"/>
      <c r="L7" s="25"/>
      <c r="M7" s="25"/>
      <c r="N7" s="25"/>
      <c r="O7" s="26"/>
    </row>
    <row r="8" spans="1:15" ht="22.5" customHeight="1" x14ac:dyDescent="0.35">
      <c r="A8" s="89" t="s">
        <v>19</v>
      </c>
      <c r="B8" s="91" t="s">
        <v>58</v>
      </c>
      <c r="F8" s="144" t="s">
        <v>254</v>
      </c>
      <c r="G8" s="144"/>
      <c r="H8" s="144"/>
      <c r="I8" s="25" t="s">
        <v>239</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x14ac:dyDescent="0.2">
      <c r="A12" s="11" t="s">
        <v>164</v>
      </c>
      <c r="B12" s="94"/>
      <c r="C12" s="76" t="s">
        <v>14</v>
      </c>
      <c r="D12" s="77"/>
      <c r="E12" s="92" t="str">
        <f t="shared" ref="E12" si="0">C12</f>
        <v>06</v>
      </c>
      <c r="F12" s="38" t="str">
        <f t="shared" ref="F12:F26" si="1">CONCATENATE(A12,"-",E12)</f>
        <v>2111-06</v>
      </c>
      <c r="G12" s="35" t="str">
        <f t="shared" ref="G12:G26" si="2">IF(D12=0,"g","c")</f>
        <v>g</v>
      </c>
      <c r="H12" s="159" t="str">
        <f>VLOOKUP(E12,'M.V.'!$E$6:$M$51,2,FALSE)</f>
        <v>CORRESPONDENCIA</v>
      </c>
      <c r="I12" s="160"/>
      <c r="J12" s="27" t="str">
        <f>IF(VLOOKUP(E12,'M.V.'!$E$6:$M$51,3,FALSE)=0," ",VLOOKUP(E12,'M.V.'!$E$6:$M$51,3,FALSE))</f>
        <v xml:space="preserve"> </v>
      </c>
      <c r="K12" s="27" t="str">
        <f>IF(VLOOKUP(E12,'M.V.'!$E$6:$M$51,4,FALSE)=0," ",VLOOKUP(E12,'M.V.'!$E$6:$M$51,4,FALSE))</f>
        <v xml:space="preserve"> </v>
      </c>
      <c r="L12" s="27" t="str">
        <f>IF(VLOOKUP(E12,'M.V.'!$E$6:$M$51,5,FALSE)=0," ",VLOOKUP(E12,'M.V.'!$E$6:$M$51,5,FALSE))</f>
        <v xml:space="preserve"> </v>
      </c>
      <c r="M12" s="43" t="str">
        <f>IF(VLOOKUP(E12,'M.V.'!$E$6:$M$51,6,FALSE)=0," ",VLOOKUP(E12,'M.V.'!$E$6:$M$51,6,FALSE))</f>
        <v xml:space="preserve"> </v>
      </c>
      <c r="N12" s="43" t="str">
        <f>IF(VLOOKUP(E12,'M.V.'!$E$6:$M$51,7,FALSE)=0," ",VLOOKUP(E12,'M.V.'!$E$6:$M$51,7,FALSE))</f>
        <v xml:space="preserve"> </v>
      </c>
      <c r="O12" s="95" t="str">
        <f>IF(VLOOKUP(E12,'M.V.'!$E$6:$M$51,9,FALSE)=0," ",VLOOKUP(E12,'M.V.'!$E$6:$M$51,9,FALSE))</f>
        <v xml:space="preserve"> </v>
      </c>
    </row>
    <row r="13" spans="1:15" s="10" customFormat="1" ht="31.5" x14ac:dyDescent="0.2">
      <c r="A13" s="11" t="s">
        <v>164</v>
      </c>
      <c r="B13" s="94">
        <v>6</v>
      </c>
      <c r="C13" s="76" t="s">
        <v>14</v>
      </c>
      <c r="D13" s="77" t="s">
        <v>50</v>
      </c>
      <c r="E13" s="93" t="str">
        <f t="shared" ref="E13:E22" si="3">CONCATENATE(C13,".",D13)</f>
        <v>06.01</v>
      </c>
      <c r="F13" s="39" t="str">
        <f t="shared" si="1"/>
        <v>2111-06.01</v>
      </c>
      <c r="G13" s="35" t="str">
        <f t="shared" si="2"/>
        <v>c</v>
      </c>
      <c r="H13" s="157" t="str">
        <f>VLOOKUP(E13,'M.V.'!$E$6:$M$51,2,FALSE)</f>
        <v>CORRESPONDENCIA EXTERNA</v>
      </c>
      <c r="I13" s="158"/>
      <c r="J13" s="27">
        <f>IF(VLOOKUP(E13,'M.V.'!$E$6:$M$51,3,FALSE)=0," ",VLOOKUP(E13,'M.V.'!$E$6:$M$51,3,FALSE))</f>
        <v>12</v>
      </c>
      <c r="K13" s="27" t="str">
        <f>IF(VLOOKUP(E13,'M.V.'!$E$6:$M$51,4,FALSE)=0," ",VLOOKUP(E13,'M.V.'!$E$6:$M$51,4,FALSE))</f>
        <v>X</v>
      </c>
      <c r="L13" s="27" t="str">
        <f>IF(VLOOKUP(E13,'M.V.'!$E$6:$M$51,5,FALSE)=0," ",VLOOKUP(E13,'M.V.'!$E$6:$M$51,5,FALSE))</f>
        <v xml:space="preserve"> </v>
      </c>
      <c r="M13" s="43" t="str">
        <f>IF(VLOOKUP(E13,'M.V.'!$E$6:$M$51,6,FALSE)=0," ",VLOOKUP(E13,'M.V.'!$E$6:$M$51,6,FALSE))</f>
        <v>X</v>
      </c>
      <c r="N13" s="43" t="str">
        <f>IF(VLOOKUP(E13,'M.V.'!$E$6:$M$51,7,FALSE)=0," ",VLOOKUP(E13,'M.V.'!$E$6:$M$51,7,FALSE))</f>
        <v xml:space="preserve"> </v>
      </c>
      <c r="O13" s="95" t="str">
        <f>IF(VLOOKUP(E13,'M.V.'!$E$6:$M$51,9,FALSE)=0," ",VLOOKUP(E13,'M.V.'!$E$6:$M$51,9,FALSE))</f>
        <v>Constituyen parte de la memoria histórica, porque testimonian el desarrollo de las actividades realizadas en cumplimiento de las funciones administrativas; Ver ficha N°. 6</v>
      </c>
    </row>
    <row r="14" spans="1:15" s="10" customFormat="1" ht="12" customHeight="1" x14ac:dyDescent="0.2">
      <c r="A14" s="11"/>
      <c r="B14" s="94"/>
      <c r="C14" s="76"/>
      <c r="D14" s="77"/>
      <c r="E14" s="93"/>
      <c r="F14" s="58"/>
      <c r="G14" s="59"/>
      <c r="H14" s="60"/>
      <c r="I14" s="61"/>
      <c r="J14" s="62"/>
      <c r="K14" s="62"/>
      <c r="L14" s="62"/>
      <c r="M14" s="63"/>
      <c r="N14" s="63"/>
      <c r="O14" s="102"/>
    </row>
    <row r="15" spans="1:15" s="10" customFormat="1" ht="42" x14ac:dyDescent="0.2">
      <c r="A15" s="11" t="s">
        <v>164</v>
      </c>
      <c r="B15" s="94">
        <v>7</v>
      </c>
      <c r="C15" s="76" t="s">
        <v>14</v>
      </c>
      <c r="D15" s="77" t="s">
        <v>51</v>
      </c>
      <c r="E15" s="93" t="str">
        <f t="shared" si="3"/>
        <v>06.02</v>
      </c>
      <c r="F15" s="39" t="str">
        <f t="shared" si="1"/>
        <v>2111-06.02</v>
      </c>
      <c r="G15" s="35" t="str">
        <f t="shared" si="2"/>
        <v>c</v>
      </c>
      <c r="H15" s="157" t="str">
        <f>VLOOKUP(E15,'M.V.'!$E$6:$M$51,2,FALSE)</f>
        <v>CORRESPONDENCIA INTERNA</v>
      </c>
      <c r="I15" s="158"/>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de la entidad, porque reflejan y testimonian el desarrollo de las actividades realizadas por cada dependencia en cumplimiento de las funciones administrativas; Ver ficha N°. 7</v>
      </c>
    </row>
    <row r="16" spans="1:15" s="10" customFormat="1" ht="12" customHeight="1" thickBot="1" x14ac:dyDescent="0.25">
      <c r="A16" s="11"/>
      <c r="B16" s="94"/>
      <c r="C16" s="76"/>
      <c r="D16" s="77"/>
      <c r="E16" s="93"/>
      <c r="F16" s="57"/>
      <c r="G16" s="50"/>
      <c r="H16" s="51"/>
      <c r="I16" s="52"/>
      <c r="J16" s="53"/>
      <c r="K16" s="53"/>
      <c r="L16" s="53"/>
      <c r="M16" s="54"/>
      <c r="N16" s="54"/>
      <c r="O16" s="101"/>
    </row>
    <row r="17" spans="1:16" s="10" customFormat="1" ht="31.5" x14ac:dyDescent="0.2">
      <c r="A17" s="11" t="s">
        <v>164</v>
      </c>
      <c r="B17" s="94">
        <v>12</v>
      </c>
      <c r="C17" s="76" t="s">
        <v>30</v>
      </c>
      <c r="D17" s="77"/>
      <c r="E17" s="92" t="str">
        <f t="shared" ref="E17:E21" si="4">C17</f>
        <v>11</v>
      </c>
      <c r="F17" s="38" t="str">
        <f t="shared" si="1"/>
        <v>2111-11</v>
      </c>
      <c r="G17" s="35" t="str">
        <f t="shared" si="2"/>
        <v>g</v>
      </c>
      <c r="H17" s="159" t="str">
        <f>VLOOKUP(E17,'M.V.'!$E$6:$M$51,2,FALSE)</f>
        <v>ESTADISTICAS MENSUALES DE SERVICIOS PRESTADOS</v>
      </c>
      <c r="I17" s="160"/>
      <c r="J17" s="27">
        <f>IF(VLOOKUP(E17,'M.V.'!$E$6:$M$51,3,FALSE)=0," ",VLOOKUP(E17,'M.V.'!$E$6:$M$51,3,FALSE))</f>
        <v>5</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del patrimonio documental de la entidad, por cuanto consolidan las actividades realizadas en la atención de los diferentes servicios de emergencia; Ver ficha N°. 12</v>
      </c>
    </row>
    <row r="18" spans="1:16" s="10" customFormat="1" ht="12" customHeight="1" thickBot="1" x14ac:dyDescent="0.25">
      <c r="A18" s="11"/>
      <c r="B18" s="94"/>
      <c r="C18" s="76"/>
      <c r="D18" s="77"/>
      <c r="E18" s="92"/>
      <c r="F18" s="49"/>
      <c r="G18" s="50"/>
      <c r="H18" s="55"/>
      <c r="I18" s="56"/>
      <c r="J18" s="53"/>
      <c r="K18" s="53"/>
      <c r="L18" s="53"/>
      <c r="M18" s="54"/>
      <c r="N18" s="54"/>
      <c r="O18" s="101"/>
    </row>
    <row r="19" spans="1:16" s="10" customFormat="1" ht="31.5" x14ac:dyDescent="0.2">
      <c r="A19" s="11" t="s">
        <v>164</v>
      </c>
      <c r="B19" s="94">
        <v>15</v>
      </c>
      <c r="C19" s="76" t="s">
        <v>33</v>
      </c>
      <c r="D19" s="77"/>
      <c r="E19" s="92" t="str">
        <f t="shared" si="4"/>
        <v>14</v>
      </c>
      <c r="F19" s="38" t="str">
        <f t="shared" si="1"/>
        <v>2111-14</v>
      </c>
      <c r="G19" s="35" t="str">
        <f t="shared" si="2"/>
        <v>g</v>
      </c>
      <c r="H19" s="159" t="str">
        <f>VLOOKUP(E19,'M.V.'!$E$6:$M$51,2,FALSE)</f>
        <v>INFORMATIVOS ADMINISTRATIVOS</v>
      </c>
      <c r="I19" s="160"/>
      <c r="J19" s="27">
        <f>IF(VLOOKUP(E19,'M.V.'!$E$6:$M$51,3,FALSE)=0," ",VLOOKUP(E19,'M.V.'!$E$6:$M$51,3,FALSE))</f>
        <v>12</v>
      </c>
      <c r="K19" s="27" t="str">
        <f>IF(VLOOKUP(E19,'M.V.'!$E$6:$M$51,4,FALSE)=0," ",VLOOKUP(E19,'M.V.'!$E$6:$M$51,4,FALSE))</f>
        <v>X</v>
      </c>
      <c r="L19" s="27" t="str">
        <f>IF(VLOOKUP(E19,'M.V.'!$E$6:$M$51,5,FALSE)=0," ",VLOOKUP(E19,'M.V.'!$E$6:$M$51,5,FALSE))</f>
        <v xml:space="preserve"> </v>
      </c>
      <c r="M19" s="43" t="str">
        <f>IF(VLOOKUP(E19,'M.V.'!$E$6:$M$51,6,FALSE)=0," ",VLOOKUP(E19,'M.V.'!$E$6:$M$51,6,FALSE))</f>
        <v>X</v>
      </c>
      <c r="N19" s="43" t="str">
        <f>IF(VLOOKUP(E19,'M.V.'!$E$6:$M$51,7,FALSE)=0," ",VLOOKUP(E19,'M.V.'!$E$6:$M$51,7,FALSE))</f>
        <v xml:space="preserve"> </v>
      </c>
      <c r="O19" s="95" t="str">
        <f>IF(VLOOKUP(E19,'M.V.'!$E$6:$M$51,9,FALSE)=0," ",VLOOKUP(E19,'M.V.'!$E$6:$M$51,9,FALSE))</f>
        <v>Se conservan totalmente por evidenciar el proceso particular de investigaciones internas en el Cuerpo de Bomberos; Ver ficha N°. 15</v>
      </c>
    </row>
    <row r="20" spans="1:16" s="10" customFormat="1" ht="12" customHeight="1" thickBot="1" x14ac:dyDescent="0.25">
      <c r="A20" s="11"/>
      <c r="B20" s="94"/>
      <c r="C20" s="76"/>
      <c r="D20" s="77"/>
      <c r="E20" s="92"/>
      <c r="F20" s="49"/>
      <c r="G20" s="50"/>
      <c r="H20" s="55"/>
      <c r="I20" s="56"/>
      <c r="J20" s="53"/>
      <c r="K20" s="53"/>
      <c r="L20" s="53"/>
      <c r="M20" s="54"/>
      <c r="N20" s="54"/>
      <c r="O20" s="101"/>
    </row>
    <row r="21" spans="1:16" s="10" customFormat="1" x14ac:dyDescent="0.2">
      <c r="A21" s="11" t="s">
        <v>164</v>
      </c>
      <c r="B21" s="94"/>
      <c r="C21" s="76" t="s">
        <v>34</v>
      </c>
      <c r="D21" s="77"/>
      <c r="E21" s="92" t="str">
        <f t="shared" si="4"/>
        <v>15</v>
      </c>
      <c r="F21" s="38" t="str">
        <f t="shared" si="1"/>
        <v>2111-15</v>
      </c>
      <c r="G21" s="35" t="str">
        <f t="shared" si="2"/>
        <v>g</v>
      </c>
      <c r="H21" s="159" t="str">
        <f>VLOOKUP(E21,'M.V.'!$E$6:$M$51,2,FALSE)</f>
        <v>INFORMES</v>
      </c>
      <c r="I21" s="160"/>
      <c r="J21" s="27" t="str">
        <f>IF(VLOOKUP(E21,'M.V.'!$E$6:$M$51,3,FALSE)=0," ",VLOOKUP(E21,'M.V.'!$E$6:$M$51,3,FALSE))</f>
        <v xml:space="preserve"> </v>
      </c>
      <c r="K21" s="27" t="str">
        <f>IF(VLOOKUP(E21,'M.V.'!$E$6:$M$51,4,FALSE)=0," ",VLOOKUP(E21,'M.V.'!$E$6:$M$51,4,FALSE))</f>
        <v xml:space="preserve"> </v>
      </c>
      <c r="L21" s="27" t="str">
        <f>IF(VLOOKUP(E21,'M.V.'!$E$6:$M$51,5,FALSE)=0," ",VLOOKUP(E21,'M.V.'!$E$6:$M$51,5,FALSE))</f>
        <v xml:space="preserve"> </v>
      </c>
      <c r="M21" s="43" t="str">
        <f>IF(VLOOKUP(E21,'M.V.'!$E$6:$M$51,6,FALSE)=0," ",VLOOKUP(E21,'M.V.'!$E$6:$M$51,6,FALSE))</f>
        <v xml:space="preserve"> </v>
      </c>
      <c r="N21" s="43" t="str">
        <f>IF(VLOOKUP(E21,'M.V.'!$E$6:$M$51,7,FALSE)=0," ",VLOOKUP(E21,'M.V.'!$E$6:$M$51,7,FALSE))</f>
        <v xml:space="preserve"> </v>
      </c>
      <c r="O21" s="95" t="str">
        <f>IF(VLOOKUP(E21,'M.V.'!$E$6:$M$51,9,FALSE)=0," ",VLOOKUP(E21,'M.V.'!$E$6:$M$51,9,FALSE))</f>
        <v xml:space="preserve"> </v>
      </c>
    </row>
    <row r="22" spans="1:16" s="10" customFormat="1" ht="42" x14ac:dyDescent="0.2">
      <c r="A22" s="11" t="s">
        <v>164</v>
      </c>
      <c r="B22" s="94">
        <v>17</v>
      </c>
      <c r="C22" s="76" t="s">
        <v>34</v>
      </c>
      <c r="D22" s="77" t="s">
        <v>51</v>
      </c>
      <c r="E22" s="93" t="str">
        <f t="shared" si="3"/>
        <v>15.02</v>
      </c>
      <c r="F22" s="39" t="str">
        <f t="shared" si="1"/>
        <v>2111-15.02</v>
      </c>
      <c r="G22" s="35" t="str">
        <f t="shared" si="2"/>
        <v>c</v>
      </c>
      <c r="H22" s="157" t="str">
        <f>VLOOKUP(E22,'M.V.'!$E$6:$M$51,2,FALSE)</f>
        <v>INFORMES DE SERVICIOS</v>
      </c>
      <c r="I22" s="158"/>
      <c r="J22" s="27">
        <f>IF(VLOOKUP(E22,'M.V.'!$E$6:$M$51,3,FALSE)=0," ",VLOOKUP(E22,'M.V.'!$E$6:$M$51,3,FALSE))</f>
        <v>12</v>
      </c>
      <c r="K22" s="27" t="str">
        <f>IF(VLOOKUP(E22,'M.V.'!$E$6:$M$51,4,FALSE)=0," ",VLOOKUP(E22,'M.V.'!$E$6:$M$51,4,FALSE))</f>
        <v>X</v>
      </c>
      <c r="L22" s="27" t="str">
        <f>IF(VLOOKUP(E22,'M.V.'!$E$6:$M$51,5,FALSE)=0," ",VLOOKUP(E22,'M.V.'!$E$6:$M$51,5,FALSE))</f>
        <v xml:space="preserve"> </v>
      </c>
      <c r="M22" s="43" t="str">
        <f>IF(VLOOKUP(E22,'M.V.'!$E$6:$M$51,6,FALSE)=0," ",VLOOKUP(E22,'M.V.'!$E$6:$M$51,6,FALSE))</f>
        <v>X</v>
      </c>
      <c r="N22" s="43" t="str">
        <f>IF(VLOOKUP(E22,'M.V.'!$E$6:$M$51,7,FALSE)=0," ",VLOOKUP(E22,'M.V.'!$E$6:$M$51,7,FALSE))</f>
        <v xml:space="preserve"> </v>
      </c>
      <c r="O22" s="95" t="str">
        <f>IF(VLOOKUP(E22,'M.V.'!$E$6:$M$51,9,FALSE)=0," ",VLOOKUP(E22,'M.V.'!$E$6:$M$51,9,FALSE))</f>
        <v>Constituyen parte del patrimonio documental de la entidad, por cuanto evidencian y describen de manera detallada, las actividades realizadas en la atención de los servicios de emergencia; Ver ficha N°. 17</v>
      </c>
    </row>
    <row r="23" spans="1:16" s="10" customFormat="1" ht="12" customHeight="1" thickBot="1" x14ac:dyDescent="0.25">
      <c r="A23" s="11"/>
      <c r="B23" s="94"/>
      <c r="C23" s="76"/>
      <c r="D23" s="77"/>
      <c r="E23" s="93"/>
      <c r="F23" s="57"/>
      <c r="G23" s="50"/>
      <c r="H23" s="51"/>
      <c r="I23" s="52"/>
      <c r="J23" s="53"/>
      <c r="K23" s="53"/>
      <c r="L23" s="53"/>
      <c r="M23" s="54"/>
      <c r="N23" s="54"/>
      <c r="O23" s="101"/>
    </row>
    <row r="24" spans="1:16" s="10" customFormat="1" ht="42" x14ac:dyDescent="0.2">
      <c r="A24" s="11" t="s">
        <v>164</v>
      </c>
      <c r="B24" s="94">
        <v>20</v>
      </c>
      <c r="C24" s="76" t="s">
        <v>37</v>
      </c>
      <c r="D24" s="77"/>
      <c r="E24" s="92" t="str">
        <f t="shared" ref="E24:E26" si="5">C24</f>
        <v>18</v>
      </c>
      <c r="F24" s="38" t="str">
        <f t="shared" si="1"/>
        <v>2111-18</v>
      </c>
      <c r="G24" s="35" t="str">
        <f t="shared" si="2"/>
        <v>g</v>
      </c>
      <c r="H24" s="159" t="str">
        <f>VLOOKUP(E24,'M.V.'!$E$6:$M$51,2,FALSE)</f>
        <v>LIBROS DE MINUTAS DE SERVICIOS PRESTADOS</v>
      </c>
      <c r="I24" s="160"/>
      <c r="J24" s="27">
        <f>IF(VLOOKUP(E24,'M.V.'!$E$6:$M$51,3,FALSE)=0," ",VLOOKUP(E24,'M.V.'!$E$6:$M$51,3,FALSE))</f>
        <v>12</v>
      </c>
      <c r="K24" s="27" t="str">
        <f>IF(VLOOKUP(E24,'M.V.'!$E$6:$M$51,4,FALSE)=0," ",VLOOKUP(E24,'M.V.'!$E$6:$M$51,4,FALSE))</f>
        <v>X</v>
      </c>
      <c r="L24" s="27" t="str">
        <f>IF(VLOOKUP(E24,'M.V.'!$E$6:$M$51,5,FALSE)=0," ",VLOOKUP(E24,'M.V.'!$E$6:$M$51,5,FALSE))</f>
        <v xml:space="preserve"> </v>
      </c>
      <c r="M24" s="43" t="str">
        <f>IF(VLOOKUP(E24,'M.V.'!$E$6:$M$51,6,FALSE)=0," ",VLOOKUP(E24,'M.V.'!$E$6:$M$51,6,FALSE))</f>
        <v>X</v>
      </c>
      <c r="N24" s="43" t="str">
        <f>IF(VLOOKUP(E24,'M.V.'!$E$6:$M$51,7,FALSE)=0," ",VLOOKUP(E24,'M.V.'!$E$6:$M$51,7,FALSE))</f>
        <v xml:space="preserve"> </v>
      </c>
      <c r="O24" s="95" t="str">
        <f>IF(VLOOKUP(E24,'M.V.'!$E$6:$M$51,9,FALSE)=0," ",VLOOKUP(E24,'M.V.'!$E$6:$M$51,9,FALSE))</f>
        <v>Constituyen parte de la memoria histórica de la entidad, porque reflejan el desarrollo detallado de las actividades realizadas en cumplimiento de la atención de emergencias; Ver ficha N°. 20</v>
      </c>
    </row>
    <row r="25" spans="1:16" s="10" customFormat="1" ht="12" customHeight="1" thickBot="1" x14ac:dyDescent="0.25">
      <c r="A25" s="11"/>
      <c r="B25" s="94"/>
      <c r="C25" s="76"/>
      <c r="D25" s="77"/>
      <c r="E25" s="92"/>
      <c r="F25" s="49"/>
      <c r="G25" s="50"/>
      <c r="H25" s="55"/>
      <c r="I25" s="56"/>
      <c r="J25" s="53"/>
      <c r="K25" s="53"/>
      <c r="L25" s="53"/>
      <c r="M25" s="54"/>
      <c r="N25" s="54"/>
      <c r="O25" s="101"/>
    </row>
    <row r="26" spans="1:16" s="10" customFormat="1" ht="31.5" x14ac:dyDescent="0.2">
      <c r="A26" s="11" t="s">
        <v>164</v>
      </c>
      <c r="B26" s="94">
        <v>25</v>
      </c>
      <c r="C26" s="76" t="s">
        <v>42</v>
      </c>
      <c r="D26" s="77"/>
      <c r="E26" s="92" t="str">
        <f t="shared" si="5"/>
        <v>23</v>
      </c>
      <c r="F26" s="38" t="str">
        <f t="shared" si="1"/>
        <v>2111-23</v>
      </c>
      <c r="G26" s="35" t="str">
        <f t="shared" si="2"/>
        <v>g</v>
      </c>
      <c r="H26" s="159" t="str">
        <f>VLOOKUP(E26,'M.V.'!$E$6:$M$51,2,FALSE)</f>
        <v>ORDENES INTERNAS</v>
      </c>
      <c r="I26" s="160"/>
      <c r="J26" s="27">
        <f>IF(VLOOKUP(E26,'M.V.'!$E$6:$M$51,3,FALSE)=0," ",VLOOKUP(E26,'M.V.'!$E$6:$M$51,3,FALSE))</f>
        <v>20</v>
      </c>
      <c r="K26" s="27" t="str">
        <f>IF(VLOOKUP(E26,'M.V.'!$E$6:$M$51,4,FALSE)=0," ",VLOOKUP(E26,'M.V.'!$E$6:$M$51,4,FALSE))</f>
        <v xml:space="preserve"> </v>
      </c>
      <c r="L26" s="27" t="str">
        <f>IF(VLOOKUP(E26,'M.V.'!$E$6:$M$51,5,FALSE)=0," ",VLOOKUP(E26,'M.V.'!$E$6:$M$51,5,FALSE))</f>
        <v>X</v>
      </c>
      <c r="M26" s="43" t="str">
        <f>IF(VLOOKUP(E26,'M.V.'!$E$6:$M$51,6,FALSE)=0," ",VLOOKUP(E26,'M.V.'!$E$6:$M$51,6,FALSE))</f>
        <v xml:space="preserve"> </v>
      </c>
      <c r="N26" s="43" t="str">
        <f>IF(VLOOKUP(E26,'M.V.'!$E$6:$M$51,7,FALSE)=0," ",VLOOKUP(E26,'M.V.'!$E$6:$M$51,7,FALSE))</f>
        <v xml:space="preserve"> </v>
      </c>
      <c r="O26" s="95" t="str">
        <f>IF(VLOOKUP(E26,'M.V.'!$E$6:$M$51,9,FALSE)=0," ",VLOOKUP(E26,'M.V.'!$E$6:$M$51,9,FALSE))</f>
        <v>Se eliminan una vez cumplido el tiempo de retención en el archivo central por no generar valores secundarios; Ver ficha N°. 25</v>
      </c>
    </row>
    <row r="27" spans="1:16" s="10" customFormat="1" ht="12" customHeight="1" thickBot="1" x14ac:dyDescent="0.25">
      <c r="A27" s="11"/>
      <c r="B27" s="94"/>
      <c r="C27" s="76"/>
      <c r="D27" s="77"/>
      <c r="E27" s="92"/>
      <c r="F27" s="49"/>
      <c r="G27" s="50"/>
      <c r="H27" s="55"/>
      <c r="I27" s="56"/>
      <c r="J27" s="53"/>
      <c r="K27" s="53"/>
      <c r="L27" s="53"/>
      <c r="M27" s="54"/>
      <c r="N27" s="54"/>
      <c r="O27" s="101"/>
    </row>
    <row r="28" spans="1:16" s="10" customFormat="1" ht="12.75" x14ac:dyDescent="0.2">
      <c r="A28" s="12"/>
      <c r="B28" s="11"/>
      <c r="C28" s="12"/>
      <c r="D28" s="12"/>
      <c r="E28" s="12"/>
      <c r="F28" s="13"/>
      <c r="G28" s="32"/>
      <c r="H28" s="14"/>
      <c r="I28" s="14"/>
      <c r="J28" s="15"/>
      <c r="K28" s="44"/>
      <c r="L28" s="44"/>
      <c r="M28" s="44"/>
      <c r="N28" s="44"/>
      <c r="O28" s="16"/>
    </row>
    <row r="29" spans="1:16" s="10" customFormat="1" ht="12.75" x14ac:dyDescent="0.2">
      <c r="A29" s="12"/>
      <c r="B29" s="11"/>
      <c r="C29" s="12"/>
      <c r="D29" s="12"/>
      <c r="E29" s="12"/>
      <c r="F29" s="13"/>
      <c r="G29" s="32"/>
      <c r="H29" s="14"/>
      <c r="I29" s="14"/>
      <c r="J29" s="15"/>
      <c r="K29" s="44"/>
      <c r="L29" s="44"/>
      <c r="M29" s="44"/>
      <c r="N29" s="44"/>
      <c r="O29" s="16"/>
    </row>
    <row r="30" spans="1:16" s="10" customFormat="1" ht="15" customHeight="1" x14ac:dyDescent="0.2">
      <c r="A30" s="12"/>
      <c r="B30" s="11"/>
      <c r="C30" s="12"/>
      <c r="D30" s="12"/>
      <c r="E30" s="12"/>
      <c r="F30" s="152" t="s">
        <v>4</v>
      </c>
      <c r="G30" s="152"/>
      <c r="H30" s="152"/>
      <c r="I30" s="152"/>
      <c r="J30" s="20"/>
      <c r="K30" s="45"/>
      <c r="L30" s="45"/>
      <c r="M30" s="45"/>
      <c r="N30" s="45"/>
      <c r="O30" s="34"/>
      <c r="P30" s="34"/>
    </row>
    <row r="31" spans="1:16" s="10" customFormat="1" ht="13.5" customHeight="1" x14ac:dyDescent="0.2">
      <c r="A31" s="12"/>
      <c r="B31" s="11"/>
      <c r="C31" s="12"/>
      <c r="D31" s="12"/>
      <c r="E31" s="12"/>
      <c r="F31" s="64" t="s">
        <v>15</v>
      </c>
      <c r="G31" s="20" t="s">
        <v>16</v>
      </c>
      <c r="H31" s="20"/>
      <c r="I31" s="20" t="s">
        <v>23</v>
      </c>
      <c r="J31" s="20"/>
      <c r="K31" s="46"/>
      <c r="L31" s="46"/>
      <c r="M31" s="96"/>
      <c r="N31" s="96"/>
      <c r="O31" s="97"/>
      <c r="P31" s="98"/>
    </row>
    <row r="32" spans="1:16" s="10" customFormat="1" ht="13.5" customHeight="1" x14ac:dyDescent="0.2">
      <c r="A32" s="12"/>
      <c r="B32" s="11"/>
      <c r="C32" s="12"/>
      <c r="D32" s="12"/>
      <c r="E32" s="12"/>
      <c r="F32" s="64" t="s">
        <v>19</v>
      </c>
      <c r="G32" s="20" t="s">
        <v>18</v>
      </c>
      <c r="H32" s="20"/>
      <c r="I32" s="20" t="s">
        <v>22</v>
      </c>
      <c r="J32" s="20"/>
      <c r="K32" s="46"/>
      <c r="L32" s="46"/>
      <c r="M32" s="100"/>
      <c r="N32" s="100"/>
      <c r="O32" s="100"/>
      <c r="P32" s="98"/>
    </row>
    <row r="33" spans="1:16" s="10" customFormat="1" ht="13.5" customHeight="1" x14ac:dyDescent="0.2">
      <c r="A33" s="12"/>
      <c r="B33" s="11"/>
      <c r="C33" s="12"/>
      <c r="D33" s="12"/>
      <c r="E33" s="12"/>
      <c r="F33" s="21" t="s">
        <v>5</v>
      </c>
      <c r="G33" s="20" t="s">
        <v>17</v>
      </c>
      <c r="H33" s="20"/>
      <c r="I33" s="20" t="s">
        <v>21</v>
      </c>
      <c r="J33" s="20"/>
      <c r="K33" s="46"/>
      <c r="L33" s="46"/>
      <c r="M33" s="100"/>
      <c r="N33" s="100"/>
      <c r="O33" s="100"/>
      <c r="P33" s="99"/>
    </row>
    <row r="34" spans="1:16" s="10" customFormat="1" ht="13.5" customHeight="1" x14ac:dyDescent="0.2">
      <c r="A34" s="12"/>
      <c r="B34" s="11"/>
      <c r="C34" s="12"/>
      <c r="D34" s="12"/>
      <c r="E34" s="12"/>
      <c r="F34" s="21"/>
      <c r="G34" s="20"/>
      <c r="H34" s="20"/>
      <c r="K34" s="46"/>
      <c r="L34" s="46"/>
      <c r="M34" s="47"/>
      <c r="N34" s="47"/>
      <c r="P34" s="99"/>
    </row>
    <row r="35" spans="1:16" s="10" customFormat="1" ht="13.5" customHeight="1" x14ac:dyDescent="0.2">
      <c r="A35" s="12"/>
      <c r="B35" s="11"/>
      <c r="C35" s="12"/>
      <c r="D35" s="12"/>
      <c r="E35" s="12"/>
      <c r="F35" s="21"/>
      <c r="G35" s="20"/>
      <c r="H35" s="20"/>
      <c r="K35" s="48"/>
      <c r="L35" s="48"/>
      <c r="M35" s="47"/>
      <c r="N35" s="47"/>
    </row>
    <row r="36" spans="1:16" s="10" customFormat="1" ht="13.5" customHeight="1" x14ac:dyDescent="0.2">
      <c r="A36" s="12"/>
      <c r="B36" s="11"/>
      <c r="C36" s="12"/>
      <c r="D36" s="12"/>
      <c r="E36" s="12"/>
      <c r="F36" s="21"/>
      <c r="G36" s="20"/>
      <c r="H36" s="20"/>
      <c r="I36" s="20"/>
      <c r="J36" s="19"/>
      <c r="K36" s="48"/>
      <c r="L36" s="48"/>
      <c r="M36" s="48"/>
      <c r="N36" s="48"/>
      <c r="O36" s="4"/>
    </row>
  </sheetData>
  <sheetProtection selectLockedCells="1" selectUnlockedCells="1"/>
  <mergeCells count="22">
    <mergeCell ref="F10:F11"/>
    <mergeCell ref="H12:I12"/>
    <mergeCell ref="H24:I24"/>
    <mergeCell ref="H26:I26"/>
    <mergeCell ref="F30:I30"/>
    <mergeCell ref="H13:I13"/>
    <mergeCell ref="H15:I15"/>
    <mergeCell ref="H17:I17"/>
    <mergeCell ref="H19:I19"/>
    <mergeCell ref="H21:I21"/>
    <mergeCell ref="H22:I22"/>
    <mergeCell ref="A10:A11"/>
    <mergeCell ref="B10:B11"/>
    <mergeCell ref="C10:C11"/>
    <mergeCell ref="D10:D11"/>
    <mergeCell ref="E10:E11"/>
    <mergeCell ref="G10:I11"/>
    <mergeCell ref="J10:J11"/>
    <mergeCell ref="K10:N10"/>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63"/>
  <sheetViews>
    <sheetView zoomScale="85" zoomScaleNormal="85" zoomScaleSheetLayoutView="85"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163</v>
      </c>
      <c r="J7" s="25"/>
      <c r="K7" s="25"/>
      <c r="L7" s="25"/>
      <c r="M7" s="25"/>
      <c r="N7" s="25"/>
      <c r="O7" s="26"/>
    </row>
    <row r="8" spans="1:15" ht="22.5" customHeight="1" x14ac:dyDescent="0.35">
      <c r="A8" s="89" t="s">
        <v>19</v>
      </c>
      <c r="B8" s="91" t="s">
        <v>58</v>
      </c>
      <c r="F8" s="144" t="s">
        <v>254</v>
      </c>
      <c r="G8" s="144"/>
      <c r="H8" s="144"/>
      <c r="I8" s="25" t="s">
        <v>240</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ht="42" x14ac:dyDescent="0.2">
      <c r="A12" s="11" t="s">
        <v>164</v>
      </c>
      <c r="B12" s="94">
        <v>2</v>
      </c>
      <c r="C12" s="76" t="s">
        <v>51</v>
      </c>
      <c r="D12" s="77"/>
      <c r="E12" s="92" t="str">
        <f t="shared" ref="E12:E14" si="0">C12</f>
        <v>02</v>
      </c>
      <c r="F12" s="38" t="str">
        <f t="shared" ref="F12:F28" si="1">CONCATENATE(A12,"-",E12)</f>
        <v>2111-02</v>
      </c>
      <c r="G12" s="35" t="str">
        <f t="shared" ref="G12:G28" si="2">IF(D12=0,"g","c")</f>
        <v>g</v>
      </c>
      <c r="H12" s="159" t="str">
        <f>VLOOKUP(E12,'M.V.'!$E$6:$M$51,2,FALSE)</f>
        <v>ACTAS DE ENTREGA DE CARGOS</v>
      </c>
      <c r="I12" s="160"/>
      <c r="J12" s="27">
        <f>IF(VLOOKUP(E12,'M.V.'!$E$6:$M$51,3,FALSE)=0," ",VLOOKUP(E12,'M.V.'!$E$6:$M$51,3,FALSE))</f>
        <v>12</v>
      </c>
      <c r="K12" s="27" t="str">
        <f>IF(VLOOKUP(E12,'M.V.'!$E$6:$M$51,4,FALSE)=0," ",VLOOKUP(E12,'M.V.'!$E$6:$M$51,4,FALSE))</f>
        <v>X</v>
      </c>
      <c r="L12" s="27" t="str">
        <f>IF(VLOOKUP(E12,'M.V.'!$E$6:$M$51,5,FALSE)=0," ",VLOOKUP(E12,'M.V.'!$E$6:$M$51,5,FALSE))</f>
        <v xml:space="preserve"> </v>
      </c>
      <c r="M12" s="43" t="str">
        <f>IF(VLOOKUP(E12,'M.V.'!$E$6:$M$51,6,FALSE)=0," ",VLOOKUP(E12,'M.V.'!$E$6:$M$51,6,FALSE))</f>
        <v>X</v>
      </c>
      <c r="N12" s="43" t="str">
        <f>IF(VLOOKUP(E12,'M.V.'!$E$6:$M$51,7,FALSE)=0," ",VLOOKUP(E12,'M.V.'!$E$6:$M$51,7,FALSE))</f>
        <v xml:space="preserve"> </v>
      </c>
      <c r="O12" s="95"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5.75" thickBot="1" x14ac:dyDescent="0.25">
      <c r="A13" s="11"/>
      <c r="B13" s="94"/>
      <c r="C13" s="76"/>
      <c r="D13" s="77"/>
      <c r="E13" s="92"/>
      <c r="F13" s="49"/>
      <c r="G13" s="50"/>
      <c r="H13" s="55"/>
      <c r="I13" s="56"/>
      <c r="J13" s="53"/>
      <c r="K13" s="53"/>
      <c r="L13" s="53"/>
      <c r="M13" s="54"/>
      <c r="N13" s="54"/>
      <c r="O13" s="101"/>
    </row>
    <row r="14" spans="1:15" s="10" customFormat="1" x14ac:dyDescent="0.2">
      <c r="A14" s="11" t="s">
        <v>164</v>
      </c>
      <c r="B14" s="94"/>
      <c r="C14" s="76" t="s">
        <v>14</v>
      </c>
      <c r="D14" s="77"/>
      <c r="E14" s="92" t="str">
        <f t="shared" si="0"/>
        <v>06</v>
      </c>
      <c r="F14" s="38" t="str">
        <f t="shared" si="1"/>
        <v>2111-06</v>
      </c>
      <c r="G14" s="35" t="str">
        <f t="shared" si="2"/>
        <v>g</v>
      </c>
      <c r="H14" s="159" t="str">
        <f>VLOOKUP(E14,'M.V.'!$E$6:$M$51,2,FALSE)</f>
        <v>CORRESPONDENCIA</v>
      </c>
      <c r="I14" s="160"/>
      <c r="J14" s="27" t="str">
        <f>IF(VLOOKUP(E14,'M.V.'!$E$6:$M$51,3,FALSE)=0," ",VLOOKUP(E14,'M.V.'!$E$6:$M$51,3,FALSE))</f>
        <v xml:space="preserve"> </v>
      </c>
      <c r="K14" s="27" t="str">
        <f>IF(VLOOKUP(E14,'M.V.'!$E$6:$M$51,4,FALSE)=0," ",VLOOKUP(E14,'M.V.'!$E$6:$M$51,4,FALSE))</f>
        <v xml:space="preserve"> </v>
      </c>
      <c r="L14" s="27" t="str">
        <f>IF(VLOOKUP(E14,'M.V.'!$E$6:$M$51,5,FALSE)=0," ",VLOOKUP(E14,'M.V.'!$E$6:$M$51,5,FALSE))</f>
        <v xml:space="preserve"> </v>
      </c>
      <c r="M14" s="43" t="str">
        <f>IF(VLOOKUP(E14,'M.V.'!$E$6:$M$51,6,FALSE)=0," ",VLOOKUP(E14,'M.V.'!$E$6:$M$51,6,FALSE))</f>
        <v xml:space="preserve"> </v>
      </c>
      <c r="N14" s="43" t="str">
        <f>IF(VLOOKUP(E14,'M.V.'!$E$6:$M$51,7,FALSE)=0," ",VLOOKUP(E14,'M.V.'!$E$6:$M$51,7,FALSE))</f>
        <v xml:space="preserve"> </v>
      </c>
      <c r="O14" s="95" t="str">
        <f>IF(VLOOKUP(E14,'M.V.'!$E$6:$M$51,9,FALSE)=0," ",VLOOKUP(E14,'M.V.'!$E$6:$M$51,9,FALSE))</f>
        <v xml:space="preserve"> </v>
      </c>
    </row>
    <row r="15" spans="1:15" s="10" customFormat="1" ht="31.5" x14ac:dyDescent="0.2">
      <c r="A15" s="11" t="s">
        <v>164</v>
      </c>
      <c r="B15" s="94">
        <v>6</v>
      </c>
      <c r="C15" s="76" t="s">
        <v>14</v>
      </c>
      <c r="D15" s="77" t="s">
        <v>50</v>
      </c>
      <c r="E15" s="93" t="str">
        <f t="shared" ref="E15:E24" si="3">CONCATENATE(C15,".",D15)</f>
        <v>06.01</v>
      </c>
      <c r="F15" s="39" t="str">
        <f t="shared" si="1"/>
        <v>2111-06.01</v>
      </c>
      <c r="G15" s="35" t="str">
        <f t="shared" si="2"/>
        <v>c</v>
      </c>
      <c r="H15" s="157" t="str">
        <f>VLOOKUP(E15,'M.V.'!$E$6:$M$51,2,FALSE)</f>
        <v>CORRESPONDENCIA EXTERNA</v>
      </c>
      <c r="I15" s="158"/>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porque testimonian el desarrollo de las actividades realizadas en cumplimiento de las funciones administrativas; Ver ficha N°. 6</v>
      </c>
    </row>
    <row r="16" spans="1:15" s="10" customFormat="1" x14ac:dyDescent="0.2">
      <c r="A16" s="11"/>
      <c r="B16" s="94"/>
      <c r="C16" s="76"/>
      <c r="D16" s="77"/>
      <c r="E16" s="93"/>
      <c r="F16" s="58"/>
      <c r="G16" s="59"/>
      <c r="H16" s="60"/>
      <c r="I16" s="61"/>
      <c r="J16" s="62"/>
      <c r="K16" s="62"/>
      <c r="L16" s="62"/>
      <c r="M16" s="63"/>
      <c r="N16" s="63"/>
      <c r="O16" s="102"/>
    </row>
    <row r="17" spans="1:15" s="10" customFormat="1" ht="42" x14ac:dyDescent="0.2">
      <c r="A17" s="11" t="s">
        <v>164</v>
      </c>
      <c r="B17" s="94">
        <v>7</v>
      </c>
      <c r="C17" s="76" t="s">
        <v>14</v>
      </c>
      <c r="D17" s="77" t="s">
        <v>51</v>
      </c>
      <c r="E17" s="93" t="str">
        <f t="shared" si="3"/>
        <v>06.02</v>
      </c>
      <c r="F17" s="39" t="str">
        <f t="shared" si="1"/>
        <v>2111-06.02</v>
      </c>
      <c r="G17" s="35" t="str">
        <f t="shared" si="2"/>
        <v>c</v>
      </c>
      <c r="H17" s="157" t="str">
        <f>VLOOKUP(E17,'M.V.'!$E$6:$M$51,2,FALSE)</f>
        <v>CORRESPONDENCIA INTERNA</v>
      </c>
      <c r="I17" s="158"/>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5" s="10" customFormat="1" ht="15.75" thickBot="1" x14ac:dyDescent="0.25">
      <c r="A18" s="11"/>
      <c r="B18" s="94"/>
      <c r="C18" s="76"/>
      <c r="D18" s="77"/>
      <c r="E18" s="93"/>
      <c r="F18" s="57"/>
      <c r="G18" s="50"/>
      <c r="H18" s="51"/>
      <c r="I18" s="52"/>
      <c r="J18" s="53"/>
      <c r="K18" s="53"/>
      <c r="L18" s="53"/>
      <c r="M18" s="54"/>
      <c r="N18" s="54"/>
      <c r="O18" s="101"/>
    </row>
    <row r="19" spans="1:15" s="10" customFormat="1" ht="31.5" x14ac:dyDescent="0.2">
      <c r="A19" s="11" t="s">
        <v>164</v>
      </c>
      <c r="B19" s="94">
        <v>12</v>
      </c>
      <c r="C19" s="76" t="s">
        <v>30</v>
      </c>
      <c r="D19" s="77"/>
      <c r="E19" s="92" t="str">
        <f t="shared" ref="E19:E23" si="4">C19</f>
        <v>11</v>
      </c>
      <c r="F19" s="38" t="str">
        <f t="shared" si="1"/>
        <v>2111-11</v>
      </c>
      <c r="G19" s="35" t="str">
        <f t="shared" si="2"/>
        <v>g</v>
      </c>
      <c r="H19" s="159" t="str">
        <f>VLOOKUP(E19,'M.V.'!$E$6:$M$51,2,FALSE)</f>
        <v>ESTADISTICAS MENSUALES DE SERVICIOS PRESTADOS</v>
      </c>
      <c r="I19" s="160"/>
      <c r="J19" s="27">
        <f>IF(VLOOKUP(E19,'M.V.'!$E$6:$M$51,3,FALSE)=0," ",VLOOKUP(E19,'M.V.'!$E$6:$M$51,3,FALSE))</f>
        <v>5</v>
      </c>
      <c r="K19" s="27" t="str">
        <f>IF(VLOOKUP(E19,'M.V.'!$E$6:$M$51,4,FALSE)=0," ",VLOOKUP(E19,'M.V.'!$E$6:$M$51,4,FALSE))</f>
        <v>X</v>
      </c>
      <c r="L19" s="27" t="str">
        <f>IF(VLOOKUP(E19,'M.V.'!$E$6:$M$51,5,FALSE)=0," ",VLOOKUP(E19,'M.V.'!$E$6:$M$51,5,FALSE))</f>
        <v xml:space="preserve"> </v>
      </c>
      <c r="M19" s="43" t="str">
        <f>IF(VLOOKUP(E19,'M.V.'!$E$6:$M$51,6,FALSE)=0," ",VLOOKUP(E19,'M.V.'!$E$6:$M$51,6,FALSE))</f>
        <v>X</v>
      </c>
      <c r="N19" s="43" t="str">
        <f>IF(VLOOKUP(E19,'M.V.'!$E$6:$M$51,7,FALSE)=0," ",VLOOKUP(E19,'M.V.'!$E$6:$M$51,7,FALSE))</f>
        <v xml:space="preserve"> </v>
      </c>
      <c r="O19" s="95" t="str">
        <f>IF(VLOOKUP(E19,'M.V.'!$E$6:$M$51,9,FALSE)=0," ",VLOOKUP(E19,'M.V.'!$E$6:$M$51,9,FALSE))</f>
        <v>Constituyen parte del patrimonio documental de la entidad, por cuanto consolidan las actividades realizadas en la atención de los diferentes servicios de emergencia; Ver ficha N°. 12</v>
      </c>
    </row>
    <row r="20" spans="1:15" s="10" customFormat="1" ht="15.75" thickBot="1" x14ac:dyDescent="0.25">
      <c r="A20" s="11"/>
      <c r="B20" s="94"/>
      <c r="C20" s="76"/>
      <c r="D20" s="77"/>
      <c r="E20" s="92"/>
      <c r="F20" s="49"/>
      <c r="G20" s="50"/>
      <c r="H20" s="55"/>
      <c r="I20" s="56"/>
      <c r="J20" s="53"/>
      <c r="K20" s="53"/>
      <c r="L20" s="53"/>
      <c r="M20" s="54"/>
      <c r="N20" s="54"/>
      <c r="O20" s="101"/>
    </row>
    <row r="21" spans="1:15" s="10" customFormat="1" ht="31.5" x14ac:dyDescent="0.2">
      <c r="A21" s="11" t="s">
        <v>164</v>
      </c>
      <c r="B21" s="94">
        <v>15</v>
      </c>
      <c r="C21" s="76" t="s">
        <v>33</v>
      </c>
      <c r="D21" s="77"/>
      <c r="E21" s="92" t="str">
        <f t="shared" si="4"/>
        <v>14</v>
      </c>
      <c r="F21" s="38" t="str">
        <f t="shared" si="1"/>
        <v>2111-14</v>
      </c>
      <c r="G21" s="35" t="str">
        <f t="shared" si="2"/>
        <v>g</v>
      </c>
      <c r="H21" s="159" t="str">
        <f>VLOOKUP(E21,'M.V.'!$E$6:$M$51,2,FALSE)</f>
        <v>INFORMATIVOS ADMINISTRATIVOS</v>
      </c>
      <c r="I21" s="160"/>
      <c r="J21" s="27">
        <f>IF(VLOOKUP(E21,'M.V.'!$E$6:$M$51,3,FALSE)=0," ",VLOOKUP(E21,'M.V.'!$E$6:$M$51,3,FALSE))</f>
        <v>12</v>
      </c>
      <c r="K21" s="27" t="str">
        <f>IF(VLOOKUP(E21,'M.V.'!$E$6:$M$51,4,FALSE)=0," ",VLOOKUP(E21,'M.V.'!$E$6:$M$51,4,FALSE))</f>
        <v>X</v>
      </c>
      <c r="L21" s="27" t="str">
        <f>IF(VLOOKUP(E21,'M.V.'!$E$6:$M$51,5,FALSE)=0," ",VLOOKUP(E21,'M.V.'!$E$6:$M$51,5,FALSE))</f>
        <v xml:space="preserve"> </v>
      </c>
      <c r="M21" s="43" t="str">
        <f>IF(VLOOKUP(E21,'M.V.'!$E$6:$M$51,6,FALSE)=0," ",VLOOKUP(E21,'M.V.'!$E$6:$M$51,6,FALSE))</f>
        <v>X</v>
      </c>
      <c r="N21" s="43" t="str">
        <f>IF(VLOOKUP(E21,'M.V.'!$E$6:$M$51,7,FALSE)=0," ",VLOOKUP(E21,'M.V.'!$E$6:$M$51,7,FALSE))</f>
        <v xml:space="preserve"> </v>
      </c>
      <c r="O21" s="95" t="str">
        <f>IF(VLOOKUP(E21,'M.V.'!$E$6:$M$51,9,FALSE)=0," ",VLOOKUP(E21,'M.V.'!$E$6:$M$51,9,FALSE))</f>
        <v>Se conservan totalmente por evidenciar el proceso particular de investigaciones internas en el Cuerpo de Bomberos; Ver ficha N°. 15</v>
      </c>
    </row>
    <row r="22" spans="1:15" s="10" customFormat="1" ht="15.75" thickBot="1" x14ac:dyDescent="0.25">
      <c r="A22" s="11"/>
      <c r="B22" s="94"/>
      <c r="C22" s="76"/>
      <c r="D22" s="77"/>
      <c r="E22" s="92"/>
      <c r="F22" s="49"/>
      <c r="G22" s="50"/>
      <c r="H22" s="55"/>
      <c r="I22" s="56"/>
      <c r="J22" s="53"/>
      <c r="K22" s="53"/>
      <c r="L22" s="53"/>
      <c r="M22" s="54"/>
      <c r="N22" s="54"/>
      <c r="O22" s="101"/>
    </row>
    <row r="23" spans="1:15" s="10" customFormat="1" x14ac:dyDescent="0.2">
      <c r="A23" s="11" t="s">
        <v>164</v>
      </c>
      <c r="B23" s="94"/>
      <c r="C23" s="76" t="s">
        <v>34</v>
      </c>
      <c r="D23" s="77"/>
      <c r="E23" s="92" t="str">
        <f t="shared" si="4"/>
        <v>15</v>
      </c>
      <c r="F23" s="38" t="str">
        <f t="shared" si="1"/>
        <v>2111-15</v>
      </c>
      <c r="G23" s="35" t="str">
        <f t="shared" si="2"/>
        <v>g</v>
      </c>
      <c r="H23" s="159" t="str">
        <f>VLOOKUP(E23,'M.V.'!$E$6:$M$51,2,FALSE)</f>
        <v>INFORMES</v>
      </c>
      <c r="I23" s="160"/>
      <c r="J23" s="27" t="str">
        <f>IF(VLOOKUP(E23,'M.V.'!$E$6:$M$51,3,FALSE)=0," ",VLOOKUP(E23,'M.V.'!$E$6:$M$51,3,FALSE))</f>
        <v xml:space="preserve"> </v>
      </c>
      <c r="K23" s="27" t="str">
        <f>IF(VLOOKUP(E23,'M.V.'!$E$6:$M$51,4,FALSE)=0," ",VLOOKUP(E23,'M.V.'!$E$6:$M$51,4,FALSE))</f>
        <v xml:space="preserve"> </v>
      </c>
      <c r="L23" s="27" t="str">
        <f>IF(VLOOKUP(E23,'M.V.'!$E$6:$M$51,5,FALSE)=0," ",VLOOKUP(E23,'M.V.'!$E$6:$M$51,5,FALSE))</f>
        <v xml:space="preserve"> </v>
      </c>
      <c r="M23" s="43" t="str">
        <f>IF(VLOOKUP(E23,'M.V.'!$E$6:$M$51,6,FALSE)=0," ",VLOOKUP(E23,'M.V.'!$E$6:$M$51,6,FALSE))</f>
        <v xml:space="preserve"> </v>
      </c>
      <c r="N23" s="43" t="str">
        <f>IF(VLOOKUP(E23,'M.V.'!$E$6:$M$51,7,FALSE)=0," ",VLOOKUP(E23,'M.V.'!$E$6:$M$51,7,FALSE))</f>
        <v xml:space="preserve"> </v>
      </c>
      <c r="O23" s="95" t="str">
        <f>IF(VLOOKUP(E23,'M.V.'!$E$6:$M$51,9,FALSE)=0," ",VLOOKUP(E23,'M.V.'!$E$6:$M$51,9,FALSE))</f>
        <v xml:space="preserve"> </v>
      </c>
    </row>
    <row r="24" spans="1:15" s="10" customFormat="1" ht="42" x14ac:dyDescent="0.2">
      <c r="A24" s="11" t="s">
        <v>164</v>
      </c>
      <c r="B24" s="94">
        <v>17</v>
      </c>
      <c r="C24" s="76" t="s">
        <v>34</v>
      </c>
      <c r="D24" s="77" t="s">
        <v>51</v>
      </c>
      <c r="E24" s="93" t="str">
        <f t="shared" si="3"/>
        <v>15.02</v>
      </c>
      <c r="F24" s="39" t="str">
        <f t="shared" si="1"/>
        <v>2111-15.02</v>
      </c>
      <c r="G24" s="35" t="str">
        <f t="shared" si="2"/>
        <v>c</v>
      </c>
      <c r="H24" s="157" t="str">
        <f>VLOOKUP(E24,'M.V.'!$E$6:$M$51,2,FALSE)</f>
        <v>INFORMES DE SERVICIOS</v>
      </c>
      <c r="I24" s="158"/>
      <c r="J24" s="27">
        <f>IF(VLOOKUP(E24,'M.V.'!$E$6:$M$51,3,FALSE)=0," ",VLOOKUP(E24,'M.V.'!$E$6:$M$51,3,FALSE))</f>
        <v>12</v>
      </c>
      <c r="K24" s="27" t="str">
        <f>IF(VLOOKUP(E24,'M.V.'!$E$6:$M$51,4,FALSE)=0," ",VLOOKUP(E24,'M.V.'!$E$6:$M$51,4,FALSE))</f>
        <v>X</v>
      </c>
      <c r="L24" s="27" t="str">
        <f>IF(VLOOKUP(E24,'M.V.'!$E$6:$M$51,5,FALSE)=0," ",VLOOKUP(E24,'M.V.'!$E$6:$M$51,5,FALSE))</f>
        <v xml:space="preserve"> </v>
      </c>
      <c r="M24" s="43" t="str">
        <f>IF(VLOOKUP(E24,'M.V.'!$E$6:$M$51,6,FALSE)=0," ",VLOOKUP(E24,'M.V.'!$E$6:$M$51,6,FALSE))</f>
        <v>X</v>
      </c>
      <c r="N24" s="43" t="str">
        <f>IF(VLOOKUP(E24,'M.V.'!$E$6:$M$51,7,FALSE)=0," ",VLOOKUP(E24,'M.V.'!$E$6:$M$51,7,FALSE))</f>
        <v xml:space="preserve"> </v>
      </c>
      <c r="O24" s="95" t="str">
        <f>IF(VLOOKUP(E24,'M.V.'!$E$6:$M$51,9,FALSE)=0," ",VLOOKUP(E24,'M.V.'!$E$6:$M$51,9,FALSE))</f>
        <v>Constituyen parte del patrimonio documental de la entidad, por cuanto evidencian y describen de manera detallada, las actividades realizadas en la atención de los servicios de emergencia; Ver ficha N°. 17</v>
      </c>
    </row>
    <row r="25" spans="1:15" s="10" customFormat="1" ht="15.75" thickBot="1" x14ac:dyDescent="0.25">
      <c r="A25" s="11"/>
      <c r="B25" s="94"/>
      <c r="C25" s="76"/>
      <c r="D25" s="77"/>
      <c r="E25" s="93"/>
      <c r="F25" s="57"/>
      <c r="G25" s="50"/>
      <c r="H25" s="51"/>
      <c r="I25" s="52"/>
      <c r="J25" s="53"/>
      <c r="K25" s="53"/>
      <c r="L25" s="53"/>
      <c r="M25" s="54"/>
      <c r="N25" s="54"/>
      <c r="O25" s="101"/>
    </row>
    <row r="26" spans="1:15" s="10" customFormat="1" ht="42" x14ac:dyDescent="0.2">
      <c r="A26" s="11" t="s">
        <v>164</v>
      </c>
      <c r="B26" s="94">
        <v>20</v>
      </c>
      <c r="C26" s="76" t="s">
        <v>37</v>
      </c>
      <c r="D26" s="77"/>
      <c r="E26" s="92" t="str">
        <f t="shared" ref="E26:E28" si="5">C26</f>
        <v>18</v>
      </c>
      <c r="F26" s="38" t="str">
        <f t="shared" si="1"/>
        <v>2111-18</v>
      </c>
      <c r="G26" s="35" t="str">
        <f t="shared" si="2"/>
        <v>g</v>
      </c>
      <c r="H26" s="159" t="str">
        <f>VLOOKUP(E26,'M.V.'!$E$6:$M$51,2,FALSE)</f>
        <v>LIBROS DE MINUTAS DE SERVICIOS PRESTADOS</v>
      </c>
      <c r="I26" s="160"/>
      <c r="J26" s="27">
        <f>IF(VLOOKUP(E26,'M.V.'!$E$6:$M$51,3,FALSE)=0," ",VLOOKUP(E26,'M.V.'!$E$6:$M$51,3,FALSE))</f>
        <v>12</v>
      </c>
      <c r="K26" s="27" t="str">
        <f>IF(VLOOKUP(E26,'M.V.'!$E$6:$M$51,4,FALSE)=0," ",VLOOKUP(E26,'M.V.'!$E$6:$M$51,4,FALSE))</f>
        <v>X</v>
      </c>
      <c r="L26" s="27" t="str">
        <f>IF(VLOOKUP(E26,'M.V.'!$E$6:$M$51,5,FALSE)=0," ",VLOOKUP(E26,'M.V.'!$E$6:$M$51,5,FALSE))</f>
        <v xml:space="preserve"> </v>
      </c>
      <c r="M26" s="43" t="str">
        <f>IF(VLOOKUP(E26,'M.V.'!$E$6:$M$51,6,FALSE)=0," ",VLOOKUP(E26,'M.V.'!$E$6:$M$51,6,FALSE))</f>
        <v>X</v>
      </c>
      <c r="N26" s="43" t="str">
        <f>IF(VLOOKUP(E26,'M.V.'!$E$6:$M$51,7,FALSE)=0," ",VLOOKUP(E26,'M.V.'!$E$6:$M$51,7,FALSE))</f>
        <v xml:space="preserve"> </v>
      </c>
      <c r="O26" s="95" t="str">
        <f>IF(VLOOKUP(E26,'M.V.'!$E$6:$M$51,9,FALSE)=0," ",VLOOKUP(E26,'M.V.'!$E$6:$M$51,9,FALSE))</f>
        <v>Constituyen parte de la memoria histórica de la entidad, porque reflejan el desarrollo detallado de las actividades realizadas en cumplimiento de la atención de emergencias; Ver ficha N°. 20</v>
      </c>
    </row>
    <row r="27" spans="1:15" s="10" customFormat="1" ht="15.75" thickBot="1" x14ac:dyDescent="0.25">
      <c r="A27" s="11"/>
      <c r="B27" s="94"/>
      <c r="C27" s="76"/>
      <c r="D27" s="77"/>
      <c r="E27" s="92"/>
      <c r="F27" s="49"/>
      <c r="G27" s="50"/>
      <c r="H27" s="55"/>
      <c r="I27" s="56"/>
      <c r="J27" s="53"/>
      <c r="K27" s="53"/>
      <c r="L27" s="53"/>
      <c r="M27" s="54"/>
      <c r="N27" s="54"/>
      <c r="O27" s="101"/>
    </row>
    <row r="28" spans="1:15" s="10" customFormat="1" ht="31.5" x14ac:dyDescent="0.2">
      <c r="A28" s="11" t="s">
        <v>164</v>
      </c>
      <c r="B28" s="94">
        <v>25</v>
      </c>
      <c r="C28" s="76" t="s">
        <v>42</v>
      </c>
      <c r="D28" s="77"/>
      <c r="E28" s="92" t="str">
        <f t="shared" si="5"/>
        <v>23</v>
      </c>
      <c r="F28" s="38" t="str">
        <f t="shared" si="1"/>
        <v>2111-23</v>
      </c>
      <c r="G28" s="35" t="str">
        <f t="shared" si="2"/>
        <v>g</v>
      </c>
      <c r="H28" s="159" t="str">
        <f>VLOOKUP(E28,'M.V.'!$E$6:$M$51,2,FALSE)</f>
        <v>ORDENES INTERNAS</v>
      </c>
      <c r="I28" s="160"/>
      <c r="J28" s="27">
        <f>IF(VLOOKUP(E28,'M.V.'!$E$6:$M$51,3,FALSE)=0," ",VLOOKUP(E28,'M.V.'!$E$6:$M$51,3,FALSE))</f>
        <v>20</v>
      </c>
      <c r="K28" s="27" t="str">
        <f>IF(VLOOKUP(E28,'M.V.'!$E$6:$M$51,4,FALSE)=0," ",VLOOKUP(E28,'M.V.'!$E$6:$M$51,4,FALSE))</f>
        <v xml:space="preserve"> </v>
      </c>
      <c r="L28" s="27" t="str">
        <f>IF(VLOOKUP(E28,'M.V.'!$E$6:$M$51,5,FALSE)=0," ",VLOOKUP(E28,'M.V.'!$E$6:$M$51,5,FALSE))</f>
        <v>X</v>
      </c>
      <c r="M28" s="43" t="str">
        <f>IF(VLOOKUP(E28,'M.V.'!$E$6:$M$51,6,FALSE)=0," ",VLOOKUP(E28,'M.V.'!$E$6:$M$51,6,FALSE))</f>
        <v xml:space="preserve"> </v>
      </c>
      <c r="N28" s="43" t="str">
        <f>IF(VLOOKUP(E28,'M.V.'!$E$6:$M$51,7,FALSE)=0," ",VLOOKUP(E28,'M.V.'!$E$6:$M$51,7,FALSE))</f>
        <v xml:space="preserve"> </v>
      </c>
      <c r="O28" s="95" t="str">
        <f>IF(VLOOKUP(E28,'M.V.'!$E$6:$M$51,9,FALSE)=0," ",VLOOKUP(E28,'M.V.'!$E$6:$M$51,9,FALSE))</f>
        <v>Se eliminan una vez cumplido el tiempo de retención en el archivo central por no generar valores secundarios; Ver ficha N°. 25</v>
      </c>
    </row>
    <row r="29" spans="1:15" s="10" customFormat="1" ht="15.75" thickBot="1" x14ac:dyDescent="0.25">
      <c r="A29" s="11"/>
      <c r="B29" s="94"/>
      <c r="C29" s="76"/>
      <c r="D29" s="77"/>
      <c r="E29" s="92"/>
      <c r="F29" s="49"/>
      <c r="G29" s="50"/>
      <c r="H29" s="55"/>
      <c r="I29" s="56"/>
      <c r="J29" s="53"/>
      <c r="K29" s="53"/>
      <c r="L29" s="53"/>
      <c r="M29" s="54"/>
      <c r="N29" s="54"/>
      <c r="O29" s="101"/>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5" s="10" customFormat="1" ht="12.75" x14ac:dyDescent="0.2">
      <c r="A33" s="12"/>
      <c r="B33" s="11"/>
      <c r="C33" s="12"/>
      <c r="D33" s="12"/>
      <c r="E33" s="12"/>
      <c r="F33" s="13"/>
      <c r="G33" s="32"/>
      <c r="H33" s="14"/>
      <c r="I33" s="14"/>
      <c r="J33" s="15"/>
      <c r="K33" s="44"/>
      <c r="L33" s="44"/>
      <c r="M33" s="44"/>
      <c r="N33" s="44"/>
      <c r="O33" s="16"/>
    </row>
    <row r="34" spans="1:15" s="10" customFormat="1" ht="12.75" x14ac:dyDescent="0.2">
      <c r="A34" s="12"/>
      <c r="B34" s="11"/>
      <c r="C34" s="12"/>
      <c r="D34" s="12"/>
      <c r="E34" s="12"/>
      <c r="F34" s="13"/>
      <c r="G34" s="32"/>
      <c r="H34" s="14"/>
      <c r="I34" s="14"/>
      <c r="J34" s="15"/>
      <c r="K34" s="44"/>
      <c r="L34" s="44"/>
      <c r="M34" s="44"/>
      <c r="N34" s="44"/>
      <c r="O34" s="16"/>
    </row>
    <row r="35" spans="1:15" s="10" customFormat="1" ht="12.75" x14ac:dyDescent="0.2">
      <c r="A35" s="12"/>
      <c r="B35" s="11"/>
      <c r="C35" s="12"/>
      <c r="D35" s="12"/>
      <c r="E35" s="12"/>
      <c r="F35" s="13"/>
      <c r="G35" s="32"/>
      <c r="H35" s="14"/>
      <c r="I35" s="14"/>
      <c r="J35" s="15"/>
      <c r="K35" s="44"/>
      <c r="L35" s="44"/>
      <c r="M35" s="44"/>
      <c r="N35" s="44"/>
      <c r="O35" s="16"/>
    </row>
    <row r="36" spans="1:15" s="10" customFormat="1" ht="12.75" x14ac:dyDescent="0.2">
      <c r="A36" s="12"/>
      <c r="B36" s="11"/>
      <c r="C36" s="12"/>
      <c r="D36" s="12"/>
      <c r="E36" s="12"/>
      <c r="F36" s="13"/>
      <c r="G36" s="32"/>
      <c r="H36" s="14"/>
      <c r="I36" s="14"/>
      <c r="J36" s="15"/>
      <c r="K36" s="44"/>
      <c r="L36" s="44"/>
      <c r="M36" s="44"/>
      <c r="N36" s="44"/>
      <c r="O36" s="16"/>
    </row>
    <row r="37" spans="1:15" s="10" customFormat="1" ht="12.75" x14ac:dyDescent="0.2">
      <c r="A37" s="12"/>
      <c r="B37" s="11"/>
      <c r="C37" s="12"/>
      <c r="D37" s="12"/>
      <c r="E37" s="12"/>
      <c r="F37" s="13"/>
      <c r="G37" s="32"/>
      <c r="H37" s="14"/>
      <c r="I37" s="14"/>
      <c r="J37" s="15"/>
      <c r="K37" s="44"/>
      <c r="L37" s="44"/>
      <c r="M37" s="44"/>
      <c r="N37" s="44"/>
      <c r="O37" s="16"/>
    </row>
    <row r="38" spans="1:15" s="10" customFormat="1" ht="12.75" x14ac:dyDescent="0.2">
      <c r="A38" s="12"/>
      <c r="B38" s="11"/>
      <c r="C38" s="12"/>
      <c r="D38" s="12"/>
      <c r="E38" s="12"/>
      <c r="F38" s="13"/>
      <c r="G38" s="32"/>
      <c r="H38" s="14"/>
      <c r="I38" s="14"/>
      <c r="J38" s="15"/>
      <c r="K38" s="44"/>
      <c r="L38" s="44"/>
      <c r="M38" s="44"/>
      <c r="N38" s="44"/>
      <c r="O38" s="16"/>
    </row>
    <row r="39" spans="1:15" s="10" customFormat="1" ht="12.75" x14ac:dyDescent="0.2">
      <c r="A39" s="12"/>
      <c r="B39" s="11"/>
      <c r="C39" s="12"/>
      <c r="D39" s="12"/>
      <c r="E39" s="12"/>
      <c r="F39" s="13"/>
      <c r="G39" s="32"/>
      <c r="H39" s="14"/>
      <c r="I39" s="14"/>
      <c r="J39" s="15"/>
      <c r="K39" s="44"/>
      <c r="L39" s="44"/>
      <c r="M39" s="44"/>
      <c r="N39" s="44"/>
      <c r="O39" s="16"/>
    </row>
    <row r="40" spans="1:15" s="10" customFormat="1" ht="12.75" x14ac:dyDescent="0.2">
      <c r="A40" s="12"/>
      <c r="B40" s="11"/>
      <c r="C40" s="12"/>
      <c r="D40" s="12"/>
      <c r="E40" s="12"/>
      <c r="F40" s="13"/>
      <c r="G40" s="32"/>
      <c r="H40" s="14"/>
      <c r="I40" s="14"/>
      <c r="J40" s="15"/>
      <c r="K40" s="44"/>
      <c r="L40" s="44"/>
      <c r="M40" s="44"/>
      <c r="N40" s="44"/>
      <c r="O40" s="16"/>
    </row>
    <row r="41" spans="1:15" s="10" customFormat="1" ht="12.75" x14ac:dyDescent="0.2">
      <c r="A41" s="12"/>
      <c r="B41" s="11"/>
      <c r="C41" s="12"/>
      <c r="D41" s="12"/>
      <c r="E41" s="12"/>
      <c r="F41" s="13"/>
      <c r="G41" s="32"/>
      <c r="H41" s="14"/>
      <c r="I41" s="14"/>
      <c r="J41" s="15"/>
      <c r="K41" s="44"/>
      <c r="L41" s="44"/>
      <c r="M41" s="44"/>
      <c r="N41" s="44"/>
      <c r="O41" s="16"/>
    </row>
    <row r="42" spans="1:15" s="10" customFormat="1" ht="12.75" x14ac:dyDescent="0.2">
      <c r="A42" s="12"/>
      <c r="B42" s="11"/>
      <c r="C42" s="12"/>
      <c r="D42" s="12"/>
      <c r="E42" s="12"/>
      <c r="F42" s="13"/>
      <c r="G42" s="32"/>
      <c r="H42" s="14"/>
      <c r="I42" s="14"/>
      <c r="J42" s="15"/>
      <c r="K42" s="44"/>
      <c r="L42" s="44"/>
      <c r="M42" s="44"/>
      <c r="N42" s="44"/>
      <c r="O42" s="16"/>
    </row>
    <row r="43" spans="1:15" s="10" customFormat="1" ht="12.75" x14ac:dyDescent="0.2">
      <c r="A43" s="12"/>
      <c r="B43" s="11"/>
      <c r="C43" s="12"/>
      <c r="D43" s="12"/>
      <c r="E43" s="12"/>
      <c r="F43" s="13"/>
      <c r="G43" s="32"/>
      <c r="H43" s="14"/>
      <c r="I43" s="14"/>
      <c r="J43" s="15"/>
      <c r="K43" s="44"/>
      <c r="L43" s="44"/>
      <c r="M43" s="44"/>
      <c r="N43" s="44"/>
      <c r="O43" s="16"/>
    </row>
    <row r="44" spans="1:15" s="10" customFormat="1" ht="12.75" x14ac:dyDescent="0.2">
      <c r="A44" s="12"/>
      <c r="B44" s="11"/>
      <c r="C44" s="12"/>
      <c r="D44" s="12"/>
      <c r="E44" s="12"/>
      <c r="F44" s="13"/>
      <c r="G44" s="32"/>
      <c r="H44" s="14"/>
      <c r="I44" s="14"/>
      <c r="J44" s="15"/>
      <c r="K44" s="44"/>
      <c r="L44" s="44"/>
      <c r="M44" s="44"/>
      <c r="N44" s="44"/>
      <c r="O44" s="16"/>
    </row>
    <row r="45" spans="1:15" s="10" customFormat="1" ht="12.75" x14ac:dyDescent="0.2">
      <c r="A45" s="12"/>
      <c r="B45" s="11"/>
      <c r="C45" s="12"/>
      <c r="D45" s="12"/>
      <c r="E45" s="12"/>
      <c r="F45" s="13"/>
      <c r="G45" s="32"/>
      <c r="H45" s="14"/>
      <c r="I45" s="14"/>
      <c r="J45" s="15"/>
      <c r="K45" s="44"/>
      <c r="L45" s="44"/>
      <c r="M45" s="44"/>
      <c r="N45" s="44"/>
      <c r="O45" s="16"/>
    </row>
    <row r="46" spans="1:15" s="10" customFormat="1" ht="12.75" x14ac:dyDescent="0.2">
      <c r="A46" s="12"/>
      <c r="B46" s="11"/>
      <c r="C46" s="12"/>
      <c r="D46" s="12"/>
      <c r="E46" s="12"/>
      <c r="F46" s="13"/>
      <c r="G46" s="32"/>
      <c r="H46" s="14"/>
      <c r="I46" s="14"/>
      <c r="J46" s="15"/>
      <c r="K46" s="44"/>
      <c r="L46" s="44"/>
      <c r="M46" s="44"/>
      <c r="N46" s="44"/>
      <c r="O46" s="16"/>
    </row>
    <row r="47" spans="1:15" s="10" customFormat="1" ht="12.75" x14ac:dyDescent="0.2">
      <c r="A47" s="12"/>
      <c r="B47" s="11"/>
      <c r="C47" s="12"/>
      <c r="D47" s="12"/>
      <c r="E47" s="12"/>
      <c r="F47" s="13"/>
      <c r="G47" s="32"/>
      <c r="H47" s="14"/>
      <c r="I47" s="14"/>
      <c r="J47" s="15"/>
      <c r="K47" s="44"/>
      <c r="L47" s="44"/>
      <c r="M47" s="44"/>
      <c r="N47" s="44"/>
      <c r="O47" s="16"/>
    </row>
    <row r="48" spans="1:15" s="10" customFormat="1" ht="12.75" x14ac:dyDescent="0.2">
      <c r="A48" s="12"/>
      <c r="B48" s="11"/>
      <c r="C48" s="12"/>
      <c r="D48" s="12"/>
      <c r="E48" s="12"/>
      <c r="F48" s="13"/>
      <c r="G48" s="32"/>
      <c r="H48" s="14"/>
      <c r="I48" s="14"/>
      <c r="J48" s="15"/>
      <c r="K48" s="44"/>
      <c r="L48" s="44"/>
      <c r="M48" s="44"/>
      <c r="N48" s="44"/>
      <c r="O48" s="16"/>
    </row>
    <row r="49" spans="1:16" s="10" customFormat="1" ht="12.75" x14ac:dyDescent="0.2">
      <c r="A49" s="12"/>
      <c r="B49" s="11"/>
      <c r="C49" s="12"/>
      <c r="D49" s="12"/>
      <c r="E49" s="12"/>
      <c r="F49" s="13"/>
      <c r="G49" s="32"/>
      <c r="H49" s="14"/>
      <c r="I49" s="14"/>
      <c r="J49" s="15"/>
      <c r="K49" s="44"/>
      <c r="L49" s="44"/>
      <c r="M49" s="44"/>
      <c r="N49" s="44"/>
      <c r="O49" s="16"/>
    </row>
    <row r="50" spans="1:16" s="10" customFormat="1" ht="12.75" x14ac:dyDescent="0.2">
      <c r="A50" s="12"/>
      <c r="B50" s="11"/>
      <c r="C50" s="12"/>
      <c r="D50" s="12"/>
      <c r="E50" s="12"/>
      <c r="F50" s="13"/>
      <c r="G50" s="32"/>
      <c r="H50" s="14"/>
      <c r="I50" s="14"/>
      <c r="J50" s="15"/>
      <c r="K50" s="44"/>
      <c r="L50" s="44"/>
      <c r="M50" s="44"/>
      <c r="N50" s="44"/>
      <c r="O50" s="16"/>
    </row>
    <row r="51" spans="1:16" s="10" customFormat="1" ht="12.75" x14ac:dyDescent="0.2">
      <c r="A51" s="12"/>
      <c r="B51" s="11"/>
      <c r="C51" s="12"/>
      <c r="D51" s="12"/>
      <c r="E51" s="12"/>
      <c r="F51" s="13"/>
      <c r="G51" s="32"/>
      <c r="H51" s="14"/>
      <c r="I51" s="14"/>
      <c r="J51" s="15"/>
      <c r="K51" s="44"/>
      <c r="L51" s="44"/>
      <c r="M51" s="44"/>
      <c r="N51" s="44"/>
      <c r="O51" s="16"/>
    </row>
    <row r="52" spans="1:16" s="10" customFormat="1" ht="12.75" x14ac:dyDescent="0.2">
      <c r="A52" s="12"/>
      <c r="B52" s="11"/>
      <c r="C52" s="12"/>
      <c r="D52" s="12"/>
      <c r="E52" s="12"/>
      <c r="F52" s="13"/>
      <c r="G52" s="32"/>
      <c r="H52" s="14"/>
      <c r="I52" s="14"/>
      <c r="J52" s="15"/>
      <c r="K52" s="44"/>
      <c r="L52" s="44"/>
      <c r="M52" s="44"/>
      <c r="N52" s="44"/>
      <c r="O52" s="16"/>
    </row>
    <row r="53" spans="1:16" s="10" customFormat="1" ht="12.75" x14ac:dyDescent="0.2">
      <c r="A53" s="12"/>
      <c r="B53" s="11"/>
      <c r="C53" s="12"/>
      <c r="D53" s="12"/>
      <c r="E53" s="12"/>
      <c r="F53" s="13"/>
      <c r="G53" s="32"/>
      <c r="H53" s="14"/>
      <c r="I53" s="14"/>
      <c r="J53" s="15"/>
      <c r="K53" s="44"/>
      <c r="L53" s="44"/>
      <c r="M53" s="44"/>
      <c r="N53" s="44"/>
      <c r="O53" s="16"/>
    </row>
    <row r="54" spans="1:16" s="10" customFormat="1" ht="12.75" x14ac:dyDescent="0.2">
      <c r="A54" s="12"/>
      <c r="B54" s="11"/>
      <c r="C54" s="12"/>
      <c r="D54" s="12"/>
      <c r="E54" s="12"/>
      <c r="F54" s="13"/>
      <c r="G54" s="32"/>
      <c r="H54" s="14"/>
      <c r="I54" s="14"/>
      <c r="J54" s="15"/>
      <c r="K54" s="44"/>
      <c r="L54" s="44"/>
      <c r="M54" s="44"/>
      <c r="N54" s="44"/>
      <c r="O54" s="16"/>
    </row>
    <row r="55" spans="1:16" s="10" customFormat="1" ht="12.75" x14ac:dyDescent="0.2">
      <c r="A55" s="12"/>
      <c r="B55" s="11"/>
      <c r="C55" s="12"/>
      <c r="D55" s="12"/>
      <c r="E55" s="12"/>
      <c r="F55" s="13"/>
      <c r="G55" s="32"/>
      <c r="H55" s="14"/>
      <c r="I55" s="14"/>
      <c r="J55" s="15"/>
      <c r="K55" s="44"/>
      <c r="L55" s="44"/>
      <c r="M55" s="44"/>
      <c r="N55" s="44"/>
      <c r="O55" s="16"/>
    </row>
    <row r="56" spans="1:16" s="10" customFormat="1" ht="12.75" x14ac:dyDescent="0.2">
      <c r="A56" s="12"/>
      <c r="B56" s="11"/>
      <c r="C56" s="12"/>
      <c r="D56" s="12"/>
      <c r="E56" s="12"/>
      <c r="F56" s="13"/>
      <c r="G56" s="32"/>
      <c r="H56" s="14"/>
      <c r="I56" s="14"/>
      <c r="J56" s="15"/>
      <c r="K56" s="44"/>
      <c r="L56" s="44"/>
      <c r="M56" s="44"/>
      <c r="N56" s="44"/>
      <c r="O56" s="16"/>
    </row>
    <row r="57" spans="1:16" s="10" customFormat="1" ht="15" customHeight="1" x14ac:dyDescent="0.2">
      <c r="A57" s="12"/>
      <c r="B57" s="11"/>
      <c r="C57" s="12"/>
      <c r="D57" s="12"/>
      <c r="E57" s="12"/>
      <c r="F57" s="152" t="s">
        <v>4</v>
      </c>
      <c r="G57" s="152"/>
      <c r="H57" s="152"/>
      <c r="I57" s="152"/>
      <c r="J57" s="20"/>
      <c r="K57" s="45"/>
      <c r="L57" s="45"/>
      <c r="M57" s="45"/>
      <c r="N57" s="45"/>
      <c r="O57" s="34"/>
      <c r="P57" s="34"/>
    </row>
    <row r="58" spans="1:16" s="10" customFormat="1" ht="13.5" customHeight="1" x14ac:dyDescent="0.2">
      <c r="A58" s="12"/>
      <c r="B58" s="11"/>
      <c r="C58" s="12"/>
      <c r="D58" s="12"/>
      <c r="E58" s="12"/>
      <c r="F58" s="64" t="s">
        <v>15</v>
      </c>
      <c r="G58" s="20" t="s">
        <v>16</v>
      </c>
      <c r="H58" s="20"/>
      <c r="I58" s="20" t="s">
        <v>23</v>
      </c>
      <c r="J58" s="20"/>
      <c r="K58" s="46"/>
      <c r="L58" s="46"/>
      <c r="M58" s="96"/>
      <c r="N58" s="96"/>
      <c r="O58" s="97"/>
      <c r="P58" s="98"/>
    </row>
    <row r="59" spans="1:16" s="10" customFormat="1" ht="13.5" customHeight="1" x14ac:dyDescent="0.2">
      <c r="A59" s="12"/>
      <c r="B59" s="11"/>
      <c r="C59" s="12"/>
      <c r="D59" s="12"/>
      <c r="E59" s="12"/>
      <c r="F59" s="64" t="s">
        <v>19</v>
      </c>
      <c r="G59" s="20" t="s">
        <v>18</v>
      </c>
      <c r="H59" s="20"/>
      <c r="I59" s="20" t="s">
        <v>22</v>
      </c>
      <c r="J59" s="20"/>
      <c r="K59" s="46"/>
      <c r="L59" s="46"/>
      <c r="M59" s="100"/>
      <c r="N59" s="100"/>
      <c r="O59" s="100"/>
      <c r="P59" s="98"/>
    </row>
    <row r="60" spans="1:16" s="10" customFormat="1" ht="13.5" customHeight="1" x14ac:dyDescent="0.2">
      <c r="A60" s="12"/>
      <c r="B60" s="11"/>
      <c r="C60" s="12"/>
      <c r="D60" s="12"/>
      <c r="E60" s="12"/>
      <c r="F60" s="21" t="s">
        <v>5</v>
      </c>
      <c r="G60" s="20" t="s">
        <v>17</v>
      </c>
      <c r="H60" s="20"/>
      <c r="I60" s="20" t="s">
        <v>21</v>
      </c>
      <c r="J60" s="20"/>
      <c r="K60" s="46"/>
      <c r="L60" s="46"/>
      <c r="M60" s="100"/>
      <c r="N60" s="100"/>
      <c r="O60" s="100"/>
      <c r="P60" s="99"/>
    </row>
    <row r="61" spans="1:16" s="10" customFormat="1" ht="13.5" customHeight="1" x14ac:dyDescent="0.2">
      <c r="A61" s="12"/>
      <c r="B61" s="11"/>
      <c r="C61" s="12"/>
      <c r="D61" s="12"/>
      <c r="E61" s="12"/>
      <c r="F61" s="21"/>
      <c r="G61" s="20"/>
      <c r="H61" s="20"/>
      <c r="K61" s="46"/>
      <c r="L61" s="46"/>
      <c r="M61" s="47"/>
      <c r="N61" s="47"/>
      <c r="P61" s="99"/>
    </row>
    <row r="62" spans="1:16" s="10" customFormat="1" ht="13.5" customHeight="1" x14ac:dyDescent="0.2">
      <c r="A62" s="12"/>
      <c r="B62" s="11"/>
      <c r="C62" s="12"/>
      <c r="D62" s="12"/>
      <c r="E62" s="12"/>
      <c r="F62" s="21"/>
      <c r="G62" s="20"/>
      <c r="H62" s="20"/>
      <c r="K62" s="48"/>
      <c r="L62" s="48"/>
      <c r="M62" s="47"/>
      <c r="N62" s="47"/>
    </row>
    <row r="63" spans="1:16" s="10" customFormat="1" ht="13.5" customHeight="1" x14ac:dyDescent="0.2">
      <c r="A63" s="12"/>
      <c r="B63" s="11"/>
      <c r="C63" s="12"/>
      <c r="D63" s="12"/>
      <c r="E63" s="12"/>
      <c r="F63" s="21"/>
      <c r="G63" s="20"/>
      <c r="H63" s="20"/>
      <c r="I63" s="20"/>
      <c r="J63" s="19"/>
      <c r="K63" s="48"/>
      <c r="L63" s="48"/>
      <c r="M63" s="48"/>
      <c r="N63" s="48"/>
      <c r="O63" s="4"/>
    </row>
  </sheetData>
  <sheetProtection selectLockedCells="1" selectUnlockedCells="1"/>
  <mergeCells count="23">
    <mergeCell ref="H12:I12"/>
    <mergeCell ref="H26:I26"/>
    <mergeCell ref="H14:I14"/>
    <mergeCell ref="H28:I28"/>
    <mergeCell ref="F57:I57"/>
    <mergeCell ref="H15:I15"/>
    <mergeCell ref="H17:I17"/>
    <mergeCell ref="H19:I19"/>
    <mergeCell ref="H21:I21"/>
    <mergeCell ref="H23:I23"/>
    <mergeCell ref="H24:I24"/>
    <mergeCell ref="A10:A11"/>
    <mergeCell ref="B10:B11"/>
    <mergeCell ref="C10:C11"/>
    <mergeCell ref="D10:D11"/>
    <mergeCell ref="E10:E11"/>
    <mergeCell ref="F10:F11"/>
    <mergeCell ref="G10:I11"/>
    <mergeCell ref="H2:N3"/>
    <mergeCell ref="H4:N4"/>
    <mergeCell ref="H5:N5"/>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rowBreaks count="1" manualBreakCount="1">
    <brk id="27" min="5" max="14"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35"/>
  <sheetViews>
    <sheetView topLeftCell="C1"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163</v>
      </c>
      <c r="J7" s="25"/>
      <c r="K7" s="25"/>
      <c r="L7" s="25"/>
      <c r="M7" s="25"/>
      <c r="N7" s="25"/>
      <c r="O7" s="26"/>
    </row>
    <row r="8" spans="1:15" ht="22.5" customHeight="1" x14ac:dyDescent="0.35">
      <c r="A8" s="89" t="s">
        <v>19</v>
      </c>
      <c r="B8" s="91" t="s">
        <v>58</v>
      </c>
      <c r="F8" s="144" t="s">
        <v>254</v>
      </c>
      <c r="G8" s="144"/>
      <c r="H8" s="144"/>
      <c r="I8" s="25" t="s">
        <v>241</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ht="42" x14ac:dyDescent="0.2">
      <c r="A12" s="11" t="s">
        <v>164</v>
      </c>
      <c r="B12" s="94">
        <v>2</v>
      </c>
      <c r="C12" s="76" t="s">
        <v>51</v>
      </c>
      <c r="D12" s="77"/>
      <c r="E12" s="92" t="str">
        <f t="shared" ref="E12:E14" si="0">C12</f>
        <v>02</v>
      </c>
      <c r="F12" s="38" t="str">
        <f t="shared" ref="F12:F26" si="1">CONCATENATE(A12,"-",E12)</f>
        <v>2111-02</v>
      </c>
      <c r="G12" s="35" t="str">
        <f t="shared" ref="G12:G26" si="2">IF(D12=0,"g","c")</f>
        <v>g</v>
      </c>
      <c r="H12" s="159" t="str">
        <f>VLOOKUP(E12,'M.V.'!$E$6:$M$51,2,FALSE)</f>
        <v>ACTAS DE ENTREGA DE CARGOS</v>
      </c>
      <c r="I12" s="160"/>
      <c r="J12" s="27">
        <f>IF(VLOOKUP(E12,'M.V.'!$E$6:$M$51,3,FALSE)=0," ",VLOOKUP(E12,'M.V.'!$E$6:$M$51,3,FALSE))</f>
        <v>12</v>
      </c>
      <c r="K12" s="27" t="str">
        <f>IF(VLOOKUP(E12,'M.V.'!$E$6:$M$51,4,FALSE)=0," ",VLOOKUP(E12,'M.V.'!$E$6:$M$51,4,FALSE))</f>
        <v>X</v>
      </c>
      <c r="L12" s="27" t="str">
        <f>IF(VLOOKUP(E12,'M.V.'!$E$6:$M$51,5,FALSE)=0," ",VLOOKUP(E12,'M.V.'!$E$6:$M$51,5,FALSE))</f>
        <v xml:space="preserve"> </v>
      </c>
      <c r="M12" s="43" t="str">
        <f>IF(VLOOKUP(E12,'M.V.'!$E$6:$M$51,6,FALSE)=0," ",VLOOKUP(E12,'M.V.'!$E$6:$M$51,6,FALSE))</f>
        <v>X</v>
      </c>
      <c r="N12" s="43" t="str">
        <f>IF(VLOOKUP(E12,'M.V.'!$E$6:$M$51,7,FALSE)=0," ",VLOOKUP(E12,'M.V.'!$E$6:$M$51,7,FALSE))</f>
        <v xml:space="preserve"> </v>
      </c>
      <c r="O12" s="95"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2" customHeight="1" thickBot="1" x14ac:dyDescent="0.25">
      <c r="A13" s="11"/>
      <c r="B13" s="94"/>
      <c r="C13" s="76"/>
      <c r="D13" s="77"/>
      <c r="E13" s="92"/>
      <c r="F13" s="49"/>
      <c r="G13" s="50"/>
      <c r="H13" s="55"/>
      <c r="I13" s="56"/>
      <c r="J13" s="53"/>
      <c r="K13" s="53"/>
      <c r="L13" s="53"/>
      <c r="M13" s="54"/>
      <c r="N13" s="54"/>
      <c r="O13" s="101"/>
    </row>
    <row r="14" spans="1:15" s="10" customFormat="1" x14ac:dyDescent="0.2">
      <c r="A14" s="11" t="s">
        <v>164</v>
      </c>
      <c r="B14" s="94"/>
      <c r="C14" s="76" t="s">
        <v>14</v>
      </c>
      <c r="D14" s="77"/>
      <c r="E14" s="92" t="str">
        <f t="shared" si="0"/>
        <v>06</v>
      </c>
      <c r="F14" s="38" t="str">
        <f t="shared" si="1"/>
        <v>2111-06</v>
      </c>
      <c r="G14" s="35" t="str">
        <f t="shared" si="2"/>
        <v>g</v>
      </c>
      <c r="H14" s="159" t="str">
        <f>VLOOKUP(E14,'M.V.'!$E$6:$M$51,2,FALSE)</f>
        <v>CORRESPONDENCIA</v>
      </c>
      <c r="I14" s="160"/>
      <c r="J14" s="27" t="str">
        <f>IF(VLOOKUP(E14,'M.V.'!$E$6:$M$51,3,FALSE)=0," ",VLOOKUP(E14,'M.V.'!$E$6:$M$51,3,FALSE))</f>
        <v xml:space="preserve"> </v>
      </c>
      <c r="K14" s="27" t="str">
        <f>IF(VLOOKUP(E14,'M.V.'!$E$6:$M$51,4,FALSE)=0," ",VLOOKUP(E14,'M.V.'!$E$6:$M$51,4,FALSE))</f>
        <v xml:space="preserve"> </v>
      </c>
      <c r="L14" s="27" t="str">
        <f>IF(VLOOKUP(E14,'M.V.'!$E$6:$M$51,5,FALSE)=0," ",VLOOKUP(E14,'M.V.'!$E$6:$M$51,5,FALSE))</f>
        <v xml:space="preserve"> </v>
      </c>
      <c r="M14" s="43" t="str">
        <f>IF(VLOOKUP(E14,'M.V.'!$E$6:$M$51,6,FALSE)=0," ",VLOOKUP(E14,'M.V.'!$E$6:$M$51,6,FALSE))</f>
        <v xml:space="preserve"> </v>
      </c>
      <c r="N14" s="43" t="str">
        <f>IF(VLOOKUP(E14,'M.V.'!$E$6:$M$51,7,FALSE)=0," ",VLOOKUP(E14,'M.V.'!$E$6:$M$51,7,FALSE))</f>
        <v xml:space="preserve"> </v>
      </c>
      <c r="O14" s="95" t="str">
        <f>IF(VLOOKUP(E14,'M.V.'!$E$6:$M$51,9,FALSE)=0," ",VLOOKUP(E14,'M.V.'!$E$6:$M$51,9,FALSE))</f>
        <v xml:space="preserve"> </v>
      </c>
    </row>
    <row r="15" spans="1:15" s="10" customFormat="1" ht="31.5" x14ac:dyDescent="0.2">
      <c r="A15" s="11" t="s">
        <v>164</v>
      </c>
      <c r="B15" s="94">
        <v>6</v>
      </c>
      <c r="C15" s="76" t="s">
        <v>14</v>
      </c>
      <c r="D15" s="77" t="s">
        <v>50</v>
      </c>
      <c r="E15" s="93" t="str">
        <f t="shared" ref="E15:E22" si="3">CONCATENATE(C15,".",D15)</f>
        <v>06.01</v>
      </c>
      <c r="F15" s="39" t="str">
        <f t="shared" si="1"/>
        <v>2111-06.01</v>
      </c>
      <c r="G15" s="35" t="str">
        <f t="shared" si="2"/>
        <v>c</v>
      </c>
      <c r="H15" s="157" t="str">
        <f>VLOOKUP(E15,'M.V.'!$E$6:$M$51,2,FALSE)</f>
        <v>CORRESPONDENCIA EXTERNA</v>
      </c>
      <c r="I15" s="158"/>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porque testimonian el desarrollo de las actividades realizadas en cumplimiento de las funciones administrativas; Ver ficha N°. 6</v>
      </c>
    </row>
    <row r="16" spans="1:15" s="10" customFormat="1" ht="12" customHeight="1" x14ac:dyDescent="0.2">
      <c r="A16" s="11"/>
      <c r="B16" s="94"/>
      <c r="C16" s="76"/>
      <c r="D16" s="77"/>
      <c r="E16" s="93"/>
      <c r="F16" s="58"/>
      <c r="G16" s="59"/>
      <c r="H16" s="60"/>
      <c r="I16" s="61"/>
      <c r="J16" s="62"/>
      <c r="K16" s="62"/>
      <c r="L16" s="62"/>
      <c r="M16" s="63"/>
      <c r="N16" s="63"/>
      <c r="O16" s="102"/>
    </row>
    <row r="17" spans="1:16" s="10" customFormat="1" ht="42" x14ac:dyDescent="0.2">
      <c r="A17" s="11" t="s">
        <v>164</v>
      </c>
      <c r="B17" s="94">
        <v>7</v>
      </c>
      <c r="C17" s="76" t="s">
        <v>14</v>
      </c>
      <c r="D17" s="77" t="s">
        <v>51</v>
      </c>
      <c r="E17" s="93" t="str">
        <f t="shared" si="3"/>
        <v>06.02</v>
      </c>
      <c r="F17" s="39" t="str">
        <f t="shared" si="1"/>
        <v>2111-06.02</v>
      </c>
      <c r="G17" s="35" t="str">
        <f t="shared" si="2"/>
        <v>c</v>
      </c>
      <c r="H17" s="157" t="str">
        <f>VLOOKUP(E17,'M.V.'!$E$6:$M$51,2,FALSE)</f>
        <v>CORRESPONDENCIA INTERNA</v>
      </c>
      <c r="I17" s="158"/>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6" s="10" customFormat="1" ht="12" customHeight="1" thickBot="1" x14ac:dyDescent="0.25">
      <c r="A18" s="11"/>
      <c r="B18" s="94"/>
      <c r="C18" s="76"/>
      <c r="D18" s="77"/>
      <c r="E18" s="93"/>
      <c r="F18" s="57"/>
      <c r="G18" s="50"/>
      <c r="H18" s="51"/>
      <c r="I18" s="52"/>
      <c r="J18" s="53"/>
      <c r="K18" s="53"/>
      <c r="L18" s="53"/>
      <c r="M18" s="54"/>
      <c r="N18" s="54"/>
      <c r="O18" s="101"/>
    </row>
    <row r="19" spans="1:16" s="10" customFormat="1" ht="31.5" x14ac:dyDescent="0.2">
      <c r="A19" s="11" t="s">
        <v>164</v>
      </c>
      <c r="B19" s="94">
        <v>12</v>
      </c>
      <c r="C19" s="76" t="s">
        <v>30</v>
      </c>
      <c r="D19" s="77"/>
      <c r="E19" s="92" t="str">
        <f t="shared" ref="E19:E21" si="4">C19</f>
        <v>11</v>
      </c>
      <c r="F19" s="38" t="str">
        <f t="shared" si="1"/>
        <v>2111-11</v>
      </c>
      <c r="G19" s="35" t="str">
        <f t="shared" si="2"/>
        <v>g</v>
      </c>
      <c r="H19" s="159" t="str">
        <f>VLOOKUP(E19,'M.V.'!$E$6:$M$51,2,FALSE)</f>
        <v>ESTADISTICAS MENSUALES DE SERVICIOS PRESTADOS</v>
      </c>
      <c r="I19" s="160"/>
      <c r="J19" s="27">
        <f>IF(VLOOKUP(E19,'M.V.'!$E$6:$M$51,3,FALSE)=0," ",VLOOKUP(E19,'M.V.'!$E$6:$M$51,3,FALSE))</f>
        <v>5</v>
      </c>
      <c r="K19" s="27" t="str">
        <f>IF(VLOOKUP(E19,'M.V.'!$E$6:$M$51,4,FALSE)=0," ",VLOOKUP(E19,'M.V.'!$E$6:$M$51,4,FALSE))</f>
        <v>X</v>
      </c>
      <c r="L19" s="27" t="str">
        <f>IF(VLOOKUP(E19,'M.V.'!$E$6:$M$51,5,FALSE)=0," ",VLOOKUP(E19,'M.V.'!$E$6:$M$51,5,FALSE))</f>
        <v xml:space="preserve"> </v>
      </c>
      <c r="M19" s="43" t="str">
        <f>IF(VLOOKUP(E19,'M.V.'!$E$6:$M$51,6,FALSE)=0," ",VLOOKUP(E19,'M.V.'!$E$6:$M$51,6,FALSE))</f>
        <v>X</v>
      </c>
      <c r="N19" s="43" t="str">
        <f>IF(VLOOKUP(E19,'M.V.'!$E$6:$M$51,7,FALSE)=0," ",VLOOKUP(E19,'M.V.'!$E$6:$M$51,7,FALSE))</f>
        <v xml:space="preserve"> </v>
      </c>
      <c r="O19" s="95" t="str">
        <f>IF(VLOOKUP(E19,'M.V.'!$E$6:$M$51,9,FALSE)=0," ",VLOOKUP(E19,'M.V.'!$E$6:$M$51,9,FALSE))</f>
        <v>Constituyen parte del patrimonio documental de la entidad, por cuanto consolidan las actividades realizadas en la atención de los diferentes servicios de emergencia; Ver ficha N°. 12</v>
      </c>
    </row>
    <row r="20" spans="1:16" s="10" customFormat="1" ht="12" customHeight="1" thickBot="1" x14ac:dyDescent="0.25">
      <c r="A20" s="11"/>
      <c r="B20" s="94"/>
      <c r="C20" s="76"/>
      <c r="D20" s="77"/>
      <c r="E20" s="92"/>
      <c r="F20" s="49"/>
      <c r="G20" s="50"/>
      <c r="H20" s="55"/>
      <c r="I20" s="56"/>
      <c r="J20" s="53"/>
      <c r="K20" s="53"/>
      <c r="L20" s="53"/>
      <c r="M20" s="54"/>
      <c r="N20" s="54"/>
      <c r="O20" s="101"/>
    </row>
    <row r="21" spans="1:16" s="10" customFormat="1" x14ac:dyDescent="0.2">
      <c r="A21" s="11" t="s">
        <v>164</v>
      </c>
      <c r="B21" s="94"/>
      <c r="C21" s="76" t="s">
        <v>34</v>
      </c>
      <c r="D21" s="77"/>
      <c r="E21" s="92" t="str">
        <f t="shared" si="4"/>
        <v>15</v>
      </c>
      <c r="F21" s="38" t="str">
        <f t="shared" si="1"/>
        <v>2111-15</v>
      </c>
      <c r="G21" s="35" t="str">
        <f t="shared" si="2"/>
        <v>g</v>
      </c>
      <c r="H21" s="159" t="str">
        <f>VLOOKUP(E21,'M.V.'!$E$6:$M$51,2,FALSE)</f>
        <v>INFORMES</v>
      </c>
      <c r="I21" s="160"/>
      <c r="J21" s="27" t="str">
        <f>IF(VLOOKUP(E21,'M.V.'!$E$6:$M$51,3,FALSE)=0," ",VLOOKUP(E21,'M.V.'!$E$6:$M$51,3,FALSE))</f>
        <v xml:space="preserve"> </v>
      </c>
      <c r="K21" s="27" t="str">
        <f>IF(VLOOKUP(E21,'M.V.'!$E$6:$M$51,4,FALSE)=0," ",VLOOKUP(E21,'M.V.'!$E$6:$M$51,4,FALSE))</f>
        <v xml:space="preserve"> </v>
      </c>
      <c r="L21" s="27" t="str">
        <f>IF(VLOOKUP(E21,'M.V.'!$E$6:$M$51,5,FALSE)=0," ",VLOOKUP(E21,'M.V.'!$E$6:$M$51,5,FALSE))</f>
        <v xml:space="preserve"> </v>
      </c>
      <c r="M21" s="43" t="str">
        <f>IF(VLOOKUP(E21,'M.V.'!$E$6:$M$51,6,FALSE)=0," ",VLOOKUP(E21,'M.V.'!$E$6:$M$51,6,FALSE))</f>
        <v xml:space="preserve"> </v>
      </c>
      <c r="N21" s="43" t="str">
        <f>IF(VLOOKUP(E21,'M.V.'!$E$6:$M$51,7,FALSE)=0," ",VLOOKUP(E21,'M.V.'!$E$6:$M$51,7,FALSE))</f>
        <v xml:space="preserve"> </v>
      </c>
      <c r="O21" s="95" t="str">
        <f>IF(VLOOKUP(E21,'M.V.'!$E$6:$M$51,9,FALSE)=0," ",VLOOKUP(E21,'M.V.'!$E$6:$M$51,9,FALSE))</f>
        <v xml:space="preserve"> </v>
      </c>
    </row>
    <row r="22" spans="1:16" s="10" customFormat="1" ht="42" x14ac:dyDescent="0.2">
      <c r="A22" s="11" t="s">
        <v>164</v>
      </c>
      <c r="B22" s="94">
        <v>17</v>
      </c>
      <c r="C22" s="76" t="s">
        <v>34</v>
      </c>
      <c r="D22" s="77" t="s">
        <v>51</v>
      </c>
      <c r="E22" s="93" t="str">
        <f t="shared" si="3"/>
        <v>15.02</v>
      </c>
      <c r="F22" s="39" t="str">
        <f t="shared" si="1"/>
        <v>2111-15.02</v>
      </c>
      <c r="G22" s="35" t="str">
        <f t="shared" si="2"/>
        <v>c</v>
      </c>
      <c r="H22" s="157" t="str">
        <f>VLOOKUP(E22,'M.V.'!$E$6:$M$51,2,FALSE)</f>
        <v>INFORMES DE SERVICIOS</v>
      </c>
      <c r="I22" s="158"/>
      <c r="J22" s="27">
        <f>IF(VLOOKUP(E22,'M.V.'!$E$6:$M$51,3,FALSE)=0," ",VLOOKUP(E22,'M.V.'!$E$6:$M$51,3,FALSE))</f>
        <v>12</v>
      </c>
      <c r="K22" s="27" t="str">
        <f>IF(VLOOKUP(E22,'M.V.'!$E$6:$M$51,4,FALSE)=0," ",VLOOKUP(E22,'M.V.'!$E$6:$M$51,4,FALSE))</f>
        <v>X</v>
      </c>
      <c r="L22" s="27" t="str">
        <f>IF(VLOOKUP(E22,'M.V.'!$E$6:$M$51,5,FALSE)=0," ",VLOOKUP(E22,'M.V.'!$E$6:$M$51,5,FALSE))</f>
        <v xml:space="preserve"> </v>
      </c>
      <c r="M22" s="43" t="str">
        <f>IF(VLOOKUP(E22,'M.V.'!$E$6:$M$51,6,FALSE)=0," ",VLOOKUP(E22,'M.V.'!$E$6:$M$51,6,FALSE))</f>
        <v>X</v>
      </c>
      <c r="N22" s="43" t="str">
        <f>IF(VLOOKUP(E22,'M.V.'!$E$6:$M$51,7,FALSE)=0," ",VLOOKUP(E22,'M.V.'!$E$6:$M$51,7,FALSE))</f>
        <v xml:space="preserve"> </v>
      </c>
      <c r="O22" s="95" t="str">
        <f>IF(VLOOKUP(E22,'M.V.'!$E$6:$M$51,9,FALSE)=0," ",VLOOKUP(E22,'M.V.'!$E$6:$M$51,9,FALSE))</f>
        <v>Constituyen parte del patrimonio documental de la entidad, por cuanto evidencian y describen de manera detallada, las actividades realizadas en la atención de los servicios de emergencia; Ver ficha N°. 17</v>
      </c>
    </row>
    <row r="23" spans="1:16" s="10" customFormat="1" ht="12" customHeight="1" thickBot="1" x14ac:dyDescent="0.25">
      <c r="A23" s="11"/>
      <c r="B23" s="94"/>
      <c r="C23" s="76"/>
      <c r="D23" s="77"/>
      <c r="E23" s="93"/>
      <c r="F23" s="57"/>
      <c r="G23" s="50"/>
      <c r="H23" s="51"/>
      <c r="I23" s="52"/>
      <c r="J23" s="53"/>
      <c r="K23" s="53"/>
      <c r="L23" s="53"/>
      <c r="M23" s="54"/>
      <c r="N23" s="54"/>
      <c r="O23" s="101"/>
    </row>
    <row r="24" spans="1:16" s="10" customFormat="1" ht="42" x14ac:dyDescent="0.2">
      <c r="A24" s="11" t="s">
        <v>164</v>
      </c>
      <c r="B24" s="94">
        <v>20</v>
      </c>
      <c r="C24" s="76" t="s">
        <v>37</v>
      </c>
      <c r="D24" s="77"/>
      <c r="E24" s="92" t="str">
        <f t="shared" ref="E24:E26" si="5">C24</f>
        <v>18</v>
      </c>
      <c r="F24" s="38" t="str">
        <f t="shared" si="1"/>
        <v>2111-18</v>
      </c>
      <c r="G24" s="35" t="str">
        <f t="shared" si="2"/>
        <v>g</v>
      </c>
      <c r="H24" s="159" t="str">
        <f>VLOOKUP(E24,'M.V.'!$E$6:$M$51,2,FALSE)</f>
        <v>LIBROS DE MINUTAS DE SERVICIOS PRESTADOS</v>
      </c>
      <c r="I24" s="160"/>
      <c r="J24" s="27">
        <f>IF(VLOOKUP(E24,'M.V.'!$E$6:$M$51,3,FALSE)=0," ",VLOOKUP(E24,'M.V.'!$E$6:$M$51,3,FALSE))</f>
        <v>12</v>
      </c>
      <c r="K24" s="27" t="str">
        <f>IF(VLOOKUP(E24,'M.V.'!$E$6:$M$51,4,FALSE)=0," ",VLOOKUP(E24,'M.V.'!$E$6:$M$51,4,FALSE))</f>
        <v>X</v>
      </c>
      <c r="L24" s="27" t="str">
        <f>IF(VLOOKUP(E24,'M.V.'!$E$6:$M$51,5,FALSE)=0," ",VLOOKUP(E24,'M.V.'!$E$6:$M$51,5,FALSE))</f>
        <v xml:space="preserve"> </v>
      </c>
      <c r="M24" s="43" t="str">
        <f>IF(VLOOKUP(E24,'M.V.'!$E$6:$M$51,6,FALSE)=0," ",VLOOKUP(E24,'M.V.'!$E$6:$M$51,6,FALSE))</f>
        <v>X</v>
      </c>
      <c r="N24" s="43" t="str">
        <f>IF(VLOOKUP(E24,'M.V.'!$E$6:$M$51,7,FALSE)=0," ",VLOOKUP(E24,'M.V.'!$E$6:$M$51,7,FALSE))</f>
        <v xml:space="preserve"> </v>
      </c>
      <c r="O24" s="95" t="str">
        <f>IF(VLOOKUP(E24,'M.V.'!$E$6:$M$51,9,FALSE)=0," ",VLOOKUP(E24,'M.V.'!$E$6:$M$51,9,FALSE))</f>
        <v>Constituyen parte de la memoria histórica de la entidad, porque reflejan el desarrollo detallado de las actividades realizadas en cumplimiento de la atención de emergencias; Ver ficha N°. 20</v>
      </c>
    </row>
    <row r="25" spans="1:16" s="10" customFormat="1" ht="12" customHeight="1" thickBot="1" x14ac:dyDescent="0.25">
      <c r="A25" s="11"/>
      <c r="B25" s="94"/>
      <c r="C25" s="76"/>
      <c r="D25" s="77"/>
      <c r="E25" s="92"/>
      <c r="F25" s="49"/>
      <c r="G25" s="50"/>
      <c r="H25" s="55"/>
      <c r="I25" s="56"/>
      <c r="J25" s="53"/>
      <c r="K25" s="53"/>
      <c r="L25" s="53"/>
      <c r="M25" s="54"/>
      <c r="N25" s="54"/>
      <c r="O25" s="101"/>
    </row>
    <row r="26" spans="1:16" s="10" customFormat="1" ht="31.5" x14ac:dyDescent="0.2">
      <c r="A26" s="11" t="s">
        <v>164</v>
      </c>
      <c r="B26" s="94">
        <v>25</v>
      </c>
      <c r="C26" s="76" t="s">
        <v>42</v>
      </c>
      <c r="D26" s="77"/>
      <c r="E26" s="92" t="str">
        <f t="shared" si="5"/>
        <v>23</v>
      </c>
      <c r="F26" s="38" t="str">
        <f t="shared" si="1"/>
        <v>2111-23</v>
      </c>
      <c r="G26" s="35" t="str">
        <f t="shared" si="2"/>
        <v>g</v>
      </c>
      <c r="H26" s="159" t="str">
        <f>VLOOKUP(E26,'M.V.'!$E$6:$M$51,2,FALSE)</f>
        <v>ORDENES INTERNAS</v>
      </c>
      <c r="I26" s="160"/>
      <c r="J26" s="27">
        <f>IF(VLOOKUP(E26,'M.V.'!$E$6:$M$51,3,FALSE)=0," ",VLOOKUP(E26,'M.V.'!$E$6:$M$51,3,FALSE))</f>
        <v>20</v>
      </c>
      <c r="K26" s="27" t="str">
        <f>IF(VLOOKUP(E26,'M.V.'!$E$6:$M$51,4,FALSE)=0," ",VLOOKUP(E26,'M.V.'!$E$6:$M$51,4,FALSE))</f>
        <v xml:space="preserve"> </v>
      </c>
      <c r="L26" s="27" t="str">
        <f>IF(VLOOKUP(E26,'M.V.'!$E$6:$M$51,5,FALSE)=0," ",VLOOKUP(E26,'M.V.'!$E$6:$M$51,5,FALSE))</f>
        <v>X</v>
      </c>
      <c r="M26" s="43" t="str">
        <f>IF(VLOOKUP(E26,'M.V.'!$E$6:$M$51,6,FALSE)=0," ",VLOOKUP(E26,'M.V.'!$E$6:$M$51,6,FALSE))</f>
        <v xml:space="preserve"> </v>
      </c>
      <c r="N26" s="43" t="str">
        <f>IF(VLOOKUP(E26,'M.V.'!$E$6:$M$51,7,FALSE)=0," ",VLOOKUP(E26,'M.V.'!$E$6:$M$51,7,FALSE))</f>
        <v xml:space="preserve"> </v>
      </c>
      <c r="O26" s="95" t="str">
        <f>IF(VLOOKUP(E26,'M.V.'!$E$6:$M$51,9,FALSE)=0," ",VLOOKUP(E26,'M.V.'!$E$6:$M$51,9,FALSE))</f>
        <v>Se eliminan una vez cumplido el tiempo de retención en el archivo central por no generar valores secundarios; Ver ficha N°. 25</v>
      </c>
    </row>
    <row r="27" spans="1:16" s="10" customFormat="1" ht="12" customHeight="1" thickBot="1" x14ac:dyDescent="0.25">
      <c r="A27" s="11"/>
      <c r="B27" s="94"/>
      <c r="C27" s="76"/>
      <c r="D27" s="77"/>
      <c r="E27" s="92"/>
      <c r="F27" s="49"/>
      <c r="G27" s="50"/>
      <c r="H27" s="55"/>
      <c r="I27" s="56"/>
      <c r="J27" s="53"/>
      <c r="K27" s="53"/>
      <c r="L27" s="53"/>
      <c r="M27" s="54"/>
      <c r="N27" s="54"/>
      <c r="O27" s="101"/>
    </row>
    <row r="28" spans="1:16" s="10" customFormat="1" ht="12.75" x14ac:dyDescent="0.2">
      <c r="A28" s="12"/>
      <c r="B28" s="11"/>
      <c r="C28" s="12"/>
      <c r="D28" s="12"/>
      <c r="E28" s="12"/>
      <c r="F28" s="13"/>
      <c r="G28" s="32"/>
      <c r="H28" s="14"/>
      <c r="I28" s="14"/>
      <c r="J28" s="15"/>
      <c r="K28" s="44"/>
      <c r="L28" s="44"/>
      <c r="M28" s="44"/>
      <c r="N28" s="44"/>
      <c r="O28" s="16"/>
    </row>
    <row r="29" spans="1:16" s="10" customFormat="1" ht="15" customHeight="1" x14ac:dyDescent="0.2">
      <c r="A29" s="12"/>
      <c r="B29" s="11"/>
      <c r="C29" s="12"/>
      <c r="D29" s="12"/>
      <c r="E29" s="12"/>
      <c r="F29" s="152" t="s">
        <v>4</v>
      </c>
      <c r="G29" s="152"/>
      <c r="H29" s="152"/>
      <c r="I29" s="152"/>
      <c r="J29" s="20"/>
      <c r="K29" s="45"/>
      <c r="L29" s="45"/>
      <c r="M29" s="45"/>
      <c r="N29" s="45"/>
      <c r="O29" s="34"/>
      <c r="P29" s="34"/>
    </row>
    <row r="30" spans="1:16" s="10" customFormat="1" ht="13.5" customHeight="1" x14ac:dyDescent="0.2">
      <c r="A30" s="12"/>
      <c r="B30" s="11"/>
      <c r="C30" s="12"/>
      <c r="D30" s="12"/>
      <c r="E30" s="12"/>
      <c r="F30" s="64" t="s">
        <v>15</v>
      </c>
      <c r="G30" s="20" t="s">
        <v>16</v>
      </c>
      <c r="H30" s="20"/>
      <c r="I30" s="20" t="s">
        <v>23</v>
      </c>
      <c r="J30" s="20"/>
      <c r="K30" s="46"/>
      <c r="L30" s="46"/>
      <c r="M30" s="96"/>
      <c r="N30" s="96"/>
      <c r="O30" s="97"/>
      <c r="P30" s="98"/>
    </row>
    <row r="31" spans="1:16" s="10" customFormat="1" ht="13.5" customHeight="1" x14ac:dyDescent="0.2">
      <c r="A31" s="12"/>
      <c r="B31" s="11"/>
      <c r="C31" s="12"/>
      <c r="D31" s="12"/>
      <c r="E31" s="12"/>
      <c r="F31" s="64" t="s">
        <v>19</v>
      </c>
      <c r="G31" s="20" t="s">
        <v>18</v>
      </c>
      <c r="H31" s="20"/>
      <c r="I31" s="20" t="s">
        <v>22</v>
      </c>
      <c r="J31" s="20"/>
      <c r="K31" s="46"/>
      <c r="L31" s="46"/>
      <c r="M31" s="100"/>
      <c r="N31" s="100"/>
      <c r="O31" s="100"/>
      <c r="P31" s="98"/>
    </row>
    <row r="32" spans="1:16" s="10" customFormat="1" ht="13.5" customHeight="1" x14ac:dyDescent="0.2">
      <c r="A32" s="12"/>
      <c r="B32" s="11"/>
      <c r="C32" s="12"/>
      <c r="D32" s="12"/>
      <c r="E32" s="12"/>
      <c r="F32" s="21" t="s">
        <v>5</v>
      </c>
      <c r="G32" s="20" t="s">
        <v>17</v>
      </c>
      <c r="H32" s="20"/>
      <c r="I32" s="20" t="s">
        <v>21</v>
      </c>
      <c r="J32" s="20"/>
      <c r="K32" s="46"/>
      <c r="L32" s="46"/>
      <c r="M32" s="100"/>
      <c r="N32" s="100"/>
      <c r="O32" s="100"/>
      <c r="P32" s="99"/>
    </row>
    <row r="33" spans="1:16" s="10" customFormat="1" ht="13.5" customHeight="1" x14ac:dyDescent="0.2">
      <c r="A33" s="12"/>
      <c r="B33" s="11"/>
      <c r="C33" s="12"/>
      <c r="D33" s="12"/>
      <c r="E33" s="12"/>
      <c r="F33" s="21"/>
      <c r="G33" s="20"/>
      <c r="H33" s="20"/>
      <c r="K33" s="46"/>
      <c r="L33" s="46"/>
      <c r="M33" s="47"/>
      <c r="N33" s="47"/>
      <c r="P33" s="99"/>
    </row>
    <row r="34" spans="1:16" s="10" customFormat="1" ht="13.5" customHeight="1" x14ac:dyDescent="0.2">
      <c r="A34" s="12"/>
      <c r="B34" s="11"/>
      <c r="C34" s="12"/>
      <c r="D34" s="12"/>
      <c r="E34" s="12"/>
      <c r="F34" s="21"/>
      <c r="G34" s="20"/>
      <c r="H34" s="20"/>
      <c r="K34" s="48"/>
      <c r="L34" s="48"/>
      <c r="M34" s="47"/>
      <c r="N34" s="47"/>
    </row>
    <row r="35" spans="1:16" s="10" customFormat="1" ht="13.5" customHeight="1" x14ac:dyDescent="0.2">
      <c r="A35" s="12"/>
      <c r="B35" s="11"/>
      <c r="C35" s="12"/>
      <c r="D35" s="12"/>
      <c r="E35" s="12"/>
      <c r="F35" s="21"/>
      <c r="G35" s="20"/>
      <c r="H35" s="20"/>
      <c r="I35" s="20"/>
      <c r="J35" s="19"/>
      <c r="K35" s="48"/>
      <c r="L35" s="48"/>
      <c r="M35" s="48"/>
      <c r="N35" s="48"/>
      <c r="O35" s="4"/>
    </row>
  </sheetData>
  <sheetProtection selectLockedCells="1" selectUnlockedCells="1"/>
  <mergeCells count="22">
    <mergeCell ref="H12:I12"/>
    <mergeCell ref="H24:I24"/>
    <mergeCell ref="H14:I14"/>
    <mergeCell ref="H26:I26"/>
    <mergeCell ref="F29:I29"/>
    <mergeCell ref="H15:I15"/>
    <mergeCell ref="H17:I17"/>
    <mergeCell ref="H19:I19"/>
    <mergeCell ref="H21:I21"/>
    <mergeCell ref="H22:I22"/>
    <mergeCell ref="A10:A11"/>
    <mergeCell ref="B10:B11"/>
    <mergeCell ref="C10:C11"/>
    <mergeCell ref="D10:D11"/>
    <mergeCell ref="E10:E11"/>
    <mergeCell ref="F10:F11"/>
    <mergeCell ref="G10:I11"/>
    <mergeCell ref="H2:N3"/>
    <mergeCell ref="H4:N4"/>
    <mergeCell ref="H5:N5"/>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63"/>
  <sheetViews>
    <sheetView topLeftCell="B1" zoomScale="85" zoomScaleNormal="85"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163</v>
      </c>
      <c r="J7" s="25"/>
      <c r="K7" s="25"/>
      <c r="L7" s="25"/>
      <c r="M7" s="25"/>
      <c r="N7" s="25"/>
      <c r="O7" s="26"/>
    </row>
    <row r="8" spans="1:15" ht="22.5" customHeight="1" x14ac:dyDescent="0.35">
      <c r="A8" s="89" t="s">
        <v>19</v>
      </c>
      <c r="B8" s="91" t="s">
        <v>58</v>
      </c>
      <c r="F8" s="144" t="s">
        <v>254</v>
      </c>
      <c r="G8" s="144"/>
      <c r="H8" s="144"/>
      <c r="I8" s="25" t="s">
        <v>242</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ht="42" x14ac:dyDescent="0.2">
      <c r="A12" s="11" t="s">
        <v>164</v>
      </c>
      <c r="B12" s="94">
        <v>2</v>
      </c>
      <c r="C12" s="76" t="s">
        <v>51</v>
      </c>
      <c r="D12" s="77"/>
      <c r="E12" s="92" t="str">
        <f t="shared" ref="E12:E14" si="0">C12</f>
        <v>02</v>
      </c>
      <c r="F12" s="38" t="str">
        <f t="shared" ref="F12:F29" si="1">CONCATENATE(A12,"-",E12)</f>
        <v>2111-02</v>
      </c>
      <c r="G12" s="35" t="str">
        <f t="shared" ref="G12:G29" si="2">IF(D12=0,"g","c")</f>
        <v>g</v>
      </c>
      <c r="H12" s="159" t="str">
        <f>VLOOKUP(E12,'M.V.'!$E$6:$M$51,2,FALSE)</f>
        <v>ACTAS DE ENTREGA DE CARGOS</v>
      </c>
      <c r="I12" s="160"/>
      <c r="J12" s="27">
        <f>IF(VLOOKUP(E12,'M.V.'!$E$6:$M$51,3,FALSE)=0," ",VLOOKUP(E12,'M.V.'!$E$6:$M$51,3,FALSE))</f>
        <v>12</v>
      </c>
      <c r="K12" s="27" t="str">
        <f>IF(VLOOKUP(E12,'M.V.'!$E$6:$M$51,4,FALSE)=0," ",VLOOKUP(E12,'M.V.'!$E$6:$M$51,4,FALSE))</f>
        <v>X</v>
      </c>
      <c r="L12" s="27" t="str">
        <f>IF(VLOOKUP(E12,'M.V.'!$E$6:$M$51,5,FALSE)=0," ",VLOOKUP(E12,'M.V.'!$E$6:$M$51,5,FALSE))</f>
        <v xml:space="preserve"> </v>
      </c>
      <c r="M12" s="43" t="str">
        <f>IF(VLOOKUP(E12,'M.V.'!$E$6:$M$51,6,FALSE)=0," ",VLOOKUP(E12,'M.V.'!$E$6:$M$51,6,FALSE))</f>
        <v>X</v>
      </c>
      <c r="N12" s="43" t="str">
        <f>IF(VLOOKUP(E12,'M.V.'!$E$6:$M$51,7,FALSE)=0," ",VLOOKUP(E12,'M.V.'!$E$6:$M$51,7,FALSE))</f>
        <v xml:space="preserve"> </v>
      </c>
      <c r="O12" s="95"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5.75" thickBot="1" x14ac:dyDescent="0.25">
      <c r="A13" s="11"/>
      <c r="B13" s="94"/>
      <c r="C13" s="76"/>
      <c r="D13" s="77"/>
      <c r="E13" s="92"/>
      <c r="F13" s="49"/>
      <c r="G13" s="50"/>
      <c r="H13" s="55"/>
      <c r="I13" s="56"/>
      <c r="J13" s="53"/>
      <c r="K13" s="53"/>
      <c r="L13" s="53"/>
      <c r="M13" s="54"/>
      <c r="N13" s="54"/>
      <c r="O13" s="101"/>
    </row>
    <row r="14" spans="1:15" s="10" customFormat="1" x14ac:dyDescent="0.2">
      <c r="A14" s="11" t="s">
        <v>164</v>
      </c>
      <c r="B14" s="94"/>
      <c r="C14" s="76" t="s">
        <v>14</v>
      </c>
      <c r="D14" s="77"/>
      <c r="E14" s="92" t="str">
        <f t="shared" si="0"/>
        <v>06</v>
      </c>
      <c r="F14" s="38" t="str">
        <f t="shared" si="1"/>
        <v>2111-06</v>
      </c>
      <c r="G14" s="35" t="str">
        <f t="shared" si="2"/>
        <v>g</v>
      </c>
      <c r="H14" s="159" t="str">
        <f>VLOOKUP(E14,'M.V.'!$E$6:$M$51,2,FALSE)</f>
        <v>CORRESPONDENCIA</v>
      </c>
      <c r="I14" s="160"/>
      <c r="J14" s="27" t="str">
        <f>IF(VLOOKUP(E14,'M.V.'!$E$6:$M$51,3,FALSE)=0," ",VLOOKUP(E14,'M.V.'!$E$6:$M$51,3,FALSE))</f>
        <v xml:space="preserve"> </v>
      </c>
      <c r="K14" s="27" t="str">
        <f>IF(VLOOKUP(E14,'M.V.'!$E$6:$M$51,4,FALSE)=0," ",VLOOKUP(E14,'M.V.'!$E$6:$M$51,4,FALSE))</f>
        <v xml:space="preserve"> </v>
      </c>
      <c r="L14" s="27" t="str">
        <f>IF(VLOOKUP(E14,'M.V.'!$E$6:$M$51,5,FALSE)=0," ",VLOOKUP(E14,'M.V.'!$E$6:$M$51,5,FALSE))</f>
        <v xml:space="preserve"> </v>
      </c>
      <c r="M14" s="43" t="str">
        <f>IF(VLOOKUP(E14,'M.V.'!$E$6:$M$51,6,FALSE)=0," ",VLOOKUP(E14,'M.V.'!$E$6:$M$51,6,FALSE))</f>
        <v xml:space="preserve"> </v>
      </c>
      <c r="N14" s="43" t="str">
        <f>IF(VLOOKUP(E14,'M.V.'!$E$6:$M$51,7,FALSE)=0," ",VLOOKUP(E14,'M.V.'!$E$6:$M$51,7,FALSE))</f>
        <v xml:space="preserve"> </v>
      </c>
      <c r="O14" s="95" t="str">
        <f>IF(VLOOKUP(E14,'M.V.'!$E$6:$M$51,9,FALSE)=0," ",VLOOKUP(E14,'M.V.'!$E$6:$M$51,9,FALSE))</f>
        <v xml:space="preserve"> </v>
      </c>
    </row>
    <row r="15" spans="1:15" s="10" customFormat="1" ht="31.5" x14ac:dyDescent="0.2">
      <c r="A15" s="11" t="s">
        <v>164</v>
      </c>
      <c r="B15" s="94">
        <v>6</v>
      </c>
      <c r="C15" s="76" t="s">
        <v>14</v>
      </c>
      <c r="D15" s="77" t="s">
        <v>50</v>
      </c>
      <c r="E15" s="93" t="str">
        <f t="shared" ref="E15:E29" si="3">CONCATENATE(C15,".",D15)</f>
        <v>06.01</v>
      </c>
      <c r="F15" s="39" t="str">
        <f t="shared" si="1"/>
        <v>2111-06.01</v>
      </c>
      <c r="G15" s="35" t="str">
        <f t="shared" si="2"/>
        <v>c</v>
      </c>
      <c r="H15" s="157" t="str">
        <f>VLOOKUP(E15,'M.V.'!$E$6:$M$51,2,FALSE)</f>
        <v>CORRESPONDENCIA EXTERNA</v>
      </c>
      <c r="I15" s="158"/>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porque testimonian el desarrollo de las actividades realizadas en cumplimiento de las funciones administrativas; Ver ficha N°. 6</v>
      </c>
    </row>
    <row r="16" spans="1:15" s="10" customFormat="1" x14ac:dyDescent="0.2">
      <c r="A16" s="11"/>
      <c r="B16" s="94"/>
      <c r="C16" s="76"/>
      <c r="D16" s="77"/>
      <c r="E16" s="93"/>
      <c r="F16" s="58"/>
      <c r="G16" s="59"/>
      <c r="H16" s="60"/>
      <c r="I16" s="61"/>
      <c r="J16" s="62"/>
      <c r="K16" s="62"/>
      <c r="L16" s="62"/>
      <c r="M16" s="63"/>
      <c r="N16" s="63"/>
      <c r="O16" s="102"/>
    </row>
    <row r="17" spans="1:15" s="10" customFormat="1" ht="42" x14ac:dyDescent="0.2">
      <c r="A17" s="11" t="s">
        <v>164</v>
      </c>
      <c r="B17" s="94">
        <v>7</v>
      </c>
      <c r="C17" s="76" t="s">
        <v>14</v>
      </c>
      <c r="D17" s="77" t="s">
        <v>51</v>
      </c>
      <c r="E17" s="93" t="str">
        <f t="shared" si="3"/>
        <v>06.02</v>
      </c>
      <c r="F17" s="39" t="str">
        <f t="shared" si="1"/>
        <v>2111-06.02</v>
      </c>
      <c r="G17" s="35" t="str">
        <f t="shared" si="2"/>
        <v>c</v>
      </c>
      <c r="H17" s="157" t="str">
        <f>VLOOKUP(E17,'M.V.'!$E$6:$M$51,2,FALSE)</f>
        <v>CORRESPONDENCIA INTERNA</v>
      </c>
      <c r="I17" s="158"/>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5" s="10" customFormat="1" ht="15.75" thickBot="1" x14ac:dyDescent="0.25">
      <c r="A18" s="11"/>
      <c r="B18" s="94"/>
      <c r="C18" s="76"/>
      <c r="D18" s="77"/>
      <c r="E18" s="93"/>
      <c r="F18" s="57"/>
      <c r="G18" s="50"/>
      <c r="H18" s="51"/>
      <c r="I18" s="52"/>
      <c r="J18" s="53"/>
      <c r="K18" s="53"/>
      <c r="L18" s="53"/>
      <c r="M18" s="54"/>
      <c r="N18" s="54"/>
      <c r="O18" s="101"/>
    </row>
    <row r="19" spans="1:15" s="10" customFormat="1" ht="31.5" x14ac:dyDescent="0.2">
      <c r="A19" s="11" t="s">
        <v>164</v>
      </c>
      <c r="B19" s="94">
        <v>12</v>
      </c>
      <c r="C19" s="76" t="s">
        <v>30</v>
      </c>
      <c r="D19" s="77"/>
      <c r="E19" s="92" t="str">
        <f t="shared" ref="E19:E21" si="4">C19</f>
        <v>11</v>
      </c>
      <c r="F19" s="38" t="str">
        <f t="shared" si="1"/>
        <v>2111-11</v>
      </c>
      <c r="G19" s="35" t="str">
        <f t="shared" si="2"/>
        <v>g</v>
      </c>
      <c r="H19" s="159" t="str">
        <f>VLOOKUP(E19,'M.V.'!$E$6:$M$51,2,FALSE)</f>
        <v>ESTADISTICAS MENSUALES DE SERVICIOS PRESTADOS</v>
      </c>
      <c r="I19" s="160"/>
      <c r="J19" s="27">
        <f>IF(VLOOKUP(E19,'M.V.'!$E$6:$M$51,3,FALSE)=0," ",VLOOKUP(E19,'M.V.'!$E$6:$M$51,3,FALSE))</f>
        <v>5</v>
      </c>
      <c r="K19" s="27" t="str">
        <f>IF(VLOOKUP(E19,'M.V.'!$E$6:$M$51,4,FALSE)=0," ",VLOOKUP(E19,'M.V.'!$E$6:$M$51,4,FALSE))</f>
        <v>X</v>
      </c>
      <c r="L19" s="27" t="str">
        <f>IF(VLOOKUP(E19,'M.V.'!$E$6:$M$51,5,FALSE)=0," ",VLOOKUP(E19,'M.V.'!$E$6:$M$51,5,FALSE))</f>
        <v xml:space="preserve"> </v>
      </c>
      <c r="M19" s="43" t="str">
        <f>IF(VLOOKUP(E19,'M.V.'!$E$6:$M$51,6,FALSE)=0," ",VLOOKUP(E19,'M.V.'!$E$6:$M$51,6,FALSE))</f>
        <v>X</v>
      </c>
      <c r="N19" s="43" t="str">
        <f>IF(VLOOKUP(E19,'M.V.'!$E$6:$M$51,7,FALSE)=0," ",VLOOKUP(E19,'M.V.'!$E$6:$M$51,7,FALSE))</f>
        <v xml:space="preserve"> </v>
      </c>
      <c r="O19" s="95" t="str">
        <f>IF(VLOOKUP(E19,'M.V.'!$E$6:$M$51,9,FALSE)=0," ",VLOOKUP(E19,'M.V.'!$E$6:$M$51,9,FALSE))</f>
        <v>Constituyen parte del patrimonio documental de la entidad, por cuanto consolidan las actividades realizadas en la atención de los diferentes servicios de emergencia; Ver ficha N°. 12</v>
      </c>
    </row>
    <row r="20" spans="1:15" s="10" customFormat="1" ht="15.75" thickBot="1" x14ac:dyDescent="0.25">
      <c r="A20" s="11"/>
      <c r="B20" s="94"/>
      <c r="C20" s="76"/>
      <c r="D20" s="77"/>
      <c r="E20" s="92"/>
      <c r="F20" s="49"/>
      <c r="G20" s="50"/>
      <c r="H20" s="55"/>
      <c r="I20" s="56"/>
      <c r="J20" s="53"/>
      <c r="K20" s="53"/>
      <c r="L20" s="53"/>
      <c r="M20" s="54"/>
      <c r="N20" s="54"/>
      <c r="O20" s="101"/>
    </row>
    <row r="21" spans="1:15" s="10" customFormat="1" x14ac:dyDescent="0.2">
      <c r="A21" s="11" t="s">
        <v>164</v>
      </c>
      <c r="B21" s="94"/>
      <c r="C21" s="76" t="s">
        <v>34</v>
      </c>
      <c r="D21" s="77"/>
      <c r="E21" s="92" t="str">
        <f t="shared" si="4"/>
        <v>15</v>
      </c>
      <c r="F21" s="38" t="str">
        <f t="shared" si="1"/>
        <v>2111-15</v>
      </c>
      <c r="G21" s="35" t="str">
        <f t="shared" si="2"/>
        <v>g</v>
      </c>
      <c r="H21" s="159" t="str">
        <f>VLOOKUP(E21,'M.V.'!$E$6:$M$51,2,FALSE)</f>
        <v>INFORMES</v>
      </c>
      <c r="I21" s="160"/>
      <c r="J21" s="27" t="str">
        <f>IF(VLOOKUP(E21,'M.V.'!$E$6:$M$51,3,FALSE)=0," ",VLOOKUP(E21,'M.V.'!$E$6:$M$51,3,FALSE))</f>
        <v xml:space="preserve"> </v>
      </c>
      <c r="K21" s="27" t="str">
        <f>IF(VLOOKUP(E21,'M.V.'!$E$6:$M$51,4,FALSE)=0," ",VLOOKUP(E21,'M.V.'!$E$6:$M$51,4,FALSE))</f>
        <v xml:space="preserve"> </v>
      </c>
      <c r="L21" s="27" t="str">
        <f>IF(VLOOKUP(E21,'M.V.'!$E$6:$M$51,5,FALSE)=0," ",VLOOKUP(E21,'M.V.'!$E$6:$M$51,5,FALSE))</f>
        <v xml:space="preserve"> </v>
      </c>
      <c r="M21" s="43" t="str">
        <f>IF(VLOOKUP(E21,'M.V.'!$E$6:$M$51,6,FALSE)=0," ",VLOOKUP(E21,'M.V.'!$E$6:$M$51,6,FALSE))</f>
        <v xml:space="preserve"> </v>
      </c>
      <c r="N21" s="43" t="str">
        <f>IF(VLOOKUP(E21,'M.V.'!$E$6:$M$51,7,FALSE)=0," ",VLOOKUP(E21,'M.V.'!$E$6:$M$51,7,FALSE))</f>
        <v xml:space="preserve"> </v>
      </c>
      <c r="O21" s="95" t="str">
        <f>IF(VLOOKUP(E21,'M.V.'!$E$6:$M$51,9,FALSE)=0," ",VLOOKUP(E21,'M.V.'!$E$6:$M$51,9,FALSE))</f>
        <v xml:space="preserve"> </v>
      </c>
    </row>
    <row r="22" spans="1:15" s="10" customFormat="1" ht="42" x14ac:dyDescent="0.2">
      <c r="A22" s="11" t="s">
        <v>164</v>
      </c>
      <c r="B22" s="94">
        <v>17</v>
      </c>
      <c r="C22" s="76" t="s">
        <v>34</v>
      </c>
      <c r="D22" s="77" t="s">
        <v>51</v>
      </c>
      <c r="E22" s="93" t="str">
        <f t="shared" si="3"/>
        <v>15.02</v>
      </c>
      <c r="F22" s="39" t="str">
        <f t="shared" si="1"/>
        <v>2111-15.02</v>
      </c>
      <c r="G22" s="35" t="str">
        <f t="shared" si="2"/>
        <v>c</v>
      </c>
      <c r="H22" s="157" t="str">
        <f>VLOOKUP(E22,'M.V.'!$E$6:$M$51,2,FALSE)</f>
        <v>INFORMES DE SERVICIOS</v>
      </c>
      <c r="I22" s="158"/>
      <c r="J22" s="27">
        <f>IF(VLOOKUP(E22,'M.V.'!$E$6:$M$51,3,FALSE)=0," ",VLOOKUP(E22,'M.V.'!$E$6:$M$51,3,FALSE))</f>
        <v>12</v>
      </c>
      <c r="K22" s="27" t="str">
        <f>IF(VLOOKUP(E22,'M.V.'!$E$6:$M$51,4,FALSE)=0," ",VLOOKUP(E22,'M.V.'!$E$6:$M$51,4,FALSE))</f>
        <v>X</v>
      </c>
      <c r="L22" s="27" t="str">
        <f>IF(VLOOKUP(E22,'M.V.'!$E$6:$M$51,5,FALSE)=0," ",VLOOKUP(E22,'M.V.'!$E$6:$M$51,5,FALSE))</f>
        <v xml:space="preserve"> </v>
      </c>
      <c r="M22" s="43" t="str">
        <f>IF(VLOOKUP(E22,'M.V.'!$E$6:$M$51,6,FALSE)=0," ",VLOOKUP(E22,'M.V.'!$E$6:$M$51,6,FALSE))</f>
        <v>X</v>
      </c>
      <c r="N22" s="43" t="str">
        <f>IF(VLOOKUP(E22,'M.V.'!$E$6:$M$51,7,FALSE)=0," ",VLOOKUP(E22,'M.V.'!$E$6:$M$51,7,FALSE))</f>
        <v xml:space="preserve"> </v>
      </c>
      <c r="O22" s="95" t="str">
        <f>IF(VLOOKUP(E22,'M.V.'!$E$6:$M$51,9,FALSE)=0," ",VLOOKUP(E22,'M.V.'!$E$6:$M$51,9,FALSE))</f>
        <v>Constituyen parte del patrimonio documental de la entidad, por cuanto evidencian y describen de manera detallada, las actividades realizadas en la atención de los servicios de emergencia; Ver ficha N°. 17</v>
      </c>
    </row>
    <row r="23" spans="1:15" s="10" customFormat="1" ht="15.75" thickBot="1" x14ac:dyDescent="0.25">
      <c r="A23" s="11"/>
      <c r="B23" s="94"/>
      <c r="C23" s="76"/>
      <c r="D23" s="77"/>
      <c r="E23" s="93"/>
      <c r="F23" s="57"/>
      <c r="G23" s="50"/>
      <c r="H23" s="51"/>
      <c r="I23" s="52"/>
      <c r="J23" s="53"/>
      <c r="K23" s="53"/>
      <c r="L23" s="53"/>
      <c r="M23" s="54"/>
      <c r="N23" s="54"/>
      <c r="O23" s="101"/>
    </row>
    <row r="24" spans="1:15" s="10" customFormat="1" ht="42" x14ac:dyDescent="0.2">
      <c r="A24" s="11" t="s">
        <v>164</v>
      </c>
      <c r="B24" s="94">
        <v>20</v>
      </c>
      <c r="C24" s="76" t="s">
        <v>37</v>
      </c>
      <c r="D24" s="77"/>
      <c r="E24" s="92" t="str">
        <f t="shared" ref="E24:E28" si="5">C24</f>
        <v>18</v>
      </c>
      <c r="F24" s="38" t="str">
        <f t="shared" si="1"/>
        <v>2111-18</v>
      </c>
      <c r="G24" s="35" t="str">
        <f t="shared" si="2"/>
        <v>g</v>
      </c>
      <c r="H24" s="159" t="str">
        <f>VLOOKUP(E24,'M.V.'!$E$6:$M$51,2,FALSE)</f>
        <v>LIBROS DE MINUTAS DE SERVICIOS PRESTADOS</v>
      </c>
      <c r="I24" s="160"/>
      <c r="J24" s="27">
        <f>IF(VLOOKUP(E24,'M.V.'!$E$6:$M$51,3,FALSE)=0," ",VLOOKUP(E24,'M.V.'!$E$6:$M$51,3,FALSE))</f>
        <v>12</v>
      </c>
      <c r="K24" s="27" t="str">
        <f>IF(VLOOKUP(E24,'M.V.'!$E$6:$M$51,4,FALSE)=0," ",VLOOKUP(E24,'M.V.'!$E$6:$M$51,4,FALSE))</f>
        <v>X</v>
      </c>
      <c r="L24" s="27" t="str">
        <f>IF(VLOOKUP(E24,'M.V.'!$E$6:$M$51,5,FALSE)=0," ",VLOOKUP(E24,'M.V.'!$E$6:$M$51,5,FALSE))</f>
        <v xml:space="preserve"> </v>
      </c>
      <c r="M24" s="43" t="str">
        <f>IF(VLOOKUP(E24,'M.V.'!$E$6:$M$51,6,FALSE)=0," ",VLOOKUP(E24,'M.V.'!$E$6:$M$51,6,FALSE))</f>
        <v>X</v>
      </c>
      <c r="N24" s="43" t="str">
        <f>IF(VLOOKUP(E24,'M.V.'!$E$6:$M$51,7,FALSE)=0," ",VLOOKUP(E24,'M.V.'!$E$6:$M$51,7,FALSE))</f>
        <v xml:space="preserve"> </v>
      </c>
      <c r="O24" s="95" t="str">
        <f>IF(VLOOKUP(E24,'M.V.'!$E$6:$M$51,9,FALSE)=0," ",VLOOKUP(E24,'M.V.'!$E$6:$M$51,9,FALSE))</f>
        <v>Constituyen parte de la memoria histórica de la entidad, porque reflejan el desarrollo detallado de las actividades realizadas en cumplimiento de la atención de emergencias; Ver ficha N°. 20</v>
      </c>
    </row>
    <row r="25" spans="1:15" s="10" customFormat="1" ht="15.75" thickBot="1" x14ac:dyDescent="0.25">
      <c r="A25" s="11"/>
      <c r="B25" s="94"/>
      <c r="C25" s="76"/>
      <c r="D25" s="77"/>
      <c r="E25" s="92"/>
      <c r="F25" s="49"/>
      <c r="G25" s="50"/>
      <c r="H25" s="55"/>
      <c r="I25" s="56"/>
      <c r="J25" s="53"/>
      <c r="K25" s="53"/>
      <c r="L25" s="53"/>
      <c r="M25" s="54"/>
      <c r="N25" s="54"/>
      <c r="O25" s="101"/>
    </row>
    <row r="26" spans="1:15" s="10" customFormat="1" ht="31.5" x14ac:dyDescent="0.2">
      <c r="A26" s="11" t="s">
        <v>164</v>
      </c>
      <c r="B26" s="94">
        <v>25</v>
      </c>
      <c r="C26" s="76" t="s">
        <v>42</v>
      </c>
      <c r="D26" s="77"/>
      <c r="E26" s="92" t="str">
        <f t="shared" si="5"/>
        <v>23</v>
      </c>
      <c r="F26" s="38" t="str">
        <f t="shared" si="1"/>
        <v>2111-23</v>
      </c>
      <c r="G26" s="35" t="str">
        <f t="shared" si="2"/>
        <v>g</v>
      </c>
      <c r="H26" s="159" t="str">
        <f>VLOOKUP(E26,'M.V.'!$E$6:$M$51,2,FALSE)</f>
        <v>ORDENES INTERNAS</v>
      </c>
      <c r="I26" s="160"/>
      <c r="J26" s="27">
        <f>IF(VLOOKUP(E26,'M.V.'!$E$6:$M$51,3,FALSE)=0," ",VLOOKUP(E26,'M.V.'!$E$6:$M$51,3,FALSE))</f>
        <v>20</v>
      </c>
      <c r="K26" s="27" t="str">
        <f>IF(VLOOKUP(E26,'M.V.'!$E$6:$M$51,4,FALSE)=0," ",VLOOKUP(E26,'M.V.'!$E$6:$M$51,4,FALSE))</f>
        <v xml:space="preserve"> </v>
      </c>
      <c r="L26" s="27" t="str">
        <f>IF(VLOOKUP(E26,'M.V.'!$E$6:$M$51,5,FALSE)=0," ",VLOOKUP(E26,'M.V.'!$E$6:$M$51,5,FALSE))</f>
        <v>X</v>
      </c>
      <c r="M26" s="43" t="str">
        <f>IF(VLOOKUP(E26,'M.V.'!$E$6:$M$51,6,FALSE)=0," ",VLOOKUP(E26,'M.V.'!$E$6:$M$51,6,FALSE))</f>
        <v xml:space="preserve"> </v>
      </c>
      <c r="N26" s="43" t="str">
        <f>IF(VLOOKUP(E26,'M.V.'!$E$6:$M$51,7,FALSE)=0," ",VLOOKUP(E26,'M.V.'!$E$6:$M$51,7,FALSE))</f>
        <v xml:space="preserve"> </v>
      </c>
      <c r="O26" s="95" t="str">
        <f>IF(VLOOKUP(E26,'M.V.'!$E$6:$M$51,9,FALSE)=0," ",VLOOKUP(E26,'M.V.'!$E$6:$M$51,9,FALSE))</f>
        <v>Se eliminan una vez cumplido el tiempo de retención en el archivo central por no generar valores secundarios; Ver ficha N°. 25</v>
      </c>
    </row>
    <row r="27" spans="1:15" s="10" customFormat="1" ht="15.75" thickBot="1" x14ac:dyDescent="0.25">
      <c r="A27" s="11"/>
      <c r="B27" s="94"/>
      <c r="C27" s="76"/>
      <c r="D27" s="77"/>
      <c r="E27" s="92"/>
      <c r="F27" s="49"/>
      <c r="G27" s="50"/>
      <c r="H27" s="55"/>
      <c r="I27" s="56"/>
      <c r="J27" s="53"/>
      <c r="K27" s="53"/>
      <c r="L27" s="53"/>
      <c r="M27" s="54"/>
      <c r="N27" s="54"/>
      <c r="O27" s="101"/>
    </row>
    <row r="28" spans="1:15" s="10" customFormat="1" x14ac:dyDescent="0.2">
      <c r="A28" s="11" t="s">
        <v>164</v>
      </c>
      <c r="B28" s="81"/>
      <c r="C28" s="76" t="s">
        <v>44</v>
      </c>
      <c r="D28" s="77"/>
      <c r="E28" s="92" t="str">
        <f t="shared" si="5"/>
        <v>25</v>
      </c>
      <c r="F28" s="37" t="str">
        <f t="shared" si="1"/>
        <v>2111-25</v>
      </c>
      <c r="G28" s="36" t="str">
        <f t="shared" si="2"/>
        <v>g</v>
      </c>
      <c r="H28" s="161" t="str">
        <f>VLOOKUP(E28,'M.V.'!$E$6:$M$51,2,FALSE)</f>
        <v>PLANES</v>
      </c>
      <c r="I28" s="162"/>
      <c r="J28" s="23" t="str">
        <f>IF(VLOOKUP(E28,'M.V.'!$E$6:$M$51,3,FALSE)=0," ",VLOOKUP(E28,'M.V.'!$E$6:$M$51,3,FALSE))</f>
        <v xml:space="preserve"> </v>
      </c>
      <c r="K28" s="23" t="str">
        <f>IF(VLOOKUP(E28,'M.V.'!$E$6:$M$51,4,FALSE)=0," ",VLOOKUP(E28,'M.V.'!$E$6:$M$51,4,FALSE))</f>
        <v xml:space="preserve"> </v>
      </c>
      <c r="L28" s="23" t="str">
        <f>IF(VLOOKUP(E28,'M.V.'!$E$6:$M$51,5,FALSE)=0," ",VLOOKUP(E28,'M.V.'!$E$6:$M$51,5,FALSE))</f>
        <v xml:space="preserve"> </v>
      </c>
      <c r="M28" s="42" t="str">
        <f>IF(VLOOKUP(E28,'M.V.'!$E$6:$M$51,6,FALSE)=0," ",VLOOKUP(E28,'M.V.'!$E$6:$M$51,6,FALSE))</f>
        <v xml:space="preserve"> </v>
      </c>
      <c r="N28" s="42" t="str">
        <f>IF(VLOOKUP(E28,'M.V.'!$E$6:$M$51,7,FALSE)=0," ",VLOOKUP(E28,'M.V.'!$E$6:$M$51,7,FALSE))</f>
        <v xml:space="preserve"> </v>
      </c>
      <c r="O28" s="24" t="str">
        <f>IF(VLOOKUP(E28,'M.V.'!$E$6:$M$51,9,FALSE)=0," ",VLOOKUP(E28,'M.V.'!$E$6:$M$51,9,FALSE))</f>
        <v xml:space="preserve"> </v>
      </c>
    </row>
    <row r="29" spans="1:15" s="10" customFormat="1" ht="31.5" x14ac:dyDescent="0.2">
      <c r="A29" s="11" t="s">
        <v>164</v>
      </c>
      <c r="B29" s="94">
        <v>30</v>
      </c>
      <c r="C29" s="76" t="s">
        <v>44</v>
      </c>
      <c r="D29" s="77" t="s">
        <v>53</v>
      </c>
      <c r="E29" s="93" t="str">
        <f t="shared" si="3"/>
        <v>25.04</v>
      </c>
      <c r="F29" s="39" t="str">
        <f t="shared" si="1"/>
        <v>2111-25.04</v>
      </c>
      <c r="G29" s="35" t="str">
        <f t="shared" si="2"/>
        <v>c</v>
      </c>
      <c r="H29" s="157" t="str">
        <f>VLOOKUP(E29,'M.V.'!$E$6:$M$51,2,FALSE)</f>
        <v>PLANES DE EMERGENCIA EXTERNOS</v>
      </c>
      <c r="I29" s="158"/>
      <c r="J29" s="27">
        <f>IF(VLOOKUP(E29,'M.V.'!$E$6:$M$51,3,FALSE)=0," ",VLOOKUP(E29,'M.V.'!$E$6:$M$51,3,FALSE))</f>
        <v>5</v>
      </c>
      <c r="K29" s="27" t="str">
        <f>IF(VLOOKUP(E29,'M.V.'!$E$6:$M$51,4,FALSE)=0," ",VLOOKUP(E29,'M.V.'!$E$6:$M$51,4,FALSE))</f>
        <v xml:space="preserve"> </v>
      </c>
      <c r="L29" s="27" t="str">
        <f>IF(VLOOKUP(E29,'M.V.'!$E$6:$M$51,5,FALSE)=0," ",VLOOKUP(E29,'M.V.'!$E$6:$M$51,5,FALSE))</f>
        <v>X</v>
      </c>
      <c r="M29" s="43" t="str">
        <f>IF(VLOOKUP(E29,'M.V.'!$E$6:$M$51,6,FALSE)=0," ",VLOOKUP(E29,'M.V.'!$E$6:$M$51,6,FALSE))</f>
        <v xml:space="preserve"> </v>
      </c>
      <c r="N29" s="43" t="str">
        <f>IF(VLOOKUP(E29,'M.V.'!$E$6:$M$51,7,FALSE)=0," ",VLOOKUP(E29,'M.V.'!$E$6:$M$51,7,FALSE))</f>
        <v xml:space="preserve"> </v>
      </c>
      <c r="O29" s="95" t="str">
        <f>IF(VLOOKUP(E29,'M.V.'!$E$6:$M$51,9,FALSE)=0," ",VLOOKUP(E29,'M.V.'!$E$6:$M$51,9,FALSE))</f>
        <v>Se eliminan una vez cumplido el tiempo de retención en el  archivo central por no generar valores secundarios y porque se actualizan permanentemente; Ver ficha N°. 30</v>
      </c>
    </row>
    <row r="30" spans="1:15" s="10" customFormat="1" ht="15.75" thickBot="1" x14ac:dyDescent="0.25">
      <c r="A30" s="11"/>
      <c r="B30" s="94"/>
      <c r="C30" s="76"/>
      <c r="D30" s="77"/>
      <c r="E30" s="93"/>
      <c r="F30" s="57"/>
      <c r="G30" s="50"/>
      <c r="H30" s="51"/>
      <c r="I30" s="52"/>
      <c r="J30" s="53"/>
      <c r="K30" s="53"/>
      <c r="L30" s="53"/>
      <c r="M30" s="54"/>
      <c r="N30" s="54"/>
      <c r="O30" s="101"/>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5" s="10" customFormat="1" ht="12.75" x14ac:dyDescent="0.2">
      <c r="A33" s="12"/>
      <c r="B33" s="11"/>
      <c r="C33" s="12"/>
      <c r="D33" s="12"/>
      <c r="E33" s="12"/>
      <c r="F33" s="13"/>
      <c r="G33" s="32"/>
      <c r="H33" s="14"/>
      <c r="I33" s="14"/>
      <c r="J33" s="15"/>
      <c r="K33" s="44"/>
      <c r="L33" s="44"/>
      <c r="M33" s="44"/>
      <c r="N33" s="44"/>
      <c r="O33" s="16"/>
    </row>
    <row r="34" spans="1:15" s="10" customFormat="1" ht="12.75" x14ac:dyDescent="0.2">
      <c r="A34" s="12"/>
      <c r="B34" s="11"/>
      <c r="C34" s="12"/>
      <c r="D34" s="12"/>
      <c r="E34" s="12"/>
      <c r="F34" s="13"/>
      <c r="G34" s="32"/>
      <c r="H34" s="14"/>
      <c r="I34" s="14"/>
      <c r="J34" s="15"/>
      <c r="K34" s="44"/>
      <c r="L34" s="44"/>
      <c r="M34" s="44"/>
      <c r="N34" s="44"/>
      <c r="O34" s="16"/>
    </row>
    <row r="35" spans="1:15" s="10" customFormat="1" ht="12.75" x14ac:dyDescent="0.2">
      <c r="A35" s="12"/>
      <c r="B35" s="11"/>
      <c r="C35" s="12"/>
      <c r="D35" s="12"/>
      <c r="E35" s="12"/>
      <c r="F35" s="13"/>
      <c r="G35" s="32"/>
      <c r="H35" s="14"/>
      <c r="I35" s="14"/>
      <c r="J35" s="15"/>
      <c r="K35" s="44"/>
      <c r="L35" s="44"/>
      <c r="M35" s="44"/>
      <c r="N35" s="44"/>
      <c r="O35" s="16"/>
    </row>
    <row r="36" spans="1:15" s="10" customFormat="1" ht="12.75" x14ac:dyDescent="0.2">
      <c r="A36" s="12"/>
      <c r="B36" s="11"/>
      <c r="C36" s="12"/>
      <c r="D36" s="12"/>
      <c r="E36" s="12"/>
      <c r="F36" s="13"/>
      <c r="G36" s="32"/>
      <c r="H36" s="14"/>
      <c r="I36" s="14"/>
      <c r="J36" s="15"/>
      <c r="K36" s="44"/>
      <c r="L36" s="44"/>
      <c r="M36" s="44"/>
      <c r="N36" s="44"/>
      <c r="O36" s="16"/>
    </row>
    <row r="37" spans="1:15" s="10" customFormat="1" ht="12.75" x14ac:dyDescent="0.2">
      <c r="A37" s="12"/>
      <c r="B37" s="11"/>
      <c r="C37" s="12"/>
      <c r="D37" s="12"/>
      <c r="E37" s="12"/>
      <c r="F37" s="13"/>
      <c r="G37" s="32"/>
      <c r="H37" s="14"/>
      <c r="I37" s="14"/>
      <c r="J37" s="15"/>
      <c r="K37" s="44"/>
      <c r="L37" s="44"/>
      <c r="M37" s="44"/>
      <c r="N37" s="44"/>
      <c r="O37" s="16"/>
    </row>
    <row r="38" spans="1:15" s="10" customFormat="1" ht="12.75" x14ac:dyDescent="0.2">
      <c r="A38" s="12"/>
      <c r="B38" s="11"/>
      <c r="C38" s="12"/>
      <c r="D38" s="12"/>
      <c r="E38" s="12"/>
      <c r="F38" s="13"/>
      <c r="G38" s="32"/>
      <c r="H38" s="14"/>
      <c r="I38" s="14"/>
      <c r="J38" s="15"/>
      <c r="K38" s="44"/>
      <c r="L38" s="44"/>
      <c r="M38" s="44"/>
      <c r="N38" s="44"/>
      <c r="O38" s="16"/>
    </row>
    <row r="39" spans="1:15" s="10" customFormat="1" ht="12.75" x14ac:dyDescent="0.2">
      <c r="A39" s="12"/>
      <c r="B39" s="11"/>
      <c r="C39" s="12"/>
      <c r="D39" s="12"/>
      <c r="E39" s="12"/>
      <c r="F39" s="13"/>
      <c r="G39" s="32"/>
      <c r="H39" s="14"/>
      <c r="I39" s="14"/>
      <c r="J39" s="15"/>
      <c r="K39" s="44"/>
      <c r="L39" s="44"/>
      <c r="M39" s="44"/>
      <c r="N39" s="44"/>
      <c r="O39" s="16"/>
    </row>
    <row r="40" spans="1:15" s="10" customFormat="1" ht="12.75" x14ac:dyDescent="0.2">
      <c r="A40" s="12"/>
      <c r="B40" s="11"/>
      <c r="C40" s="12"/>
      <c r="D40" s="12"/>
      <c r="E40" s="12"/>
      <c r="F40" s="13"/>
      <c r="G40" s="32"/>
      <c r="H40" s="14"/>
      <c r="I40" s="14"/>
      <c r="J40" s="15"/>
      <c r="K40" s="44"/>
      <c r="L40" s="44"/>
      <c r="M40" s="44"/>
      <c r="N40" s="44"/>
      <c r="O40" s="16"/>
    </row>
    <row r="41" spans="1:15" s="10" customFormat="1" ht="12.75" x14ac:dyDescent="0.2">
      <c r="A41" s="12"/>
      <c r="B41" s="11"/>
      <c r="C41" s="12"/>
      <c r="D41" s="12"/>
      <c r="E41" s="12"/>
      <c r="F41" s="13"/>
      <c r="G41" s="32"/>
      <c r="H41" s="14"/>
      <c r="I41" s="14"/>
      <c r="J41" s="15"/>
      <c r="K41" s="44"/>
      <c r="L41" s="44"/>
      <c r="M41" s="44"/>
      <c r="N41" s="44"/>
      <c r="O41" s="16"/>
    </row>
    <row r="42" spans="1:15" s="10" customFormat="1" ht="12.75" x14ac:dyDescent="0.2">
      <c r="A42" s="12"/>
      <c r="B42" s="11"/>
      <c r="C42" s="12"/>
      <c r="D42" s="12"/>
      <c r="E42" s="12"/>
      <c r="F42" s="13"/>
      <c r="G42" s="32"/>
      <c r="H42" s="14"/>
      <c r="I42" s="14"/>
      <c r="J42" s="15"/>
      <c r="K42" s="44"/>
      <c r="L42" s="44"/>
      <c r="M42" s="44"/>
      <c r="N42" s="44"/>
      <c r="O42" s="16"/>
    </row>
    <row r="43" spans="1:15" s="10" customFormat="1" ht="12.75" x14ac:dyDescent="0.2">
      <c r="A43" s="12"/>
      <c r="B43" s="11"/>
      <c r="C43" s="12"/>
      <c r="D43" s="12"/>
      <c r="E43" s="12"/>
      <c r="F43" s="13"/>
      <c r="G43" s="32"/>
      <c r="H43" s="14"/>
      <c r="I43" s="14"/>
      <c r="J43" s="15"/>
      <c r="K43" s="44"/>
      <c r="L43" s="44"/>
      <c r="M43" s="44"/>
      <c r="N43" s="44"/>
      <c r="O43" s="16"/>
    </row>
    <row r="44" spans="1:15" s="10" customFormat="1" ht="12.75" x14ac:dyDescent="0.2">
      <c r="A44" s="12"/>
      <c r="B44" s="11"/>
      <c r="C44" s="12"/>
      <c r="D44" s="12"/>
      <c r="E44" s="12"/>
      <c r="F44" s="13"/>
      <c r="G44" s="32"/>
      <c r="H44" s="14"/>
      <c r="I44" s="14"/>
      <c r="J44" s="15"/>
      <c r="K44" s="44"/>
      <c r="L44" s="44"/>
      <c r="M44" s="44"/>
      <c r="N44" s="44"/>
      <c r="O44" s="16"/>
    </row>
    <row r="45" spans="1:15" s="10" customFormat="1" ht="12.75" x14ac:dyDescent="0.2">
      <c r="A45" s="12"/>
      <c r="B45" s="11"/>
      <c r="C45" s="12"/>
      <c r="D45" s="12"/>
      <c r="E45" s="12"/>
      <c r="F45" s="13"/>
      <c r="G45" s="32"/>
      <c r="H45" s="14"/>
      <c r="I45" s="14"/>
      <c r="J45" s="15"/>
      <c r="K45" s="44"/>
      <c r="L45" s="44"/>
      <c r="M45" s="44"/>
      <c r="N45" s="44"/>
      <c r="O45" s="16"/>
    </row>
    <row r="46" spans="1:15" s="10" customFormat="1" ht="12.75" x14ac:dyDescent="0.2">
      <c r="A46" s="12"/>
      <c r="B46" s="11"/>
      <c r="C46" s="12"/>
      <c r="D46" s="12"/>
      <c r="E46" s="12"/>
      <c r="F46" s="13"/>
      <c r="G46" s="32"/>
      <c r="H46" s="14"/>
      <c r="I46" s="14"/>
      <c r="J46" s="15"/>
      <c r="K46" s="44"/>
      <c r="L46" s="44"/>
      <c r="M46" s="44"/>
      <c r="N46" s="44"/>
      <c r="O46" s="16"/>
    </row>
    <row r="47" spans="1:15" s="10" customFormat="1" ht="12.75" x14ac:dyDescent="0.2">
      <c r="A47" s="12"/>
      <c r="B47" s="11"/>
      <c r="C47" s="12"/>
      <c r="D47" s="12"/>
      <c r="E47" s="12"/>
      <c r="F47" s="13"/>
      <c r="G47" s="32"/>
      <c r="H47" s="14"/>
      <c r="I47" s="14"/>
      <c r="J47" s="15"/>
      <c r="K47" s="44"/>
      <c r="L47" s="44"/>
      <c r="M47" s="44"/>
      <c r="N47" s="44"/>
      <c r="O47" s="16"/>
    </row>
    <row r="48" spans="1:15" s="10" customFormat="1" ht="12.75" x14ac:dyDescent="0.2">
      <c r="A48" s="12"/>
      <c r="B48" s="11"/>
      <c r="C48" s="12"/>
      <c r="D48" s="12"/>
      <c r="E48" s="12"/>
      <c r="F48" s="13"/>
      <c r="G48" s="32"/>
      <c r="H48" s="14"/>
      <c r="I48" s="14"/>
      <c r="J48" s="15"/>
      <c r="K48" s="44"/>
      <c r="L48" s="44"/>
      <c r="M48" s="44"/>
      <c r="N48" s="44"/>
      <c r="O48" s="16"/>
    </row>
    <row r="49" spans="1:16" s="10" customFormat="1" ht="12.75" x14ac:dyDescent="0.2">
      <c r="A49" s="12"/>
      <c r="B49" s="11"/>
      <c r="C49" s="12"/>
      <c r="D49" s="12"/>
      <c r="E49" s="12"/>
      <c r="F49" s="13"/>
      <c r="G49" s="32"/>
      <c r="H49" s="14"/>
      <c r="I49" s="14"/>
      <c r="J49" s="15"/>
      <c r="K49" s="44"/>
      <c r="L49" s="44"/>
      <c r="M49" s="44"/>
      <c r="N49" s="44"/>
      <c r="O49" s="16"/>
    </row>
    <row r="50" spans="1:16" s="10" customFormat="1" ht="12.75" x14ac:dyDescent="0.2">
      <c r="A50" s="12"/>
      <c r="B50" s="11"/>
      <c r="C50" s="12"/>
      <c r="D50" s="12"/>
      <c r="E50" s="12"/>
      <c r="F50" s="13"/>
      <c r="G50" s="32"/>
      <c r="H50" s="14"/>
      <c r="I50" s="14"/>
      <c r="J50" s="15"/>
      <c r="K50" s="44"/>
      <c r="L50" s="44"/>
      <c r="M50" s="44"/>
      <c r="N50" s="44"/>
      <c r="O50" s="16"/>
    </row>
    <row r="51" spans="1:16" s="10" customFormat="1" ht="12.75" x14ac:dyDescent="0.2">
      <c r="A51" s="12"/>
      <c r="B51" s="11"/>
      <c r="C51" s="12"/>
      <c r="D51" s="12"/>
      <c r="E51" s="12"/>
      <c r="F51" s="13"/>
      <c r="G51" s="32"/>
      <c r="H51" s="14"/>
      <c r="I51" s="14"/>
      <c r="J51" s="15"/>
      <c r="K51" s="44"/>
      <c r="L51" s="44"/>
      <c r="M51" s="44"/>
      <c r="N51" s="44"/>
      <c r="O51" s="16"/>
    </row>
    <row r="52" spans="1:16" s="10" customFormat="1" ht="12.75" x14ac:dyDescent="0.2">
      <c r="A52" s="12"/>
      <c r="B52" s="11"/>
      <c r="C52" s="12"/>
      <c r="D52" s="12"/>
      <c r="E52" s="12"/>
      <c r="F52" s="13"/>
      <c r="G52" s="32"/>
      <c r="H52" s="14"/>
      <c r="I52" s="14"/>
      <c r="J52" s="15"/>
      <c r="K52" s="44"/>
      <c r="L52" s="44"/>
      <c r="M52" s="44"/>
      <c r="N52" s="44"/>
      <c r="O52" s="16"/>
    </row>
    <row r="53" spans="1:16" s="10" customFormat="1" ht="12.75" x14ac:dyDescent="0.2">
      <c r="A53" s="12"/>
      <c r="B53" s="11"/>
      <c r="C53" s="12"/>
      <c r="D53" s="12"/>
      <c r="E53" s="12"/>
      <c r="F53" s="13"/>
      <c r="G53" s="32"/>
      <c r="H53" s="14"/>
      <c r="I53" s="14"/>
      <c r="J53" s="15"/>
      <c r="K53" s="44"/>
      <c r="L53" s="44"/>
      <c r="M53" s="44"/>
      <c r="N53" s="44"/>
      <c r="O53" s="16"/>
    </row>
    <row r="54" spans="1:16" s="10" customFormat="1" ht="12.75" x14ac:dyDescent="0.2">
      <c r="A54" s="12"/>
      <c r="B54" s="11"/>
      <c r="C54" s="12"/>
      <c r="D54" s="12"/>
      <c r="E54" s="12"/>
      <c r="F54" s="13"/>
      <c r="G54" s="32"/>
      <c r="H54" s="14"/>
      <c r="I54" s="14"/>
      <c r="J54" s="15"/>
      <c r="K54" s="44"/>
      <c r="L54" s="44"/>
      <c r="M54" s="44"/>
      <c r="N54" s="44"/>
      <c r="O54" s="16"/>
    </row>
    <row r="55" spans="1:16" s="10" customFormat="1" ht="12.75" x14ac:dyDescent="0.2">
      <c r="A55" s="12"/>
      <c r="B55" s="11"/>
      <c r="C55" s="12"/>
      <c r="D55" s="12"/>
      <c r="E55" s="12"/>
      <c r="F55" s="13"/>
      <c r="G55" s="32"/>
      <c r="H55" s="14"/>
      <c r="I55" s="14"/>
      <c r="J55" s="15"/>
      <c r="K55" s="44"/>
      <c r="L55" s="44"/>
      <c r="M55" s="44"/>
      <c r="N55" s="44"/>
      <c r="O55" s="16"/>
    </row>
    <row r="56" spans="1:16" s="10" customFormat="1" ht="12.75" x14ac:dyDescent="0.2">
      <c r="A56" s="12"/>
      <c r="B56" s="11"/>
      <c r="C56" s="12"/>
      <c r="D56" s="12"/>
      <c r="E56" s="12"/>
      <c r="F56" s="13"/>
      <c r="G56" s="32"/>
      <c r="H56" s="14"/>
      <c r="I56" s="14"/>
      <c r="J56" s="15"/>
      <c r="K56" s="44"/>
      <c r="L56" s="44"/>
      <c r="M56" s="44"/>
      <c r="N56" s="44"/>
      <c r="O56" s="16"/>
    </row>
    <row r="57" spans="1:16" s="10" customFormat="1" ht="15" customHeight="1" x14ac:dyDescent="0.2">
      <c r="A57" s="12"/>
      <c r="B57" s="11"/>
      <c r="C57" s="12"/>
      <c r="D57" s="12"/>
      <c r="E57" s="12"/>
      <c r="F57" s="152" t="s">
        <v>4</v>
      </c>
      <c r="G57" s="152"/>
      <c r="H57" s="152"/>
      <c r="I57" s="152"/>
      <c r="J57" s="20"/>
      <c r="K57" s="45"/>
      <c r="L57" s="45"/>
      <c r="M57" s="45"/>
      <c r="N57" s="45"/>
      <c r="O57" s="34"/>
      <c r="P57" s="34"/>
    </row>
    <row r="58" spans="1:16" s="10" customFormat="1" ht="13.5" customHeight="1" x14ac:dyDescent="0.2">
      <c r="A58" s="12"/>
      <c r="B58" s="11"/>
      <c r="C58" s="12"/>
      <c r="D58" s="12"/>
      <c r="E58" s="12"/>
      <c r="F58" s="64" t="s">
        <v>15</v>
      </c>
      <c r="G58" s="20" t="s">
        <v>16</v>
      </c>
      <c r="H58" s="20"/>
      <c r="I58" s="20" t="s">
        <v>23</v>
      </c>
      <c r="J58" s="20"/>
      <c r="K58" s="46"/>
      <c r="L58" s="46"/>
      <c r="M58" s="96"/>
      <c r="N58" s="96"/>
      <c r="O58" s="97"/>
      <c r="P58" s="98"/>
    </row>
    <row r="59" spans="1:16" s="10" customFormat="1" ht="13.5" customHeight="1" x14ac:dyDescent="0.2">
      <c r="A59" s="12"/>
      <c r="B59" s="11"/>
      <c r="C59" s="12"/>
      <c r="D59" s="12"/>
      <c r="E59" s="12"/>
      <c r="F59" s="64" t="s">
        <v>19</v>
      </c>
      <c r="G59" s="20" t="s">
        <v>18</v>
      </c>
      <c r="H59" s="20"/>
      <c r="I59" s="20" t="s">
        <v>22</v>
      </c>
      <c r="J59" s="20"/>
      <c r="K59" s="46"/>
      <c r="L59" s="46"/>
      <c r="M59" s="100"/>
      <c r="N59" s="100"/>
      <c r="O59" s="100"/>
      <c r="P59" s="98"/>
    </row>
    <row r="60" spans="1:16" s="10" customFormat="1" ht="13.5" customHeight="1" x14ac:dyDescent="0.2">
      <c r="A60" s="12"/>
      <c r="B60" s="11"/>
      <c r="C60" s="12"/>
      <c r="D60" s="12"/>
      <c r="E60" s="12"/>
      <c r="F60" s="21" t="s">
        <v>5</v>
      </c>
      <c r="G60" s="20" t="s">
        <v>17</v>
      </c>
      <c r="H60" s="20"/>
      <c r="I60" s="20" t="s">
        <v>21</v>
      </c>
      <c r="J60" s="20"/>
      <c r="K60" s="46"/>
      <c r="L60" s="46"/>
      <c r="M60" s="100"/>
      <c r="N60" s="100"/>
      <c r="O60" s="100"/>
      <c r="P60" s="99"/>
    </row>
    <row r="61" spans="1:16" s="10" customFormat="1" ht="13.5" customHeight="1" x14ac:dyDescent="0.2">
      <c r="A61" s="12"/>
      <c r="B61" s="11"/>
      <c r="C61" s="12"/>
      <c r="D61" s="12"/>
      <c r="E61" s="12"/>
      <c r="F61" s="21"/>
      <c r="G61" s="20"/>
      <c r="H61" s="20"/>
      <c r="K61" s="46"/>
      <c r="L61" s="46"/>
      <c r="M61" s="47"/>
      <c r="N61" s="47"/>
      <c r="P61" s="99"/>
    </row>
    <row r="62" spans="1:16" s="10" customFormat="1" ht="13.5" customHeight="1" x14ac:dyDescent="0.2">
      <c r="A62" s="12"/>
      <c r="B62" s="11"/>
      <c r="C62" s="12"/>
      <c r="D62" s="12"/>
      <c r="E62" s="12"/>
      <c r="F62" s="21"/>
      <c r="G62" s="20"/>
      <c r="H62" s="20"/>
      <c r="K62" s="48"/>
      <c r="L62" s="48"/>
      <c r="M62" s="47"/>
      <c r="N62" s="47"/>
    </row>
    <row r="63" spans="1:16" s="10" customFormat="1" ht="13.5" customHeight="1" x14ac:dyDescent="0.2">
      <c r="A63" s="12"/>
      <c r="B63" s="11"/>
      <c r="C63" s="12"/>
      <c r="D63" s="12"/>
      <c r="E63" s="12"/>
      <c r="F63" s="21"/>
      <c r="G63" s="20"/>
      <c r="H63" s="20"/>
      <c r="I63" s="20"/>
      <c r="J63" s="19"/>
      <c r="K63" s="48"/>
      <c r="L63" s="48"/>
      <c r="M63" s="48"/>
      <c r="N63" s="48"/>
      <c r="O63" s="4"/>
    </row>
  </sheetData>
  <sheetProtection selectLockedCells="1" selectUnlockedCells="1"/>
  <mergeCells count="24">
    <mergeCell ref="F57:I57"/>
    <mergeCell ref="H29:I29"/>
    <mergeCell ref="H26:I26"/>
    <mergeCell ref="H28:I28"/>
    <mergeCell ref="H24:I24"/>
    <mergeCell ref="F10:F11"/>
    <mergeCell ref="H21:I21"/>
    <mergeCell ref="H22:I22"/>
    <mergeCell ref="H17:I17"/>
    <mergeCell ref="H19:I19"/>
    <mergeCell ref="H12:I12"/>
    <mergeCell ref="H14:I14"/>
    <mergeCell ref="H15:I15"/>
    <mergeCell ref="A10:A11"/>
    <mergeCell ref="B10:B11"/>
    <mergeCell ref="C10:C11"/>
    <mergeCell ref="D10:D11"/>
    <mergeCell ref="E10:E11"/>
    <mergeCell ref="H2:N3"/>
    <mergeCell ref="H4:N4"/>
    <mergeCell ref="H5:N5"/>
    <mergeCell ref="G10:I11"/>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rowBreaks count="1" manualBreakCount="1">
    <brk id="27" min="5" max="14"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63"/>
  <sheetViews>
    <sheetView topLeftCell="B1" zoomScale="85" zoomScaleNormal="85"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163</v>
      </c>
      <c r="J7" s="25"/>
      <c r="K7" s="25"/>
      <c r="L7" s="25"/>
      <c r="M7" s="25"/>
      <c r="N7" s="25"/>
      <c r="O7" s="26"/>
    </row>
    <row r="8" spans="1:15" ht="22.5" customHeight="1" x14ac:dyDescent="0.35">
      <c r="A8" s="89" t="s">
        <v>19</v>
      </c>
      <c r="B8" s="91" t="s">
        <v>58</v>
      </c>
      <c r="F8" s="144" t="s">
        <v>254</v>
      </c>
      <c r="G8" s="144"/>
      <c r="H8" s="144"/>
      <c r="I8" s="25" t="s">
        <v>243</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ht="42" x14ac:dyDescent="0.2">
      <c r="A12" s="11" t="s">
        <v>164</v>
      </c>
      <c r="B12" s="94">
        <v>2</v>
      </c>
      <c r="C12" s="76" t="s">
        <v>51</v>
      </c>
      <c r="D12" s="77"/>
      <c r="E12" s="92" t="str">
        <f t="shared" ref="E12:E14" si="0">C12</f>
        <v>02</v>
      </c>
      <c r="F12" s="38" t="str">
        <f t="shared" ref="F12:F28" si="1">CONCATENATE(A12,"-",E12)</f>
        <v>2111-02</v>
      </c>
      <c r="G12" s="35" t="str">
        <f t="shared" ref="G12:G28" si="2">IF(D12=0,"g","c")</f>
        <v>g</v>
      </c>
      <c r="H12" s="159" t="str">
        <f>VLOOKUP(E12,'M.V.'!$E$6:$M$51,2,FALSE)</f>
        <v>ACTAS DE ENTREGA DE CARGOS</v>
      </c>
      <c r="I12" s="160"/>
      <c r="J12" s="27">
        <f>IF(VLOOKUP(E12,'M.V.'!$E$6:$M$51,3,FALSE)=0," ",VLOOKUP(E12,'M.V.'!$E$6:$M$51,3,FALSE))</f>
        <v>12</v>
      </c>
      <c r="K12" s="27" t="str">
        <f>IF(VLOOKUP(E12,'M.V.'!$E$6:$M$51,4,FALSE)=0," ",VLOOKUP(E12,'M.V.'!$E$6:$M$51,4,FALSE))</f>
        <v>X</v>
      </c>
      <c r="L12" s="27" t="str">
        <f>IF(VLOOKUP(E12,'M.V.'!$E$6:$M$51,5,FALSE)=0," ",VLOOKUP(E12,'M.V.'!$E$6:$M$51,5,FALSE))</f>
        <v xml:space="preserve"> </v>
      </c>
      <c r="M12" s="43" t="str">
        <f>IF(VLOOKUP(E12,'M.V.'!$E$6:$M$51,6,FALSE)=0," ",VLOOKUP(E12,'M.V.'!$E$6:$M$51,6,FALSE))</f>
        <v>X</v>
      </c>
      <c r="N12" s="43" t="str">
        <f>IF(VLOOKUP(E12,'M.V.'!$E$6:$M$51,7,FALSE)=0," ",VLOOKUP(E12,'M.V.'!$E$6:$M$51,7,FALSE))</f>
        <v xml:space="preserve"> </v>
      </c>
      <c r="O12" s="95"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5.75" thickBot="1" x14ac:dyDescent="0.25">
      <c r="A13" s="11"/>
      <c r="B13" s="94"/>
      <c r="C13" s="76"/>
      <c r="D13" s="77"/>
      <c r="E13" s="92"/>
      <c r="F13" s="49"/>
      <c r="G13" s="50"/>
      <c r="H13" s="55"/>
      <c r="I13" s="56"/>
      <c r="J13" s="53"/>
      <c r="K13" s="53"/>
      <c r="L13" s="53"/>
      <c r="M13" s="54"/>
      <c r="N13" s="54"/>
      <c r="O13" s="101"/>
    </row>
    <row r="14" spans="1:15" s="10" customFormat="1" x14ac:dyDescent="0.2">
      <c r="A14" s="11" t="s">
        <v>164</v>
      </c>
      <c r="B14" s="94"/>
      <c r="C14" s="76" t="s">
        <v>14</v>
      </c>
      <c r="D14" s="77"/>
      <c r="E14" s="92" t="str">
        <f t="shared" si="0"/>
        <v>06</v>
      </c>
      <c r="F14" s="38" t="str">
        <f t="shared" si="1"/>
        <v>2111-06</v>
      </c>
      <c r="G14" s="35" t="str">
        <f t="shared" si="2"/>
        <v>g</v>
      </c>
      <c r="H14" s="159" t="str">
        <f>VLOOKUP(E14,'M.V.'!$E$6:$M$51,2,FALSE)</f>
        <v>CORRESPONDENCIA</v>
      </c>
      <c r="I14" s="160"/>
      <c r="J14" s="27" t="str">
        <f>IF(VLOOKUP(E14,'M.V.'!$E$6:$M$51,3,FALSE)=0," ",VLOOKUP(E14,'M.V.'!$E$6:$M$51,3,FALSE))</f>
        <v xml:space="preserve"> </v>
      </c>
      <c r="K14" s="27" t="str">
        <f>IF(VLOOKUP(E14,'M.V.'!$E$6:$M$51,4,FALSE)=0," ",VLOOKUP(E14,'M.V.'!$E$6:$M$51,4,FALSE))</f>
        <v xml:space="preserve"> </v>
      </c>
      <c r="L14" s="27" t="str">
        <f>IF(VLOOKUP(E14,'M.V.'!$E$6:$M$51,5,FALSE)=0," ",VLOOKUP(E14,'M.V.'!$E$6:$M$51,5,FALSE))</f>
        <v xml:space="preserve"> </v>
      </c>
      <c r="M14" s="43" t="str">
        <f>IF(VLOOKUP(E14,'M.V.'!$E$6:$M$51,6,FALSE)=0," ",VLOOKUP(E14,'M.V.'!$E$6:$M$51,6,FALSE))</f>
        <v xml:space="preserve"> </v>
      </c>
      <c r="N14" s="43" t="str">
        <f>IF(VLOOKUP(E14,'M.V.'!$E$6:$M$51,7,FALSE)=0," ",VLOOKUP(E14,'M.V.'!$E$6:$M$51,7,FALSE))</f>
        <v xml:space="preserve"> </v>
      </c>
      <c r="O14" s="95" t="str">
        <f>IF(VLOOKUP(E14,'M.V.'!$E$6:$M$51,9,FALSE)=0," ",VLOOKUP(E14,'M.V.'!$E$6:$M$51,9,FALSE))</f>
        <v xml:space="preserve"> </v>
      </c>
    </row>
    <row r="15" spans="1:15" s="10" customFormat="1" ht="31.5" x14ac:dyDescent="0.2">
      <c r="A15" s="11" t="s">
        <v>164</v>
      </c>
      <c r="B15" s="94">
        <v>6</v>
      </c>
      <c r="C15" s="76" t="s">
        <v>14</v>
      </c>
      <c r="D15" s="77" t="s">
        <v>50</v>
      </c>
      <c r="E15" s="93" t="str">
        <f t="shared" ref="E15:E24" si="3">CONCATENATE(C15,".",D15)</f>
        <v>06.01</v>
      </c>
      <c r="F15" s="39" t="str">
        <f t="shared" si="1"/>
        <v>2111-06.01</v>
      </c>
      <c r="G15" s="35" t="str">
        <f t="shared" si="2"/>
        <v>c</v>
      </c>
      <c r="H15" s="157" t="str">
        <f>VLOOKUP(E15,'M.V.'!$E$6:$M$51,2,FALSE)</f>
        <v>CORRESPONDENCIA EXTERNA</v>
      </c>
      <c r="I15" s="158"/>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porque testimonian el desarrollo de las actividades realizadas en cumplimiento de las funciones administrativas; Ver ficha N°. 6</v>
      </c>
    </row>
    <row r="16" spans="1:15" s="10" customFormat="1" x14ac:dyDescent="0.2">
      <c r="A16" s="11"/>
      <c r="B16" s="94"/>
      <c r="C16" s="76"/>
      <c r="D16" s="77"/>
      <c r="E16" s="93"/>
      <c r="F16" s="58"/>
      <c r="G16" s="59"/>
      <c r="H16" s="60"/>
      <c r="I16" s="61"/>
      <c r="J16" s="62"/>
      <c r="K16" s="62"/>
      <c r="L16" s="62"/>
      <c r="M16" s="63"/>
      <c r="N16" s="63"/>
      <c r="O16" s="102"/>
    </row>
    <row r="17" spans="1:15" s="10" customFormat="1" ht="42" x14ac:dyDescent="0.2">
      <c r="A17" s="11" t="s">
        <v>164</v>
      </c>
      <c r="B17" s="94">
        <v>7</v>
      </c>
      <c r="C17" s="76" t="s">
        <v>14</v>
      </c>
      <c r="D17" s="77" t="s">
        <v>51</v>
      </c>
      <c r="E17" s="93" t="str">
        <f t="shared" si="3"/>
        <v>06.02</v>
      </c>
      <c r="F17" s="39" t="str">
        <f t="shared" si="1"/>
        <v>2111-06.02</v>
      </c>
      <c r="G17" s="35" t="str">
        <f t="shared" si="2"/>
        <v>c</v>
      </c>
      <c r="H17" s="157" t="str">
        <f>VLOOKUP(E17,'M.V.'!$E$6:$M$51,2,FALSE)</f>
        <v>CORRESPONDENCIA INTERNA</v>
      </c>
      <c r="I17" s="158"/>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5" s="10" customFormat="1" ht="15.75" thickBot="1" x14ac:dyDescent="0.25">
      <c r="A18" s="11"/>
      <c r="B18" s="94"/>
      <c r="C18" s="76"/>
      <c r="D18" s="77"/>
      <c r="E18" s="93"/>
      <c r="F18" s="57"/>
      <c r="G18" s="50"/>
      <c r="H18" s="51"/>
      <c r="I18" s="52"/>
      <c r="J18" s="53"/>
      <c r="K18" s="53"/>
      <c r="L18" s="53"/>
      <c r="M18" s="54"/>
      <c r="N18" s="54"/>
      <c r="O18" s="101"/>
    </row>
    <row r="19" spans="1:15" s="10" customFormat="1" ht="31.5" x14ac:dyDescent="0.2">
      <c r="A19" s="11" t="s">
        <v>164</v>
      </c>
      <c r="B19" s="94">
        <v>12</v>
      </c>
      <c r="C19" s="76" t="s">
        <v>30</v>
      </c>
      <c r="D19" s="77"/>
      <c r="E19" s="92" t="str">
        <f t="shared" ref="E19:E23" si="4">C19</f>
        <v>11</v>
      </c>
      <c r="F19" s="38" t="str">
        <f t="shared" si="1"/>
        <v>2111-11</v>
      </c>
      <c r="G19" s="35" t="str">
        <f t="shared" si="2"/>
        <v>g</v>
      </c>
      <c r="H19" s="159" t="str">
        <f>VLOOKUP(E19,'M.V.'!$E$6:$M$51,2,FALSE)</f>
        <v>ESTADISTICAS MENSUALES DE SERVICIOS PRESTADOS</v>
      </c>
      <c r="I19" s="160"/>
      <c r="J19" s="27">
        <f>IF(VLOOKUP(E19,'M.V.'!$E$6:$M$51,3,FALSE)=0," ",VLOOKUP(E19,'M.V.'!$E$6:$M$51,3,FALSE))</f>
        <v>5</v>
      </c>
      <c r="K19" s="27" t="str">
        <f>IF(VLOOKUP(E19,'M.V.'!$E$6:$M$51,4,FALSE)=0," ",VLOOKUP(E19,'M.V.'!$E$6:$M$51,4,FALSE))</f>
        <v>X</v>
      </c>
      <c r="L19" s="27" t="str">
        <f>IF(VLOOKUP(E19,'M.V.'!$E$6:$M$51,5,FALSE)=0," ",VLOOKUP(E19,'M.V.'!$E$6:$M$51,5,FALSE))</f>
        <v xml:space="preserve"> </v>
      </c>
      <c r="M19" s="43" t="str">
        <f>IF(VLOOKUP(E19,'M.V.'!$E$6:$M$51,6,FALSE)=0," ",VLOOKUP(E19,'M.V.'!$E$6:$M$51,6,FALSE))</f>
        <v>X</v>
      </c>
      <c r="N19" s="43" t="str">
        <f>IF(VLOOKUP(E19,'M.V.'!$E$6:$M$51,7,FALSE)=0," ",VLOOKUP(E19,'M.V.'!$E$6:$M$51,7,FALSE))</f>
        <v xml:space="preserve"> </v>
      </c>
      <c r="O19" s="95" t="str">
        <f>IF(VLOOKUP(E19,'M.V.'!$E$6:$M$51,9,FALSE)=0," ",VLOOKUP(E19,'M.V.'!$E$6:$M$51,9,FALSE))</f>
        <v>Constituyen parte del patrimonio documental de la entidad, por cuanto consolidan las actividades realizadas en la atención de los diferentes servicios de emergencia; Ver ficha N°. 12</v>
      </c>
    </row>
    <row r="20" spans="1:15" s="10" customFormat="1" ht="15.75" thickBot="1" x14ac:dyDescent="0.25">
      <c r="A20" s="11"/>
      <c r="B20" s="94"/>
      <c r="C20" s="76"/>
      <c r="D20" s="77"/>
      <c r="E20" s="92"/>
      <c r="F20" s="49"/>
      <c r="G20" s="50"/>
      <c r="H20" s="55"/>
      <c r="I20" s="56"/>
      <c r="J20" s="53"/>
      <c r="K20" s="53"/>
      <c r="L20" s="53"/>
      <c r="M20" s="54"/>
      <c r="N20" s="54"/>
      <c r="O20" s="101"/>
    </row>
    <row r="21" spans="1:15" s="10" customFormat="1" ht="31.5" x14ac:dyDescent="0.2">
      <c r="A21" s="11" t="s">
        <v>164</v>
      </c>
      <c r="B21" s="94">
        <v>15</v>
      </c>
      <c r="C21" s="76" t="s">
        <v>33</v>
      </c>
      <c r="D21" s="77"/>
      <c r="E21" s="92" t="str">
        <f t="shared" si="4"/>
        <v>14</v>
      </c>
      <c r="F21" s="38" t="str">
        <f t="shared" si="1"/>
        <v>2111-14</v>
      </c>
      <c r="G21" s="35" t="str">
        <f t="shared" si="2"/>
        <v>g</v>
      </c>
      <c r="H21" s="159" t="str">
        <f>VLOOKUP(E21,'M.V.'!$E$6:$M$51,2,FALSE)</f>
        <v>INFORMATIVOS ADMINISTRATIVOS</v>
      </c>
      <c r="I21" s="160"/>
      <c r="J21" s="27">
        <f>IF(VLOOKUP(E21,'M.V.'!$E$6:$M$51,3,FALSE)=0," ",VLOOKUP(E21,'M.V.'!$E$6:$M$51,3,FALSE))</f>
        <v>12</v>
      </c>
      <c r="K21" s="27" t="str">
        <f>IF(VLOOKUP(E21,'M.V.'!$E$6:$M$51,4,FALSE)=0," ",VLOOKUP(E21,'M.V.'!$E$6:$M$51,4,FALSE))</f>
        <v>X</v>
      </c>
      <c r="L21" s="27" t="str">
        <f>IF(VLOOKUP(E21,'M.V.'!$E$6:$M$51,5,FALSE)=0," ",VLOOKUP(E21,'M.V.'!$E$6:$M$51,5,FALSE))</f>
        <v xml:space="preserve"> </v>
      </c>
      <c r="M21" s="43" t="str">
        <f>IF(VLOOKUP(E21,'M.V.'!$E$6:$M$51,6,FALSE)=0," ",VLOOKUP(E21,'M.V.'!$E$6:$M$51,6,FALSE))</f>
        <v>X</v>
      </c>
      <c r="N21" s="43" t="str">
        <f>IF(VLOOKUP(E21,'M.V.'!$E$6:$M$51,7,FALSE)=0," ",VLOOKUP(E21,'M.V.'!$E$6:$M$51,7,FALSE))</f>
        <v xml:space="preserve"> </v>
      </c>
      <c r="O21" s="95" t="str">
        <f>IF(VLOOKUP(E21,'M.V.'!$E$6:$M$51,9,FALSE)=0," ",VLOOKUP(E21,'M.V.'!$E$6:$M$51,9,FALSE))</f>
        <v>Se conservan totalmente por evidenciar el proceso particular de investigaciones internas en el Cuerpo de Bomberos; Ver ficha N°. 15</v>
      </c>
    </row>
    <row r="22" spans="1:15" s="10" customFormat="1" ht="15.75" thickBot="1" x14ac:dyDescent="0.25">
      <c r="A22" s="11"/>
      <c r="B22" s="94"/>
      <c r="C22" s="76"/>
      <c r="D22" s="77"/>
      <c r="E22" s="92"/>
      <c r="F22" s="49"/>
      <c r="G22" s="50"/>
      <c r="H22" s="55"/>
      <c r="I22" s="56"/>
      <c r="J22" s="53"/>
      <c r="K22" s="53"/>
      <c r="L22" s="53"/>
      <c r="M22" s="54"/>
      <c r="N22" s="54"/>
      <c r="O22" s="101"/>
    </row>
    <row r="23" spans="1:15" s="10" customFormat="1" x14ac:dyDescent="0.2">
      <c r="A23" s="11" t="s">
        <v>164</v>
      </c>
      <c r="B23" s="94"/>
      <c r="C23" s="76" t="s">
        <v>34</v>
      </c>
      <c r="D23" s="77"/>
      <c r="E23" s="92" t="str">
        <f t="shared" si="4"/>
        <v>15</v>
      </c>
      <c r="F23" s="38" t="str">
        <f t="shared" si="1"/>
        <v>2111-15</v>
      </c>
      <c r="G23" s="35" t="str">
        <f t="shared" si="2"/>
        <v>g</v>
      </c>
      <c r="H23" s="159" t="str">
        <f>VLOOKUP(E23,'M.V.'!$E$6:$M$51,2,FALSE)</f>
        <v>INFORMES</v>
      </c>
      <c r="I23" s="160"/>
      <c r="J23" s="27" t="str">
        <f>IF(VLOOKUP(E23,'M.V.'!$E$6:$M$51,3,FALSE)=0," ",VLOOKUP(E23,'M.V.'!$E$6:$M$51,3,FALSE))</f>
        <v xml:space="preserve"> </v>
      </c>
      <c r="K23" s="27" t="str">
        <f>IF(VLOOKUP(E23,'M.V.'!$E$6:$M$51,4,FALSE)=0," ",VLOOKUP(E23,'M.V.'!$E$6:$M$51,4,FALSE))</f>
        <v xml:space="preserve"> </v>
      </c>
      <c r="L23" s="27" t="str">
        <f>IF(VLOOKUP(E23,'M.V.'!$E$6:$M$51,5,FALSE)=0," ",VLOOKUP(E23,'M.V.'!$E$6:$M$51,5,FALSE))</f>
        <v xml:space="preserve"> </v>
      </c>
      <c r="M23" s="43" t="str">
        <f>IF(VLOOKUP(E23,'M.V.'!$E$6:$M$51,6,FALSE)=0," ",VLOOKUP(E23,'M.V.'!$E$6:$M$51,6,FALSE))</f>
        <v xml:space="preserve"> </v>
      </c>
      <c r="N23" s="43" t="str">
        <f>IF(VLOOKUP(E23,'M.V.'!$E$6:$M$51,7,FALSE)=0," ",VLOOKUP(E23,'M.V.'!$E$6:$M$51,7,FALSE))</f>
        <v xml:space="preserve"> </v>
      </c>
      <c r="O23" s="95" t="str">
        <f>IF(VLOOKUP(E23,'M.V.'!$E$6:$M$51,9,FALSE)=0," ",VLOOKUP(E23,'M.V.'!$E$6:$M$51,9,FALSE))</f>
        <v xml:space="preserve"> </v>
      </c>
    </row>
    <row r="24" spans="1:15" s="10" customFormat="1" ht="42" x14ac:dyDescent="0.2">
      <c r="A24" s="11" t="s">
        <v>164</v>
      </c>
      <c r="B24" s="94">
        <v>17</v>
      </c>
      <c r="C24" s="76" t="s">
        <v>34</v>
      </c>
      <c r="D24" s="77" t="s">
        <v>51</v>
      </c>
      <c r="E24" s="93" t="str">
        <f t="shared" si="3"/>
        <v>15.02</v>
      </c>
      <c r="F24" s="39" t="str">
        <f t="shared" si="1"/>
        <v>2111-15.02</v>
      </c>
      <c r="G24" s="35" t="str">
        <f t="shared" si="2"/>
        <v>c</v>
      </c>
      <c r="H24" s="157" t="str">
        <f>VLOOKUP(E24,'M.V.'!$E$6:$M$51,2,FALSE)</f>
        <v>INFORMES DE SERVICIOS</v>
      </c>
      <c r="I24" s="158"/>
      <c r="J24" s="27">
        <f>IF(VLOOKUP(E24,'M.V.'!$E$6:$M$51,3,FALSE)=0," ",VLOOKUP(E24,'M.V.'!$E$6:$M$51,3,FALSE))</f>
        <v>12</v>
      </c>
      <c r="K24" s="27" t="str">
        <f>IF(VLOOKUP(E24,'M.V.'!$E$6:$M$51,4,FALSE)=0," ",VLOOKUP(E24,'M.V.'!$E$6:$M$51,4,FALSE))</f>
        <v>X</v>
      </c>
      <c r="L24" s="27" t="str">
        <f>IF(VLOOKUP(E24,'M.V.'!$E$6:$M$51,5,FALSE)=0," ",VLOOKUP(E24,'M.V.'!$E$6:$M$51,5,FALSE))</f>
        <v xml:space="preserve"> </v>
      </c>
      <c r="M24" s="43" t="str">
        <f>IF(VLOOKUP(E24,'M.V.'!$E$6:$M$51,6,FALSE)=0," ",VLOOKUP(E24,'M.V.'!$E$6:$M$51,6,FALSE))</f>
        <v>X</v>
      </c>
      <c r="N24" s="43" t="str">
        <f>IF(VLOOKUP(E24,'M.V.'!$E$6:$M$51,7,FALSE)=0," ",VLOOKUP(E24,'M.V.'!$E$6:$M$51,7,FALSE))</f>
        <v xml:space="preserve"> </v>
      </c>
      <c r="O24" s="95" t="str">
        <f>IF(VLOOKUP(E24,'M.V.'!$E$6:$M$51,9,FALSE)=0," ",VLOOKUP(E24,'M.V.'!$E$6:$M$51,9,FALSE))</f>
        <v>Constituyen parte del patrimonio documental de la entidad, por cuanto evidencian y describen de manera detallada, las actividades realizadas en la atención de los servicios de emergencia; Ver ficha N°. 17</v>
      </c>
    </row>
    <row r="25" spans="1:15" s="10" customFormat="1" ht="15.75" thickBot="1" x14ac:dyDescent="0.25">
      <c r="A25" s="11"/>
      <c r="B25" s="94"/>
      <c r="C25" s="76"/>
      <c r="D25" s="77"/>
      <c r="E25" s="93"/>
      <c r="F25" s="57"/>
      <c r="G25" s="50"/>
      <c r="H25" s="51"/>
      <c r="I25" s="52"/>
      <c r="J25" s="53"/>
      <c r="K25" s="53"/>
      <c r="L25" s="53"/>
      <c r="M25" s="54"/>
      <c r="N25" s="54"/>
      <c r="O25" s="101"/>
    </row>
    <row r="26" spans="1:15" s="10" customFormat="1" ht="42" x14ac:dyDescent="0.2">
      <c r="A26" s="11" t="s">
        <v>164</v>
      </c>
      <c r="B26" s="94">
        <v>20</v>
      </c>
      <c r="C26" s="76" t="s">
        <v>37</v>
      </c>
      <c r="D26" s="77"/>
      <c r="E26" s="92" t="str">
        <f t="shared" ref="E26:E28" si="5">C26</f>
        <v>18</v>
      </c>
      <c r="F26" s="38" t="str">
        <f t="shared" si="1"/>
        <v>2111-18</v>
      </c>
      <c r="G26" s="35" t="str">
        <f t="shared" si="2"/>
        <v>g</v>
      </c>
      <c r="H26" s="159" t="str">
        <f>VLOOKUP(E26,'M.V.'!$E$6:$M$51,2,FALSE)</f>
        <v>LIBROS DE MINUTAS DE SERVICIOS PRESTADOS</v>
      </c>
      <c r="I26" s="160"/>
      <c r="J26" s="27">
        <f>IF(VLOOKUP(E26,'M.V.'!$E$6:$M$51,3,FALSE)=0," ",VLOOKUP(E26,'M.V.'!$E$6:$M$51,3,FALSE))</f>
        <v>12</v>
      </c>
      <c r="K26" s="27" t="str">
        <f>IF(VLOOKUP(E26,'M.V.'!$E$6:$M$51,4,FALSE)=0," ",VLOOKUP(E26,'M.V.'!$E$6:$M$51,4,FALSE))</f>
        <v>X</v>
      </c>
      <c r="L26" s="27" t="str">
        <f>IF(VLOOKUP(E26,'M.V.'!$E$6:$M$51,5,FALSE)=0," ",VLOOKUP(E26,'M.V.'!$E$6:$M$51,5,FALSE))</f>
        <v xml:space="preserve"> </v>
      </c>
      <c r="M26" s="43" t="str">
        <f>IF(VLOOKUP(E26,'M.V.'!$E$6:$M$51,6,FALSE)=0," ",VLOOKUP(E26,'M.V.'!$E$6:$M$51,6,FALSE))</f>
        <v>X</v>
      </c>
      <c r="N26" s="43" t="str">
        <f>IF(VLOOKUP(E26,'M.V.'!$E$6:$M$51,7,FALSE)=0," ",VLOOKUP(E26,'M.V.'!$E$6:$M$51,7,FALSE))</f>
        <v xml:space="preserve"> </v>
      </c>
      <c r="O26" s="95" t="str">
        <f>IF(VLOOKUP(E26,'M.V.'!$E$6:$M$51,9,FALSE)=0," ",VLOOKUP(E26,'M.V.'!$E$6:$M$51,9,FALSE))</f>
        <v>Constituyen parte de la memoria histórica de la entidad, porque reflejan el desarrollo detallado de las actividades realizadas en cumplimiento de la atención de emergencias; Ver ficha N°. 20</v>
      </c>
    </row>
    <row r="27" spans="1:15" s="10" customFormat="1" ht="15.75" thickBot="1" x14ac:dyDescent="0.25">
      <c r="A27" s="11"/>
      <c r="B27" s="94"/>
      <c r="C27" s="76"/>
      <c r="D27" s="77"/>
      <c r="E27" s="92"/>
      <c r="F27" s="49"/>
      <c r="G27" s="50"/>
      <c r="H27" s="55"/>
      <c r="I27" s="56"/>
      <c r="J27" s="53"/>
      <c r="K27" s="53"/>
      <c r="L27" s="53"/>
      <c r="M27" s="54"/>
      <c r="N27" s="54"/>
      <c r="O27" s="101"/>
    </row>
    <row r="28" spans="1:15" s="10" customFormat="1" ht="31.5" x14ac:dyDescent="0.2">
      <c r="A28" s="11" t="s">
        <v>164</v>
      </c>
      <c r="B28" s="94">
        <v>25</v>
      </c>
      <c r="C28" s="76" t="s">
        <v>42</v>
      </c>
      <c r="D28" s="77"/>
      <c r="E28" s="92" t="str">
        <f t="shared" si="5"/>
        <v>23</v>
      </c>
      <c r="F28" s="38" t="str">
        <f t="shared" si="1"/>
        <v>2111-23</v>
      </c>
      <c r="G28" s="35" t="str">
        <f t="shared" si="2"/>
        <v>g</v>
      </c>
      <c r="H28" s="159" t="str">
        <f>VLOOKUP(E28,'M.V.'!$E$6:$M$51,2,FALSE)</f>
        <v>ORDENES INTERNAS</v>
      </c>
      <c r="I28" s="160"/>
      <c r="J28" s="27">
        <f>IF(VLOOKUP(E28,'M.V.'!$E$6:$M$51,3,FALSE)=0," ",VLOOKUP(E28,'M.V.'!$E$6:$M$51,3,FALSE))</f>
        <v>20</v>
      </c>
      <c r="K28" s="27" t="str">
        <f>IF(VLOOKUP(E28,'M.V.'!$E$6:$M$51,4,FALSE)=0," ",VLOOKUP(E28,'M.V.'!$E$6:$M$51,4,FALSE))</f>
        <v xml:space="preserve"> </v>
      </c>
      <c r="L28" s="27" t="str">
        <f>IF(VLOOKUP(E28,'M.V.'!$E$6:$M$51,5,FALSE)=0," ",VLOOKUP(E28,'M.V.'!$E$6:$M$51,5,FALSE))</f>
        <v>X</v>
      </c>
      <c r="M28" s="43" t="str">
        <f>IF(VLOOKUP(E28,'M.V.'!$E$6:$M$51,6,FALSE)=0," ",VLOOKUP(E28,'M.V.'!$E$6:$M$51,6,FALSE))</f>
        <v xml:space="preserve"> </v>
      </c>
      <c r="N28" s="43" t="str">
        <f>IF(VLOOKUP(E28,'M.V.'!$E$6:$M$51,7,FALSE)=0," ",VLOOKUP(E28,'M.V.'!$E$6:$M$51,7,FALSE))</f>
        <v xml:space="preserve"> </v>
      </c>
      <c r="O28" s="95" t="str">
        <f>IF(VLOOKUP(E28,'M.V.'!$E$6:$M$51,9,FALSE)=0," ",VLOOKUP(E28,'M.V.'!$E$6:$M$51,9,FALSE))</f>
        <v>Se eliminan una vez cumplido el tiempo de retención en el archivo central por no generar valores secundarios; Ver ficha N°. 25</v>
      </c>
    </row>
    <row r="29" spans="1:15" s="10" customFormat="1" ht="15.75" thickBot="1" x14ac:dyDescent="0.25">
      <c r="A29" s="11"/>
      <c r="B29" s="94"/>
      <c r="C29" s="76"/>
      <c r="D29" s="77"/>
      <c r="E29" s="92"/>
      <c r="F29" s="49"/>
      <c r="G29" s="50"/>
      <c r="H29" s="55"/>
      <c r="I29" s="56"/>
      <c r="J29" s="53"/>
      <c r="K29" s="53"/>
      <c r="L29" s="53"/>
      <c r="M29" s="54"/>
      <c r="N29" s="54"/>
      <c r="O29" s="101"/>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5" s="10" customFormat="1" ht="12.75" x14ac:dyDescent="0.2">
      <c r="A33" s="12"/>
      <c r="B33" s="11"/>
      <c r="C33" s="12"/>
      <c r="D33" s="12"/>
      <c r="E33" s="12"/>
      <c r="F33" s="13"/>
      <c r="G33" s="32"/>
      <c r="H33" s="14"/>
      <c r="I33" s="14"/>
      <c r="J33" s="15"/>
      <c r="K33" s="44"/>
      <c r="L33" s="44"/>
      <c r="M33" s="44"/>
      <c r="N33" s="44"/>
      <c r="O33" s="16"/>
    </row>
    <row r="34" spans="1:15" s="10" customFormat="1" ht="12.75" x14ac:dyDescent="0.2">
      <c r="A34" s="12"/>
      <c r="B34" s="11"/>
      <c r="C34" s="12"/>
      <c r="D34" s="12"/>
      <c r="E34" s="12"/>
      <c r="F34" s="13"/>
      <c r="G34" s="32"/>
      <c r="H34" s="14"/>
      <c r="I34" s="14"/>
      <c r="J34" s="15"/>
      <c r="K34" s="44"/>
      <c r="L34" s="44"/>
      <c r="M34" s="44"/>
      <c r="N34" s="44"/>
      <c r="O34" s="16"/>
    </row>
    <row r="35" spans="1:15" s="10" customFormat="1" ht="12.75" x14ac:dyDescent="0.2">
      <c r="A35" s="12"/>
      <c r="B35" s="11"/>
      <c r="C35" s="12"/>
      <c r="D35" s="12"/>
      <c r="E35" s="12"/>
      <c r="F35" s="13"/>
      <c r="G35" s="32"/>
      <c r="H35" s="14"/>
      <c r="I35" s="14"/>
      <c r="J35" s="15"/>
      <c r="K35" s="44"/>
      <c r="L35" s="44"/>
      <c r="M35" s="44"/>
      <c r="N35" s="44"/>
      <c r="O35" s="16"/>
    </row>
    <row r="36" spans="1:15" s="10" customFormat="1" ht="12.75" x14ac:dyDescent="0.2">
      <c r="A36" s="12"/>
      <c r="B36" s="11"/>
      <c r="C36" s="12"/>
      <c r="D36" s="12"/>
      <c r="E36" s="12"/>
      <c r="F36" s="13"/>
      <c r="G36" s="32"/>
      <c r="H36" s="14"/>
      <c r="I36" s="14"/>
      <c r="J36" s="15"/>
      <c r="K36" s="44"/>
      <c r="L36" s="44"/>
      <c r="M36" s="44"/>
      <c r="N36" s="44"/>
      <c r="O36" s="16"/>
    </row>
    <row r="37" spans="1:15" s="10" customFormat="1" ht="12.75" x14ac:dyDescent="0.2">
      <c r="A37" s="12"/>
      <c r="B37" s="11"/>
      <c r="C37" s="12"/>
      <c r="D37" s="12"/>
      <c r="E37" s="12"/>
      <c r="F37" s="13"/>
      <c r="G37" s="32"/>
      <c r="H37" s="14"/>
      <c r="I37" s="14"/>
      <c r="J37" s="15"/>
      <c r="K37" s="44"/>
      <c r="L37" s="44"/>
      <c r="M37" s="44"/>
      <c r="N37" s="44"/>
      <c r="O37" s="16"/>
    </row>
    <row r="38" spans="1:15" s="10" customFormat="1" ht="12.75" x14ac:dyDescent="0.2">
      <c r="A38" s="12"/>
      <c r="B38" s="11"/>
      <c r="C38" s="12"/>
      <c r="D38" s="12"/>
      <c r="E38" s="12"/>
      <c r="F38" s="13"/>
      <c r="G38" s="32"/>
      <c r="H38" s="14"/>
      <c r="I38" s="14"/>
      <c r="J38" s="15"/>
      <c r="K38" s="44"/>
      <c r="L38" s="44"/>
      <c r="M38" s="44"/>
      <c r="N38" s="44"/>
      <c r="O38" s="16"/>
    </row>
    <row r="39" spans="1:15" s="10" customFormat="1" ht="12.75" x14ac:dyDescent="0.2">
      <c r="A39" s="12"/>
      <c r="B39" s="11"/>
      <c r="C39" s="12"/>
      <c r="D39" s="12"/>
      <c r="E39" s="12"/>
      <c r="F39" s="13"/>
      <c r="G39" s="32"/>
      <c r="H39" s="14"/>
      <c r="I39" s="14"/>
      <c r="J39" s="15"/>
      <c r="K39" s="44"/>
      <c r="L39" s="44"/>
      <c r="M39" s="44"/>
      <c r="N39" s="44"/>
      <c r="O39" s="16"/>
    </row>
    <row r="40" spans="1:15" s="10" customFormat="1" ht="12.75" x14ac:dyDescent="0.2">
      <c r="A40" s="12"/>
      <c r="B40" s="11"/>
      <c r="C40" s="12"/>
      <c r="D40" s="12"/>
      <c r="E40" s="12"/>
      <c r="F40" s="13"/>
      <c r="G40" s="32"/>
      <c r="H40" s="14"/>
      <c r="I40" s="14"/>
      <c r="J40" s="15"/>
      <c r="K40" s="44"/>
      <c r="L40" s="44"/>
      <c r="M40" s="44"/>
      <c r="N40" s="44"/>
      <c r="O40" s="16"/>
    </row>
    <row r="41" spans="1:15" s="10" customFormat="1" ht="12.75" x14ac:dyDescent="0.2">
      <c r="A41" s="12"/>
      <c r="B41" s="11"/>
      <c r="C41" s="12"/>
      <c r="D41" s="12"/>
      <c r="E41" s="12"/>
      <c r="F41" s="13"/>
      <c r="G41" s="32"/>
      <c r="H41" s="14"/>
      <c r="I41" s="14"/>
      <c r="J41" s="15"/>
      <c r="K41" s="44"/>
      <c r="L41" s="44"/>
      <c r="M41" s="44"/>
      <c r="N41" s="44"/>
      <c r="O41" s="16"/>
    </row>
    <row r="42" spans="1:15" s="10" customFormat="1" ht="12.75" x14ac:dyDescent="0.2">
      <c r="A42" s="12"/>
      <c r="B42" s="11"/>
      <c r="C42" s="12"/>
      <c r="D42" s="12"/>
      <c r="E42" s="12"/>
      <c r="F42" s="13"/>
      <c r="G42" s="32"/>
      <c r="H42" s="14"/>
      <c r="I42" s="14"/>
      <c r="J42" s="15"/>
      <c r="K42" s="44"/>
      <c r="L42" s="44"/>
      <c r="M42" s="44"/>
      <c r="N42" s="44"/>
      <c r="O42" s="16"/>
    </row>
    <row r="43" spans="1:15" s="10" customFormat="1" ht="12.75" x14ac:dyDescent="0.2">
      <c r="A43" s="12"/>
      <c r="B43" s="11"/>
      <c r="C43" s="12"/>
      <c r="D43" s="12"/>
      <c r="E43" s="12"/>
      <c r="F43" s="13"/>
      <c r="G43" s="32"/>
      <c r="H43" s="14"/>
      <c r="I43" s="14"/>
      <c r="J43" s="15"/>
      <c r="K43" s="44"/>
      <c r="L43" s="44"/>
      <c r="M43" s="44"/>
      <c r="N43" s="44"/>
      <c r="O43" s="16"/>
    </row>
    <row r="44" spans="1:15" s="10" customFormat="1" ht="12.75" x14ac:dyDescent="0.2">
      <c r="A44" s="12"/>
      <c r="B44" s="11"/>
      <c r="C44" s="12"/>
      <c r="D44" s="12"/>
      <c r="E44" s="12"/>
      <c r="F44" s="13"/>
      <c r="G44" s="32"/>
      <c r="H44" s="14"/>
      <c r="I44" s="14"/>
      <c r="J44" s="15"/>
      <c r="K44" s="44"/>
      <c r="L44" s="44"/>
      <c r="M44" s="44"/>
      <c r="N44" s="44"/>
      <c r="O44" s="16"/>
    </row>
    <row r="45" spans="1:15" s="10" customFormat="1" ht="12.75" x14ac:dyDescent="0.2">
      <c r="A45" s="12"/>
      <c r="B45" s="11"/>
      <c r="C45" s="12"/>
      <c r="D45" s="12"/>
      <c r="E45" s="12"/>
      <c r="F45" s="13"/>
      <c r="G45" s="32"/>
      <c r="H45" s="14"/>
      <c r="I45" s="14"/>
      <c r="J45" s="15"/>
      <c r="K45" s="44"/>
      <c r="L45" s="44"/>
      <c r="M45" s="44"/>
      <c r="N45" s="44"/>
      <c r="O45" s="16"/>
    </row>
    <row r="46" spans="1:15" s="10" customFormat="1" ht="12.75" x14ac:dyDescent="0.2">
      <c r="A46" s="12"/>
      <c r="B46" s="11"/>
      <c r="C46" s="12"/>
      <c r="D46" s="12"/>
      <c r="E46" s="12"/>
      <c r="F46" s="13"/>
      <c r="G46" s="32"/>
      <c r="H46" s="14"/>
      <c r="I46" s="14"/>
      <c r="J46" s="15"/>
      <c r="K46" s="44"/>
      <c r="L46" s="44"/>
      <c r="M46" s="44"/>
      <c r="N46" s="44"/>
      <c r="O46" s="16"/>
    </row>
    <row r="47" spans="1:15" s="10" customFormat="1" ht="12.75" x14ac:dyDescent="0.2">
      <c r="A47" s="12"/>
      <c r="B47" s="11"/>
      <c r="C47" s="12"/>
      <c r="D47" s="12"/>
      <c r="E47" s="12"/>
      <c r="F47" s="13"/>
      <c r="G47" s="32"/>
      <c r="H47" s="14"/>
      <c r="I47" s="14"/>
      <c r="J47" s="15"/>
      <c r="K47" s="44"/>
      <c r="L47" s="44"/>
      <c r="M47" s="44"/>
      <c r="N47" s="44"/>
      <c r="O47" s="16"/>
    </row>
    <row r="48" spans="1:15" s="10" customFormat="1" ht="12.75" x14ac:dyDescent="0.2">
      <c r="A48" s="12"/>
      <c r="B48" s="11"/>
      <c r="C48" s="12"/>
      <c r="D48" s="12"/>
      <c r="E48" s="12"/>
      <c r="F48" s="13"/>
      <c r="G48" s="32"/>
      <c r="H48" s="14"/>
      <c r="I48" s="14"/>
      <c r="J48" s="15"/>
      <c r="K48" s="44"/>
      <c r="L48" s="44"/>
      <c r="M48" s="44"/>
      <c r="N48" s="44"/>
      <c r="O48" s="16"/>
    </row>
    <row r="49" spans="1:16" s="10" customFormat="1" ht="12.75" x14ac:dyDescent="0.2">
      <c r="A49" s="12"/>
      <c r="B49" s="11"/>
      <c r="C49" s="12"/>
      <c r="D49" s="12"/>
      <c r="E49" s="12"/>
      <c r="F49" s="13"/>
      <c r="G49" s="32"/>
      <c r="H49" s="14"/>
      <c r="I49" s="14"/>
      <c r="J49" s="15"/>
      <c r="K49" s="44"/>
      <c r="L49" s="44"/>
      <c r="M49" s="44"/>
      <c r="N49" s="44"/>
      <c r="O49" s="16"/>
    </row>
    <row r="50" spans="1:16" s="10" customFormat="1" ht="12.75" x14ac:dyDescent="0.2">
      <c r="A50" s="12"/>
      <c r="B50" s="11"/>
      <c r="C50" s="12"/>
      <c r="D50" s="12"/>
      <c r="E50" s="12"/>
      <c r="F50" s="13"/>
      <c r="G50" s="32"/>
      <c r="H50" s="14"/>
      <c r="I50" s="14"/>
      <c r="J50" s="15"/>
      <c r="K50" s="44"/>
      <c r="L50" s="44"/>
      <c r="M50" s="44"/>
      <c r="N50" s="44"/>
      <c r="O50" s="16"/>
    </row>
    <row r="51" spans="1:16" s="10" customFormat="1" ht="12.75" x14ac:dyDescent="0.2">
      <c r="A51" s="12"/>
      <c r="B51" s="11"/>
      <c r="C51" s="12"/>
      <c r="D51" s="12"/>
      <c r="E51" s="12"/>
      <c r="F51" s="13"/>
      <c r="G51" s="32"/>
      <c r="H51" s="14"/>
      <c r="I51" s="14"/>
      <c r="J51" s="15"/>
      <c r="K51" s="44"/>
      <c r="L51" s="44"/>
      <c r="M51" s="44"/>
      <c r="N51" s="44"/>
      <c r="O51" s="16"/>
    </row>
    <row r="52" spans="1:16" s="10" customFormat="1" ht="12.75" x14ac:dyDescent="0.2">
      <c r="A52" s="12"/>
      <c r="B52" s="11"/>
      <c r="C52" s="12"/>
      <c r="D52" s="12"/>
      <c r="E52" s="12"/>
      <c r="F52" s="13"/>
      <c r="G52" s="32"/>
      <c r="H52" s="14"/>
      <c r="I52" s="14"/>
      <c r="J52" s="15"/>
      <c r="K52" s="44"/>
      <c r="L52" s="44"/>
      <c r="M52" s="44"/>
      <c r="N52" s="44"/>
      <c r="O52" s="16"/>
    </row>
    <row r="53" spans="1:16" s="10" customFormat="1" ht="12.75" x14ac:dyDescent="0.2">
      <c r="A53" s="12"/>
      <c r="B53" s="11"/>
      <c r="C53" s="12"/>
      <c r="D53" s="12"/>
      <c r="E53" s="12"/>
      <c r="F53" s="13"/>
      <c r="G53" s="32"/>
      <c r="H53" s="14"/>
      <c r="I53" s="14"/>
      <c r="J53" s="15"/>
      <c r="K53" s="44"/>
      <c r="L53" s="44"/>
      <c r="M53" s="44"/>
      <c r="N53" s="44"/>
      <c r="O53" s="16"/>
    </row>
    <row r="54" spans="1:16" s="10" customFormat="1" ht="12.75" x14ac:dyDescent="0.2">
      <c r="A54" s="12"/>
      <c r="B54" s="11"/>
      <c r="C54" s="12"/>
      <c r="D54" s="12"/>
      <c r="E54" s="12"/>
      <c r="F54" s="13"/>
      <c r="G54" s="32"/>
      <c r="H54" s="14"/>
      <c r="I54" s="14"/>
      <c r="J54" s="15"/>
      <c r="K54" s="44"/>
      <c r="L54" s="44"/>
      <c r="M54" s="44"/>
      <c r="N54" s="44"/>
      <c r="O54" s="16"/>
    </row>
    <row r="55" spans="1:16" s="10" customFormat="1" ht="12.75" x14ac:dyDescent="0.2">
      <c r="A55" s="12"/>
      <c r="B55" s="11"/>
      <c r="C55" s="12"/>
      <c r="D55" s="12"/>
      <c r="E55" s="12"/>
      <c r="F55" s="13"/>
      <c r="G55" s="32"/>
      <c r="H55" s="14"/>
      <c r="I55" s="14"/>
      <c r="J55" s="15"/>
      <c r="K55" s="44"/>
      <c r="L55" s="44"/>
      <c r="M55" s="44"/>
      <c r="N55" s="44"/>
      <c r="O55" s="16"/>
    </row>
    <row r="56" spans="1:16" s="10" customFormat="1" ht="12.75" x14ac:dyDescent="0.2">
      <c r="A56" s="12"/>
      <c r="B56" s="11"/>
      <c r="C56" s="12"/>
      <c r="D56" s="12"/>
      <c r="E56" s="12"/>
      <c r="F56" s="13"/>
      <c r="G56" s="32"/>
      <c r="H56" s="14"/>
      <c r="I56" s="14"/>
      <c r="J56" s="15"/>
      <c r="K56" s="44"/>
      <c r="L56" s="44"/>
      <c r="M56" s="44"/>
      <c r="N56" s="44"/>
      <c r="O56" s="16"/>
    </row>
    <row r="57" spans="1:16" s="10" customFormat="1" ht="15" customHeight="1" x14ac:dyDescent="0.2">
      <c r="A57" s="12"/>
      <c r="B57" s="11"/>
      <c r="C57" s="12"/>
      <c r="D57" s="12"/>
      <c r="E57" s="12"/>
      <c r="F57" s="152" t="s">
        <v>4</v>
      </c>
      <c r="G57" s="152"/>
      <c r="H57" s="152"/>
      <c r="I57" s="152"/>
      <c r="J57" s="20"/>
      <c r="K57" s="45"/>
      <c r="L57" s="45"/>
      <c r="M57" s="45"/>
      <c r="N57" s="45"/>
      <c r="O57" s="34"/>
      <c r="P57" s="34"/>
    </row>
    <row r="58" spans="1:16" s="10" customFormat="1" ht="13.5" customHeight="1" x14ac:dyDescent="0.2">
      <c r="A58" s="12"/>
      <c r="B58" s="11"/>
      <c r="C58" s="12"/>
      <c r="D58" s="12"/>
      <c r="E58" s="12"/>
      <c r="F58" s="64" t="s">
        <v>15</v>
      </c>
      <c r="G58" s="20" t="s">
        <v>16</v>
      </c>
      <c r="H58" s="20"/>
      <c r="I58" s="20" t="s">
        <v>23</v>
      </c>
      <c r="J58" s="20"/>
      <c r="K58" s="46"/>
      <c r="L58" s="46"/>
      <c r="M58" s="96"/>
      <c r="N58" s="96"/>
      <c r="O58" s="97"/>
      <c r="P58" s="98"/>
    </row>
    <row r="59" spans="1:16" s="10" customFormat="1" ht="13.5" customHeight="1" x14ac:dyDescent="0.2">
      <c r="A59" s="12"/>
      <c r="B59" s="11"/>
      <c r="C59" s="12"/>
      <c r="D59" s="12"/>
      <c r="E59" s="12"/>
      <c r="F59" s="64" t="s">
        <v>19</v>
      </c>
      <c r="G59" s="20" t="s">
        <v>18</v>
      </c>
      <c r="H59" s="20"/>
      <c r="I59" s="20" t="s">
        <v>22</v>
      </c>
      <c r="J59" s="20"/>
      <c r="K59" s="46"/>
      <c r="L59" s="46"/>
      <c r="M59" s="100"/>
      <c r="N59" s="100"/>
      <c r="O59" s="100"/>
      <c r="P59" s="98"/>
    </row>
    <row r="60" spans="1:16" s="10" customFormat="1" ht="13.5" customHeight="1" x14ac:dyDescent="0.2">
      <c r="A60" s="12"/>
      <c r="B60" s="11"/>
      <c r="C60" s="12"/>
      <c r="D60" s="12"/>
      <c r="E60" s="12"/>
      <c r="F60" s="21" t="s">
        <v>5</v>
      </c>
      <c r="G60" s="20" t="s">
        <v>17</v>
      </c>
      <c r="H60" s="20"/>
      <c r="I60" s="20" t="s">
        <v>21</v>
      </c>
      <c r="J60" s="20"/>
      <c r="K60" s="46"/>
      <c r="L60" s="46"/>
      <c r="M60" s="100"/>
      <c r="N60" s="100"/>
      <c r="O60" s="100"/>
      <c r="P60" s="99"/>
    </row>
    <row r="61" spans="1:16" s="10" customFormat="1" ht="13.5" customHeight="1" x14ac:dyDescent="0.2">
      <c r="A61" s="12"/>
      <c r="B61" s="11"/>
      <c r="C61" s="12"/>
      <c r="D61" s="12"/>
      <c r="E61" s="12"/>
      <c r="F61" s="21"/>
      <c r="G61" s="20"/>
      <c r="H61" s="20"/>
      <c r="K61" s="46"/>
      <c r="L61" s="46"/>
      <c r="M61" s="47"/>
      <c r="N61" s="47"/>
      <c r="P61" s="99"/>
    </row>
    <row r="62" spans="1:16" s="10" customFormat="1" ht="13.5" customHeight="1" x14ac:dyDescent="0.2">
      <c r="A62" s="12"/>
      <c r="B62" s="11"/>
      <c r="C62" s="12"/>
      <c r="D62" s="12"/>
      <c r="E62" s="12"/>
      <c r="F62" s="21"/>
      <c r="G62" s="20"/>
      <c r="H62" s="20"/>
      <c r="K62" s="48"/>
      <c r="L62" s="48"/>
      <c r="M62" s="47"/>
      <c r="N62" s="47"/>
    </row>
    <row r="63" spans="1:16" s="10" customFormat="1" ht="13.5" customHeight="1" x14ac:dyDescent="0.2">
      <c r="A63" s="12"/>
      <c r="B63" s="11"/>
      <c r="C63" s="12"/>
      <c r="D63" s="12"/>
      <c r="E63" s="12"/>
      <c r="F63" s="21"/>
      <c r="G63" s="20"/>
      <c r="H63" s="20"/>
      <c r="I63" s="20"/>
      <c r="J63" s="19"/>
      <c r="K63" s="48"/>
      <c r="L63" s="48"/>
      <c r="M63" s="48"/>
      <c r="N63" s="48"/>
      <c r="O63" s="4"/>
    </row>
  </sheetData>
  <sheetProtection selectLockedCells="1" selectUnlockedCells="1"/>
  <mergeCells count="23">
    <mergeCell ref="H12:I12"/>
    <mergeCell ref="H26:I26"/>
    <mergeCell ref="H14:I14"/>
    <mergeCell ref="H28:I28"/>
    <mergeCell ref="F57:I57"/>
    <mergeCell ref="H15:I15"/>
    <mergeCell ref="H17:I17"/>
    <mergeCell ref="H19:I19"/>
    <mergeCell ref="H21:I21"/>
    <mergeCell ref="H23:I23"/>
    <mergeCell ref="H24:I24"/>
    <mergeCell ref="A10:A11"/>
    <mergeCell ref="B10:B11"/>
    <mergeCell ref="C10:C11"/>
    <mergeCell ref="D10:D11"/>
    <mergeCell ref="E10:E11"/>
    <mergeCell ref="F10:F11"/>
    <mergeCell ref="G10:I11"/>
    <mergeCell ref="H2:N3"/>
    <mergeCell ref="H4:N4"/>
    <mergeCell ref="H5:N5"/>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rowBreaks count="1" manualBreakCount="1">
    <brk id="27" min="5"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32"/>
  <sheetViews>
    <sheetView topLeftCell="B1"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c r="J7" s="25"/>
      <c r="K7" s="25"/>
      <c r="L7" s="25"/>
      <c r="M7" s="25"/>
      <c r="N7" s="25"/>
      <c r="O7" s="26"/>
    </row>
    <row r="8" spans="1:15" ht="22.5" customHeight="1" x14ac:dyDescent="0.35">
      <c r="A8" s="89" t="s">
        <v>19</v>
      </c>
      <c r="B8" s="91" t="s">
        <v>58</v>
      </c>
      <c r="F8" s="144" t="s">
        <v>254</v>
      </c>
      <c r="G8" s="144"/>
      <c r="H8" s="144"/>
      <c r="I8" s="25"/>
      <c r="J8" s="25"/>
      <c r="K8" s="25"/>
      <c r="L8" s="25"/>
      <c r="M8" s="25"/>
      <c r="N8" s="25"/>
      <c r="O8" s="26"/>
    </row>
    <row r="9" spans="1:15" ht="15.75" thickBot="1" x14ac:dyDescent="0.25">
      <c r="F9" s="7"/>
      <c r="G9" s="33"/>
      <c r="J9" s="8"/>
      <c r="K9" s="41"/>
      <c r="L9" s="41"/>
      <c r="M9" s="41"/>
      <c r="N9" s="41"/>
      <c r="O9" s="9"/>
    </row>
    <row r="10" spans="1:15" s="10" customFormat="1" ht="15.75" customHeight="1" thickBot="1" x14ac:dyDescent="0.25">
      <c r="A10" s="163" t="s">
        <v>9</v>
      </c>
      <c r="B10" s="155" t="s">
        <v>27</v>
      </c>
      <c r="C10" s="163" t="s">
        <v>3</v>
      </c>
      <c r="D10" s="163" t="s">
        <v>10</v>
      </c>
      <c r="E10" s="153" t="s">
        <v>26</v>
      </c>
      <c r="F10" s="165" t="s">
        <v>11</v>
      </c>
      <c r="G10" s="171" t="s">
        <v>255</v>
      </c>
      <c r="H10" s="172"/>
      <c r="I10" s="173"/>
      <c r="J10" s="167" t="s">
        <v>12</v>
      </c>
      <c r="K10" s="177" t="s">
        <v>13</v>
      </c>
      <c r="L10" s="178"/>
      <c r="M10" s="178"/>
      <c r="N10" s="179"/>
      <c r="O10" s="142" t="s">
        <v>7</v>
      </c>
    </row>
    <row r="11" spans="1:15" s="10" customFormat="1" thickBot="1" x14ac:dyDescent="0.25">
      <c r="A11" s="164"/>
      <c r="B11" s="156"/>
      <c r="C11" s="164"/>
      <c r="D11" s="164"/>
      <c r="E11" s="154"/>
      <c r="F11" s="166"/>
      <c r="G11" s="174"/>
      <c r="H11" s="175"/>
      <c r="I11" s="176"/>
      <c r="J11" s="168"/>
      <c r="K11" s="22" t="s">
        <v>5</v>
      </c>
      <c r="L11" s="22" t="s">
        <v>2</v>
      </c>
      <c r="M11" s="22" t="s">
        <v>1</v>
      </c>
      <c r="N11" s="22" t="s">
        <v>0</v>
      </c>
      <c r="O11" s="143"/>
    </row>
    <row r="12" spans="1:15" s="10" customFormat="1" x14ac:dyDescent="0.2">
      <c r="A12" s="11" t="s">
        <v>28</v>
      </c>
      <c r="B12" s="73"/>
      <c r="C12" s="76" t="s">
        <v>50</v>
      </c>
      <c r="D12" s="74"/>
      <c r="E12" s="92" t="str">
        <f>C12</f>
        <v>01</v>
      </c>
      <c r="F12" s="37" t="str">
        <f>CONCATENATE(A12,"-",E12)</f>
        <v>0000-01</v>
      </c>
      <c r="G12" s="36" t="str">
        <f>IF(D12=0,"g","c")</f>
        <v>g</v>
      </c>
      <c r="H12" s="161" t="str">
        <f>VLOOKUP(E12,'M.V.'!$E$6:$M$51,2,FALSE)</f>
        <v>ACTAS</v>
      </c>
      <c r="I12" s="162"/>
      <c r="J12" s="23" t="str">
        <f>IF(VLOOKUP(E12,'M.V.'!$E$6:$M$51,3,FALSE)=0," ",VLOOKUP(E12,'M.V.'!$E$6:$M$51,3,FALSE))</f>
        <v xml:space="preserve"> </v>
      </c>
      <c r="K12" s="23" t="str">
        <f>IF(VLOOKUP(E12,'M.V.'!$E$6:$M$51,4,FALSE)=0," ",VLOOKUP(E12,'M.V.'!$E$6:$M$51,4,FALSE))</f>
        <v xml:space="preserve"> </v>
      </c>
      <c r="L12" s="23" t="str">
        <f>IF(VLOOKUP(E12,'M.V.'!$E$6:$M$51,5,FALSE)=0," ",VLOOKUP(E12,'M.V.'!$E$6:$M$51,5,FALSE))</f>
        <v xml:space="preserve"> </v>
      </c>
      <c r="M12" s="42" t="str">
        <f>IF(VLOOKUP(E12,'M.V.'!$E$6:$M$51,6,FALSE)=0," ",VLOOKUP(E12,'M.V.'!$E$6:$M$51,6,FALSE))</f>
        <v xml:space="preserve"> </v>
      </c>
      <c r="N12" s="42" t="str">
        <f>IF(VLOOKUP(E12,'M.V.'!$E$6:$M$51,7,FALSE)=0," ",VLOOKUP(E12,'M.V.'!$E$6:$M$51,7,FALSE))</f>
        <v xml:space="preserve"> </v>
      </c>
      <c r="O12" s="24" t="str">
        <f>IF(VLOOKUP(E12,'M.V.'!$E$6:$M$51,9,FALSE)=0," ",VLOOKUP(E12,'M.V.'!$E$6:$M$51,9,FALSE))</f>
        <v xml:space="preserve"> </v>
      </c>
    </row>
    <row r="13" spans="1:15" s="10" customFormat="1" ht="21" x14ac:dyDescent="0.2">
      <c r="A13" s="11" t="s">
        <v>28</v>
      </c>
      <c r="B13" s="94">
        <v>1</v>
      </c>
      <c r="C13" s="76" t="s">
        <v>50</v>
      </c>
      <c r="D13" s="77" t="s">
        <v>50</v>
      </c>
      <c r="E13" s="93" t="str">
        <f>CONCATENATE(C13,".",D13)</f>
        <v>01.01</v>
      </c>
      <c r="F13" s="39" t="str">
        <f t="shared" ref="F13:F97" si="0">CONCATENATE(A13,"-",E13)</f>
        <v>0000-01.01</v>
      </c>
      <c r="G13" s="35" t="str">
        <f t="shared" ref="G13:G97" si="1">IF(D13=0,"g","c")</f>
        <v>c</v>
      </c>
      <c r="H13" s="157" t="str">
        <f>VLOOKUP(E13,'M.V.'!$E$6:$M$51,2,FALSE)</f>
        <v>ACTAS DEL PUESTO DE MANDO UNIFICADO</v>
      </c>
      <c r="I13" s="158"/>
      <c r="J13" s="27">
        <f>IF(VLOOKUP(E13,'M.V.'!$E$6:$M$51,3,FALSE)=0," ",VLOOKUP(E13,'M.V.'!$E$6:$M$51,3,FALSE))</f>
        <v>12</v>
      </c>
      <c r="K13" s="27" t="str">
        <f>IF(VLOOKUP(E13,'M.V.'!$E$6:$M$51,4,FALSE)=0," ",VLOOKUP(E13,'M.V.'!$E$6:$M$51,4,FALSE))</f>
        <v xml:space="preserve"> </v>
      </c>
      <c r="L13" s="27" t="str">
        <f>IF(VLOOKUP(E13,'M.V.'!$E$6:$M$51,5,FALSE)=0," ",VLOOKUP(E13,'M.V.'!$E$6:$M$51,5,FALSE))</f>
        <v>X</v>
      </c>
      <c r="M13" s="43" t="str">
        <f>IF(VLOOKUP(E13,'M.V.'!$E$6:$M$51,6,FALSE)=0," ",VLOOKUP(E13,'M.V.'!$E$6:$M$51,6,FALSE))</f>
        <v xml:space="preserve"> </v>
      </c>
      <c r="N13" s="43" t="str">
        <f>IF(VLOOKUP(E13,'M.V.'!$E$6:$M$51,7,FALSE)=0," ",VLOOKUP(E13,'M.V.'!$E$6:$M$51,7,FALSE))</f>
        <v xml:space="preserve"> </v>
      </c>
      <c r="O13" s="95" t="str">
        <f>IF(VLOOKUP(E13,'M.V.'!$E$6:$M$51,9,FALSE)=0," ",VLOOKUP(E13,'M.V.'!$E$6:$M$51,9,FALSE))</f>
        <v>No desarrollan valores secundarios, debido a que los originales reposan en la Secretaria de Gobierno; Ver ficha N°. 1</v>
      </c>
    </row>
    <row r="14" spans="1:15" s="10" customFormat="1" ht="15.75" thickBot="1" x14ac:dyDescent="0.25">
      <c r="A14" s="11"/>
      <c r="B14" s="94"/>
      <c r="C14" s="76"/>
      <c r="D14" s="77"/>
      <c r="E14" s="93"/>
      <c r="F14" s="57"/>
      <c r="G14" s="50"/>
      <c r="H14" s="51"/>
      <c r="I14" s="52"/>
      <c r="J14" s="53"/>
      <c r="K14" s="53"/>
      <c r="L14" s="53"/>
      <c r="M14" s="54"/>
      <c r="N14" s="54"/>
      <c r="O14" s="101"/>
    </row>
    <row r="15" spans="1:15" s="10" customFormat="1" ht="42" x14ac:dyDescent="0.2">
      <c r="A15" s="11" t="s">
        <v>28</v>
      </c>
      <c r="B15" s="94">
        <v>2</v>
      </c>
      <c r="C15" s="76" t="s">
        <v>51</v>
      </c>
      <c r="D15" s="77"/>
      <c r="E15" s="92" t="str">
        <f t="shared" ref="E15:E23" si="2">C15</f>
        <v>02</v>
      </c>
      <c r="F15" s="38" t="str">
        <f t="shared" si="0"/>
        <v>0000-02</v>
      </c>
      <c r="G15" s="35" t="str">
        <f t="shared" si="1"/>
        <v>g</v>
      </c>
      <c r="H15" s="159" t="str">
        <f>VLOOKUP(E15,'M.V.'!$E$6:$M$51,2,FALSE)</f>
        <v>ACTAS DE ENTREGA DE CARGOS</v>
      </c>
      <c r="I15" s="160"/>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de la entidad, por cuanto reflejan el desarrollo de actividades misionales en cumplimiento de las funciones administrativas de cada una de las dependencias a través del tiempo; Ver ficha N°. 2</v>
      </c>
    </row>
    <row r="16" spans="1:15" s="10" customFormat="1" ht="15.75" thickBot="1" x14ac:dyDescent="0.25">
      <c r="A16" s="11"/>
      <c r="B16" s="94"/>
      <c r="C16" s="76"/>
      <c r="D16" s="77"/>
      <c r="E16" s="92"/>
      <c r="F16" s="49"/>
      <c r="G16" s="50"/>
      <c r="H16" s="55"/>
      <c r="I16" s="56"/>
      <c r="J16" s="53"/>
      <c r="K16" s="53"/>
      <c r="L16" s="53"/>
      <c r="M16" s="54"/>
      <c r="N16" s="54"/>
      <c r="O16" s="101"/>
    </row>
    <row r="17" spans="1:15" s="10" customFormat="1" ht="31.5" x14ac:dyDescent="0.2">
      <c r="A17" s="11" t="s">
        <v>28</v>
      </c>
      <c r="B17" s="94">
        <v>3</v>
      </c>
      <c r="C17" s="76" t="s">
        <v>52</v>
      </c>
      <c r="D17" s="77"/>
      <c r="E17" s="92" t="str">
        <f t="shared" si="2"/>
        <v>03</v>
      </c>
      <c r="F17" s="38" t="str">
        <f t="shared" si="0"/>
        <v>0000-03</v>
      </c>
      <c r="G17" s="35" t="str">
        <f t="shared" si="1"/>
        <v>g</v>
      </c>
      <c r="H17" s="159" t="str">
        <f>VLOOKUP(E17,'M.V.'!$E$6:$M$51,2,FALSE)</f>
        <v>CAJA MENOR</v>
      </c>
      <c r="I17" s="160"/>
      <c r="J17" s="27">
        <f>IF(VLOOKUP(E17,'M.V.'!$E$6:$M$51,3,FALSE)=0," ",VLOOKUP(E17,'M.V.'!$E$6:$M$51,3,FALSE))</f>
        <v>20</v>
      </c>
      <c r="K17" s="27" t="str">
        <f>IF(VLOOKUP(E17,'M.V.'!$E$6:$M$51,4,FALSE)=0," ",VLOOKUP(E17,'M.V.'!$E$6:$M$51,4,FALSE))</f>
        <v xml:space="preserve"> </v>
      </c>
      <c r="L17" s="27" t="str">
        <f>IF(VLOOKUP(E17,'M.V.'!$E$6:$M$51,5,FALSE)=0," ",VLOOKUP(E17,'M.V.'!$E$6:$M$51,5,FALSE))</f>
        <v>X</v>
      </c>
      <c r="M17" s="43" t="str">
        <f>IF(VLOOKUP(E17,'M.V.'!$E$6:$M$51,6,FALSE)=0," ",VLOOKUP(E17,'M.V.'!$E$6:$M$51,6,FALSE))</f>
        <v xml:space="preserve"> </v>
      </c>
      <c r="N17" s="43" t="str">
        <f>IF(VLOOKUP(E17,'M.V.'!$E$6:$M$51,7,FALSE)=0," ",VLOOKUP(E17,'M.V.'!$E$6:$M$51,7,FALSE))</f>
        <v xml:space="preserve"> </v>
      </c>
      <c r="O17" s="95" t="str">
        <f>IF(VLOOKUP(E17,'M.V.'!$E$6:$M$51,9,FALSE)=0," ",VLOOKUP(E17,'M.V.'!$E$6:$M$51,9,FALSE))</f>
        <v>Se eliminan una vez cumplido el tiempo de retención en el archivo central por no generar valores secundarios; Ver ficha N°. 3</v>
      </c>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31.5" x14ac:dyDescent="0.2">
      <c r="A19" s="11" t="s">
        <v>28</v>
      </c>
      <c r="B19" s="94">
        <v>4</v>
      </c>
      <c r="C19" s="76" t="s">
        <v>53</v>
      </c>
      <c r="D19" s="77"/>
      <c r="E19" s="92" t="str">
        <f t="shared" si="2"/>
        <v>04</v>
      </c>
      <c r="F19" s="38" t="str">
        <f t="shared" si="0"/>
        <v>0000-04</v>
      </c>
      <c r="G19" s="35" t="str">
        <f t="shared" si="1"/>
        <v>g</v>
      </c>
      <c r="H19" s="159" t="str">
        <f>VLOOKUP(E19,'M.V.'!$E$6:$M$51,2,FALSE)</f>
        <v>COMPROBANTES DE ALMACEN</v>
      </c>
      <c r="I19" s="160"/>
      <c r="J19" s="27">
        <f>IF(VLOOKUP(E19,'M.V.'!$E$6:$M$51,3,FALSE)=0," ",VLOOKUP(E19,'M.V.'!$E$6:$M$51,3,FALSE))</f>
        <v>12</v>
      </c>
      <c r="K19" s="27" t="str">
        <f>IF(VLOOKUP(E19,'M.V.'!$E$6:$M$51,4,FALSE)=0," ",VLOOKUP(E19,'M.V.'!$E$6:$M$51,4,FALSE))</f>
        <v xml:space="preserve"> </v>
      </c>
      <c r="L19" s="27" t="str">
        <f>IF(VLOOKUP(E19,'M.V.'!$E$6:$M$51,5,FALSE)=0," ",VLOOKUP(E19,'M.V.'!$E$6:$M$51,5,FALSE))</f>
        <v>X</v>
      </c>
      <c r="M19" s="43" t="str">
        <f>IF(VLOOKUP(E19,'M.V.'!$E$6:$M$51,6,FALSE)=0," ",VLOOKUP(E19,'M.V.'!$E$6:$M$51,6,FALSE))</f>
        <v xml:space="preserve"> </v>
      </c>
      <c r="N19" s="43" t="str">
        <f>IF(VLOOKUP(E19,'M.V.'!$E$6:$M$51,7,FALSE)=0," ",VLOOKUP(E19,'M.V.'!$E$6:$M$51,7,FALSE))</f>
        <v xml:space="preserve"> </v>
      </c>
      <c r="O19" s="95" t="str">
        <f>IF(VLOOKUP(E19,'M.V.'!$E$6:$M$51,9,FALSE)=0," ",VLOOKUP(E19,'M.V.'!$E$6:$M$51,9,FALSE))</f>
        <v>Se eliminan una vez cumplido el tiempo de retención en el archivo central por no generar valores secundarios; Ver ficha N°. 4</v>
      </c>
    </row>
    <row r="20" spans="1:15" s="10" customFormat="1" ht="15.75" thickBot="1" x14ac:dyDescent="0.25">
      <c r="A20" s="11"/>
      <c r="B20" s="94"/>
      <c r="C20" s="76"/>
      <c r="D20" s="77"/>
      <c r="E20" s="92"/>
      <c r="F20" s="49"/>
      <c r="G20" s="50"/>
      <c r="H20" s="55"/>
      <c r="I20" s="56"/>
      <c r="J20" s="53"/>
      <c r="K20" s="53"/>
      <c r="L20" s="53"/>
      <c r="M20" s="54"/>
      <c r="N20" s="54"/>
      <c r="O20" s="101"/>
    </row>
    <row r="21" spans="1:15" s="10" customFormat="1" ht="42" x14ac:dyDescent="0.2">
      <c r="A21" s="11" t="s">
        <v>28</v>
      </c>
      <c r="B21" s="94">
        <v>5</v>
      </c>
      <c r="C21" s="76" t="s">
        <v>54</v>
      </c>
      <c r="D21" s="77"/>
      <c r="E21" s="92" t="str">
        <f t="shared" si="2"/>
        <v>05</v>
      </c>
      <c r="F21" s="38" t="str">
        <f t="shared" si="0"/>
        <v>0000-05</v>
      </c>
      <c r="G21" s="35" t="str">
        <f t="shared" si="1"/>
        <v>g</v>
      </c>
      <c r="H21" s="159" t="str">
        <f>VLOOKUP(E21,'M.V.'!$E$6:$M$51,2,FALSE)</f>
        <v>CONTRATOS</v>
      </c>
      <c r="I21" s="160"/>
      <c r="J21" s="27">
        <f>IF(VLOOKUP(E21,'M.V.'!$E$6:$M$51,3,FALSE)=0," ",VLOOKUP(E21,'M.V.'!$E$6:$M$51,3,FALSE))</f>
        <v>20</v>
      </c>
      <c r="K21" s="27" t="str">
        <f>IF(VLOOKUP(E21,'M.V.'!$E$6:$M$51,4,FALSE)=0," ",VLOOKUP(E21,'M.V.'!$E$6:$M$51,4,FALSE))</f>
        <v xml:space="preserve"> </v>
      </c>
      <c r="L21" s="27" t="str">
        <f>IF(VLOOKUP(E21,'M.V.'!$E$6:$M$51,5,FALSE)=0," ",VLOOKUP(E21,'M.V.'!$E$6:$M$51,5,FALSE))</f>
        <v xml:space="preserve"> </v>
      </c>
      <c r="M21" s="43" t="str">
        <f>IF(VLOOKUP(E21,'M.V.'!$E$6:$M$51,6,FALSE)=0," ",VLOOKUP(E21,'M.V.'!$E$6:$M$51,6,FALSE))</f>
        <v>X</v>
      </c>
      <c r="N21" s="43" t="str">
        <f>IF(VLOOKUP(E21,'M.V.'!$E$6:$M$51,7,FALSE)=0," ",VLOOKUP(E21,'M.V.'!$E$6:$M$51,7,FALSE))</f>
        <v>X</v>
      </c>
      <c r="O21" s="95" t="str">
        <f>IF(VLOOKUP(E21,'M.V.'!$E$6:$M$51,9,FALSE)=0," ",VLOOKUP(E21,'M.V.'!$E$6:$M$51,9,FALSE))</f>
        <v>Seleccionar por cada año de producción documental aquellos contratos que representen inversiones importantes para la unidad y que tengan trascendencia para el desarrollo misional de la misma; Ver ficha N°. 5</v>
      </c>
    </row>
    <row r="22" spans="1:15" s="10" customFormat="1" ht="15.75" thickBot="1" x14ac:dyDescent="0.25">
      <c r="A22" s="11"/>
      <c r="B22" s="94"/>
      <c r="C22" s="76"/>
      <c r="D22" s="77"/>
      <c r="E22" s="92"/>
      <c r="F22" s="49"/>
      <c r="G22" s="50"/>
      <c r="H22" s="55"/>
      <c r="I22" s="56"/>
      <c r="J22" s="53"/>
      <c r="K22" s="53"/>
      <c r="L22" s="53"/>
      <c r="M22" s="54"/>
      <c r="N22" s="54"/>
      <c r="O22" s="101"/>
    </row>
    <row r="23" spans="1:15" s="10" customFormat="1" x14ac:dyDescent="0.2">
      <c r="A23" s="11" t="s">
        <v>28</v>
      </c>
      <c r="B23" s="94"/>
      <c r="C23" s="76" t="s">
        <v>14</v>
      </c>
      <c r="D23" s="77"/>
      <c r="E23" s="92" t="str">
        <f t="shared" si="2"/>
        <v>06</v>
      </c>
      <c r="F23" s="38" t="str">
        <f t="shared" si="0"/>
        <v>0000-06</v>
      </c>
      <c r="G23" s="35" t="str">
        <f t="shared" si="1"/>
        <v>g</v>
      </c>
      <c r="H23" s="159" t="str">
        <f>VLOOKUP(E23,'M.V.'!$E$6:$M$51,2,FALSE)</f>
        <v>CORRESPONDENCIA</v>
      </c>
      <c r="I23" s="160"/>
      <c r="J23" s="27" t="str">
        <f>IF(VLOOKUP(E23,'M.V.'!$E$6:$M$51,3,FALSE)=0," ",VLOOKUP(E23,'M.V.'!$E$6:$M$51,3,FALSE))</f>
        <v xml:space="preserve"> </v>
      </c>
      <c r="K23" s="27" t="str">
        <f>IF(VLOOKUP(E23,'M.V.'!$E$6:$M$51,4,FALSE)=0," ",VLOOKUP(E23,'M.V.'!$E$6:$M$51,4,FALSE))</f>
        <v xml:space="preserve"> </v>
      </c>
      <c r="L23" s="27" t="str">
        <f>IF(VLOOKUP(E23,'M.V.'!$E$6:$M$51,5,FALSE)=0," ",VLOOKUP(E23,'M.V.'!$E$6:$M$51,5,FALSE))</f>
        <v xml:space="preserve"> </v>
      </c>
      <c r="M23" s="43" t="str">
        <f>IF(VLOOKUP(E23,'M.V.'!$E$6:$M$51,6,FALSE)=0," ",VLOOKUP(E23,'M.V.'!$E$6:$M$51,6,FALSE))</f>
        <v xml:space="preserve"> </v>
      </c>
      <c r="N23" s="43" t="str">
        <f>IF(VLOOKUP(E23,'M.V.'!$E$6:$M$51,7,FALSE)=0," ",VLOOKUP(E23,'M.V.'!$E$6:$M$51,7,FALSE))</f>
        <v xml:space="preserve"> </v>
      </c>
      <c r="O23" s="95" t="str">
        <f>IF(VLOOKUP(E23,'M.V.'!$E$6:$M$51,9,FALSE)=0," ",VLOOKUP(E23,'M.V.'!$E$6:$M$51,9,FALSE))</f>
        <v xml:space="preserve"> </v>
      </c>
    </row>
    <row r="24" spans="1:15" s="10" customFormat="1" ht="31.5" x14ac:dyDescent="0.2">
      <c r="A24" s="11" t="s">
        <v>28</v>
      </c>
      <c r="B24" s="94">
        <v>6</v>
      </c>
      <c r="C24" s="76" t="s">
        <v>14</v>
      </c>
      <c r="D24" s="77" t="s">
        <v>50</v>
      </c>
      <c r="E24" s="93" t="str">
        <f t="shared" ref="E24:E87" si="3">CONCATENATE(C24,".",D24)</f>
        <v>06.01</v>
      </c>
      <c r="F24" s="39" t="str">
        <f t="shared" si="0"/>
        <v>0000-06.01</v>
      </c>
      <c r="G24" s="35" t="str">
        <f t="shared" si="1"/>
        <v>c</v>
      </c>
      <c r="H24" s="157" t="str">
        <f>VLOOKUP(E24,'M.V.'!$E$6:$M$51,2,FALSE)</f>
        <v>CORRESPONDENCIA EXTERNA</v>
      </c>
      <c r="I24" s="158"/>
      <c r="J24" s="27">
        <f>IF(VLOOKUP(E24,'M.V.'!$E$6:$M$51,3,FALSE)=0," ",VLOOKUP(E24,'M.V.'!$E$6:$M$51,3,FALSE))</f>
        <v>12</v>
      </c>
      <c r="K24" s="27" t="str">
        <f>IF(VLOOKUP(E24,'M.V.'!$E$6:$M$51,4,FALSE)=0," ",VLOOKUP(E24,'M.V.'!$E$6:$M$51,4,FALSE))</f>
        <v>X</v>
      </c>
      <c r="L24" s="27" t="str">
        <f>IF(VLOOKUP(E24,'M.V.'!$E$6:$M$51,5,FALSE)=0," ",VLOOKUP(E24,'M.V.'!$E$6:$M$51,5,FALSE))</f>
        <v xml:space="preserve"> </v>
      </c>
      <c r="M24" s="43" t="str">
        <f>IF(VLOOKUP(E24,'M.V.'!$E$6:$M$51,6,FALSE)=0," ",VLOOKUP(E24,'M.V.'!$E$6:$M$51,6,FALSE))</f>
        <v>X</v>
      </c>
      <c r="N24" s="43" t="str">
        <f>IF(VLOOKUP(E24,'M.V.'!$E$6:$M$51,7,FALSE)=0," ",VLOOKUP(E24,'M.V.'!$E$6:$M$51,7,FALSE))</f>
        <v xml:space="preserve"> </v>
      </c>
      <c r="O24" s="95" t="str">
        <f>IF(VLOOKUP(E24,'M.V.'!$E$6:$M$51,9,FALSE)=0," ",VLOOKUP(E24,'M.V.'!$E$6:$M$51,9,FALSE))</f>
        <v>Constituyen parte de la memoria histórica, porque testimonian el desarrollo de las actividades realizadas en cumplimiento de las funciones administrativas; Ver ficha N°. 6</v>
      </c>
    </row>
    <row r="25" spans="1:15" s="10" customFormat="1" x14ac:dyDescent="0.2">
      <c r="A25" s="11"/>
      <c r="B25" s="94"/>
      <c r="C25" s="76"/>
      <c r="D25" s="77"/>
      <c r="E25" s="93"/>
      <c r="F25" s="58"/>
      <c r="G25" s="59"/>
      <c r="H25" s="60"/>
      <c r="I25" s="61"/>
      <c r="J25" s="62"/>
      <c r="K25" s="62"/>
      <c r="L25" s="62"/>
      <c r="M25" s="63"/>
      <c r="N25" s="63"/>
      <c r="O25" s="102"/>
    </row>
    <row r="26" spans="1:15" s="10" customFormat="1" ht="42" x14ac:dyDescent="0.2">
      <c r="A26" s="11" t="s">
        <v>28</v>
      </c>
      <c r="B26" s="94">
        <v>7</v>
      </c>
      <c r="C26" s="76" t="s">
        <v>14</v>
      </c>
      <c r="D26" s="77" t="s">
        <v>51</v>
      </c>
      <c r="E26" s="93" t="str">
        <f t="shared" si="3"/>
        <v>06.02</v>
      </c>
      <c r="F26" s="39" t="str">
        <f t="shared" si="0"/>
        <v>0000-06.02</v>
      </c>
      <c r="G26" s="35" t="str">
        <f t="shared" si="1"/>
        <v>c</v>
      </c>
      <c r="H26" s="157" t="str">
        <f>VLOOKUP(E26,'M.V.'!$E$6:$M$51,2,FALSE)</f>
        <v>CORRESPONDENCIA INTERNA</v>
      </c>
      <c r="I26" s="158"/>
      <c r="J26" s="27">
        <f>IF(VLOOKUP(E26,'M.V.'!$E$6:$M$51,3,FALSE)=0," ",VLOOKUP(E26,'M.V.'!$E$6:$M$51,3,FALSE))</f>
        <v>12</v>
      </c>
      <c r="K26" s="27" t="str">
        <f>IF(VLOOKUP(E26,'M.V.'!$E$6:$M$51,4,FALSE)=0," ",VLOOKUP(E26,'M.V.'!$E$6:$M$51,4,FALSE))</f>
        <v>X</v>
      </c>
      <c r="L26" s="27" t="str">
        <f>IF(VLOOKUP(E26,'M.V.'!$E$6:$M$51,5,FALSE)=0," ",VLOOKUP(E26,'M.V.'!$E$6:$M$51,5,FALSE))</f>
        <v xml:space="preserve"> </v>
      </c>
      <c r="M26" s="43" t="str">
        <f>IF(VLOOKUP(E26,'M.V.'!$E$6:$M$51,6,FALSE)=0," ",VLOOKUP(E26,'M.V.'!$E$6:$M$51,6,FALSE))</f>
        <v>X</v>
      </c>
      <c r="N26" s="43" t="str">
        <f>IF(VLOOKUP(E26,'M.V.'!$E$6:$M$51,7,FALSE)=0," ",VLOOKUP(E26,'M.V.'!$E$6:$M$51,7,FALSE))</f>
        <v xml:space="preserve"> </v>
      </c>
      <c r="O26" s="95" t="str">
        <f>IF(VLOOKUP(E26,'M.V.'!$E$6:$M$51,9,FALSE)=0," ",VLOOKUP(E26,'M.V.'!$E$6:$M$51,9,FALSE))</f>
        <v>Constituyen parte de la memoria histórica de la entidad, porque reflejan y testimonian el desarrollo de las actividades realizadas por cada dependencia en cumplimiento de las funciones administrativas; Ver ficha N°. 7</v>
      </c>
    </row>
    <row r="27" spans="1:15" s="10" customFormat="1" ht="15.75" thickBot="1" x14ac:dyDescent="0.25">
      <c r="A27" s="11"/>
      <c r="B27" s="94"/>
      <c r="C27" s="76"/>
      <c r="D27" s="77"/>
      <c r="E27" s="93"/>
      <c r="F27" s="57"/>
      <c r="G27" s="50"/>
      <c r="H27" s="51"/>
      <c r="I27" s="52"/>
      <c r="J27" s="53"/>
      <c r="K27" s="53"/>
      <c r="L27" s="53"/>
      <c r="M27" s="54"/>
      <c r="N27" s="54"/>
      <c r="O27" s="101"/>
    </row>
    <row r="28" spans="1:15" s="10" customFormat="1" ht="31.5" x14ac:dyDescent="0.2">
      <c r="A28" s="11" t="s">
        <v>28</v>
      </c>
      <c r="B28" s="94">
        <v>8</v>
      </c>
      <c r="C28" s="76" t="s">
        <v>55</v>
      </c>
      <c r="D28" s="77"/>
      <c r="E28" s="92" t="str">
        <f t="shared" ref="E28:E44" si="4">C28</f>
        <v>07</v>
      </c>
      <c r="F28" s="38" t="str">
        <f t="shared" si="0"/>
        <v>0000-07</v>
      </c>
      <c r="G28" s="35" t="str">
        <f t="shared" si="1"/>
        <v>g</v>
      </c>
      <c r="H28" s="159" t="str">
        <f>VLOOKUP(E28,'M.V.'!$E$6:$M$51,2,FALSE)</f>
        <v>CUENTAS DE ALMACEN</v>
      </c>
      <c r="I28" s="160"/>
      <c r="J28" s="27">
        <f>IF(VLOOKUP(E28,'M.V.'!$E$6:$M$51,3,FALSE)=0," ",VLOOKUP(E28,'M.V.'!$E$6:$M$51,3,FALSE))</f>
        <v>20</v>
      </c>
      <c r="K28" s="27" t="str">
        <f>IF(VLOOKUP(E28,'M.V.'!$E$6:$M$51,4,FALSE)=0," ",VLOOKUP(E28,'M.V.'!$E$6:$M$51,4,FALSE))</f>
        <v xml:space="preserve"> </v>
      </c>
      <c r="L28" s="27" t="str">
        <f>IF(VLOOKUP(E28,'M.V.'!$E$6:$M$51,5,FALSE)=0," ",VLOOKUP(E28,'M.V.'!$E$6:$M$51,5,FALSE))</f>
        <v>X</v>
      </c>
      <c r="M28" s="43" t="str">
        <f>IF(VLOOKUP(E28,'M.V.'!$E$6:$M$51,6,FALSE)=0," ",VLOOKUP(E28,'M.V.'!$E$6:$M$51,6,FALSE))</f>
        <v xml:space="preserve"> </v>
      </c>
      <c r="N28" s="43" t="str">
        <f>IF(VLOOKUP(E28,'M.V.'!$E$6:$M$51,7,FALSE)=0," ",VLOOKUP(E28,'M.V.'!$E$6:$M$51,7,FALSE))</f>
        <v xml:space="preserve"> </v>
      </c>
      <c r="O28" s="95" t="str">
        <f>IF(VLOOKUP(E28,'M.V.'!$E$6:$M$51,9,FALSE)=0," ",VLOOKUP(E28,'M.V.'!$E$6:$M$51,9,FALSE))</f>
        <v>Se eliminan una vez cumplido el tiempo de retención en el archivo central por no generar valores secundarios; Ver ficha N°. 8</v>
      </c>
    </row>
    <row r="29" spans="1:15" s="10" customFormat="1" ht="15.75" thickBot="1" x14ac:dyDescent="0.25">
      <c r="A29" s="11"/>
      <c r="B29" s="94"/>
      <c r="C29" s="76"/>
      <c r="D29" s="77"/>
      <c r="E29" s="92"/>
      <c r="F29" s="49"/>
      <c r="G29" s="50"/>
      <c r="H29" s="55"/>
      <c r="I29" s="56"/>
      <c r="J29" s="53"/>
      <c r="K29" s="53"/>
      <c r="L29" s="53"/>
      <c r="M29" s="54"/>
      <c r="N29" s="54"/>
      <c r="O29" s="101"/>
    </row>
    <row r="30" spans="1:15" s="10" customFormat="1" ht="42" x14ac:dyDescent="0.2">
      <c r="A30" s="11" t="s">
        <v>28</v>
      </c>
      <c r="B30" s="94">
        <v>9</v>
      </c>
      <c r="C30" s="76" t="s">
        <v>56</v>
      </c>
      <c r="D30" s="77"/>
      <c r="E30" s="92" t="str">
        <f t="shared" si="4"/>
        <v>08</v>
      </c>
      <c r="F30" s="38" t="str">
        <f t="shared" si="0"/>
        <v>0000-08</v>
      </c>
      <c r="G30" s="35" t="str">
        <f t="shared" si="1"/>
        <v>g</v>
      </c>
      <c r="H30" s="159" t="str">
        <f>VLOOKUP(E30,'M.V.'!$E$6:$M$51,2,FALSE)</f>
        <v>CUENTAS DEL FONDO BOMBEROS</v>
      </c>
      <c r="I30" s="160"/>
      <c r="J30" s="27">
        <f>IF(VLOOKUP(E30,'M.V.'!$E$6:$M$51,3,FALSE)=0," ",VLOOKUP(E30,'M.V.'!$E$6:$M$51,3,FALSE))</f>
        <v>20</v>
      </c>
      <c r="K30" s="27" t="str">
        <f>IF(VLOOKUP(E30,'M.V.'!$E$6:$M$51,4,FALSE)=0," ",VLOOKUP(E30,'M.V.'!$E$6:$M$51,4,FALSE))</f>
        <v xml:space="preserve"> </v>
      </c>
      <c r="L30" s="27" t="str">
        <f>IF(VLOOKUP(E30,'M.V.'!$E$6:$M$51,5,FALSE)=0," ",VLOOKUP(E30,'M.V.'!$E$6:$M$51,5,FALSE))</f>
        <v xml:space="preserve"> </v>
      </c>
      <c r="M30" s="43" t="str">
        <f>IF(VLOOKUP(E30,'M.V.'!$E$6:$M$51,6,FALSE)=0," ",VLOOKUP(E30,'M.V.'!$E$6:$M$51,6,FALSE))</f>
        <v>X</v>
      </c>
      <c r="N30" s="43" t="str">
        <f>IF(VLOOKUP(E30,'M.V.'!$E$6:$M$51,7,FALSE)=0," ",VLOOKUP(E30,'M.V.'!$E$6:$M$51,7,FALSE))</f>
        <v>X</v>
      </c>
      <c r="O30" s="95" t="str">
        <f>IF(VLOOKUP(E30,'M.V.'!$E$6:$M$51,9,FALSE)=0," ",VLOOKUP(E30,'M.V.'!$E$6:$M$51,9,FALSE))</f>
        <v>Seleccionar como muestra representativa las cuentas del fondo de bomberos de diciembre de cada año, teniendo en cuenta que en este mes el movimiento es mayor; Ver ficha N°. 9</v>
      </c>
    </row>
    <row r="31" spans="1:15" s="10" customFormat="1" ht="15.75" thickBot="1" x14ac:dyDescent="0.25">
      <c r="A31" s="11"/>
      <c r="B31" s="94"/>
      <c r="C31" s="76"/>
      <c r="D31" s="77"/>
      <c r="E31" s="92"/>
      <c r="F31" s="49"/>
      <c r="G31" s="50"/>
      <c r="H31" s="55"/>
      <c r="I31" s="56"/>
      <c r="J31" s="53"/>
      <c r="K31" s="53"/>
      <c r="L31" s="53"/>
      <c r="M31" s="54"/>
      <c r="N31" s="54"/>
      <c r="O31" s="101"/>
    </row>
    <row r="32" spans="1:15" s="10" customFormat="1" ht="42" x14ac:dyDescent="0.2">
      <c r="A32" s="11" t="s">
        <v>28</v>
      </c>
      <c r="B32" s="94">
        <v>10</v>
      </c>
      <c r="C32" s="76" t="s">
        <v>57</v>
      </c>
      <c r="D32" s="77"/>
      <c r="E32" s="92" t="str">
        <f t="shared" si="4"/>
        <v>09</v>
      </c>
      <c r="F32" s="38" t="str">
        <f t="shared" si="0"/>
        <v>0000-09</v>
      </c>
      <c r="G32" s="35" t="str">
        <f t="shared" si="1"/>
        <v>g</v>
      </c>
      <c r="H32" s="159" t="str">
        <f>VLOOKUP(E32,'M.V.'!$E$6:$M$51,2,FALSE)</f>
        <v>DIAGNOSTICOS GENERALES DE ESTACIONES</v>
      </c>
      <c r="I32" s="160"/>
      <c r="J32" s="27">
        <f>IF(VLOOKUP(E32,'M.V.'!$E$6:$M$51,3,FALSE)=0," ",VLOOKUP(E32,'M.V.'!$E$6:$M$51,3,FALSE))</f>
        <v>12</v>
      </c>
      <c r="K32" s="27" t="str">
        <f>IF(VLOOKUP(E32,'M.V.'!$E$6:$M$51,4,FALSE)=0," ",VLOOKUP(E32,'M.V.'!$E$6:$M$51,4,FALSE))</f>
        <v>X</v>
      </c>
      <c r="L32" s="27" t="str">
        <f>IF(VLOOKUP(E32,'M.V.'!$E$6:$M$51,5,FALSE)=0," ",VLOOKUP(E32,'M.V.'!$E$6:$M$51,5,FALSE))</f>
        <v xml:space="preserve"> </v>
      </c>
      <c r="M32" s="43" t="str">
        <f>IF(VLOOKUP(E32,'M.V.'!$E$6:$M$51,6,FALSE)=0," ",VLOOKUP(E32,'M.V.'!$E$6:$M$51,6,FALSE))</f>
        <v>X</v>
      </c>
      <c r="N32" s="43" t="str">
        <f>IF(VLOOKUP(E32,'M.V.'!$E$6:$M$51,7,FALSE)=0," ",VLOOKUP(E32,'M.V.'!$E$6:$M$51,7,FALSE))</f>
        <v xml:space="preserve"> </v>
      </c>
      <c r="O32" s="95" t="str">
        <f>IF(VLOOKUP(E32,'M.V.'!$E$6:$M$51,9,FALSE)=0," ",VLOOKUP(E32,'M.V.'!$E$6:$M$51,9,FALSE))</f>
        <v>Constituyen parte de la memoria histórica de la entidad y  permite evidenciar el cumplimiento de tareas y objetivos tanto de las oficinas administrativas como de  las estaciones; Ver ficha N°. 10</v>
      </c>
    </row>
    <row r="33" spans="1:15" s="10" customFormat="1" ht="15.75" thickBot="1" x14ac:dyDescent="0.25">
      <c r="A33" s="11"/>
      <c r="B33" s="94"/>
      <c r="C33" s="76"/>
      <c r="D33" s="77"/>
      <c r="E33" s="92"/>
      <c r="F33" s="49"/>
      <c r="G33" s="50"/>
      <c r="H33" s="55"/>
      <c r="I33" s="56"/>
      <c r="J33" s="53"/>
      <c r="K33" s="53"/>
      <c r="L33" s="53"/>
      <c r="M33" s="54"/>
      <c r="N33" s="54"/>
      <c r="O33" s="101"/>
    </row>
    <row r="34" spans="1:15" s="10" customFormat="1" ht="42" x14ac:dyDescent="0.2">
      <c r="A34" s="11" t="s">
        <v>28</v>
      </c>
      <c r="B34" s="94">
        <v>11</v>
      </c>
      <c r="C34" s="76" t="s">
        <v>29</v>
      </c>
      <c r="D34" s="77"/>
      <c r="E34" s="92" t="str">
        <f t="shared" si="4"/>
        <v>10</v>
      </c>
      <c r="F34" s="38" t="str">
        <f t="shared" si="0"/>
        <v>0000-10</v>
      </c>
      <c r="G34" s="35" t="str">
        <f t="shared" si="1"/>
        <v>g</v>
      </c>
      <c r="H34" s="159" t="str">
        <f>VLOOKUP(E34,'M.V.'!$E$6:$M$51,2,FALSE)</f>
        <v>DIRECTIVAS DE INSTRUCCIÓN</v>
      </c>
      <c r="I34" s="160"/>
      <c r="J34" s="27">
        <f>IF(VLOOKUP(E34,'M.V.'!$E$6:$M$51,3,FALSE)=0," ",VLOOKUP(E34,'M.V.'!$E$6:$M$51,3,FALSE))</f>
        <v>12</v>
      </c>
      <c r="K34" s="27" t="str">
        <f>IF(VLOOKUP(E34,'M.V.'!$E$6:$M$51,4,FALSE)=0," ",VLOOKUP(E34,'M.V.'!$E$6:$M$51,4,FALSE))</f>
        <v>X</v>
      </c>
      <c r="L34" s="27" t="str">
        <f>IF(VLOOKUP(E34,'M.V.'!$E$6:$M$51,5,FALSE)=0," ",VLOOKUP(E34,'M.V.'!$E$6:$M$51,5,FALSE))</f>
        <v xml:space="preserve"> </v>
      </c>
      <c r="M34" s="43" t="str">
        <f>IF(VLOOKUP(E34,'M.V.'!$E$6:$M$51,6,FALSE)=0," ",VLOOKUP(E34,'M.V.'!$E$6:$M$51,6,FALSE))</f>
        <v>X</v>
      </c>
      <c r="N34" s="43" t="str">
        <f>IF(VLOOKUP(E34,'M.V.'!$E$6:$M$51,7,FALSE)=0," ",VLOOKUP(E34,'M.V.'!$E$6:$M$51,7,FALSE))</f>
        <v xml:space="preserve"> </v>
      </c>
      <c r="O34" s="95" t="str">
        <f>IF(VLOOKUP(E34,'M.V.'!$E$6:$M$51,9,FALSE)=0," ",VLOOKUP(E34,'M.V.'!$E$6:$M$51,9,FALSE))</f>
        <v>Constituyen parte de la memoria histórica de la entidad, porque son el testimonio de las directrices en materia de capacitación impartidas por el cuerpo oficial de bomberos a través del tiempo; Ver ficha N°. 11</v>
      </c>
    </row>
    <row r="35" spans="1:15" s="10" customFormat="1" ht="15.75" thickBot="1" x14ac:dyDescent="0.25">
      <c r="A35" s="11"/>
      <c r="B35" s="94"/>
      <c r="C35" s="76"/>
      <c r="D35" s="77"/>
      <c r="E35" s="92"/>
      <c r="F35" s="49"/>
      <c r="G35" s="50"/>
      <c r="H35" s="55"/>
      <c r="I35" s="56"/>
      <c r="J35" s="53"/>
      <c r="K35" s="53"/>
      <c r="L35" s="53"/>
      <c r="M35" s="54"/>
      <c r="N35" s="54"/>
      <c r="O35" s="101"/>
    </row>
    <row r="36" spans="1:15" s="10" customFormat="1" ht="31.5" x14ac:dyDescent="0.2">
      <c r="A36" s="11" t="s">
        <v>28</v>
      </c>
      <c r="B36" s="94">
        <v>12</v>
      </c>
      <c r="C36" s="76" t="s">
        <v>30</v>
      </c>
      <c r="D36" s="77"/>
      <c r="E36" s="92" t="str">
        <f t="shared" si="4"/>
        <v>11</v>
      </c>
      <c r="F36" s="38" t="str">
        <f t="shared" si="0"/>
        <v>0000-11</v>
      </c>
      <c r="G36" s="35" t="str">
        <f t="shared" si="1"/>
        <v>g</v>
      </c>
      <c r="H36" s="159" t="str">
        <f>VLOOKUP(E36,'M.V.'!$E$6:$M$51,2,FALSE)</f>
        <v>ESTADISTICAS MENSUALES DE SERVICIOS PRESTADOS</v>
      </c>
      <c r="I36" s="160"/>
      <c r="J36" s="27">
        <f>IF(VLOOKUP(E36,'M.V.'!$E$6:$M$51,3,FALSE)=0," ",VLOOKUP(E36,'M.V.'!$E$6:$M$51,3,FALSE))</f>
        <v>5</v>
      </c>
      <c r="K36" s="27" t="str">
        <f>IF(VLOOKUP(E36,'M.V.'!$E$6:$M$51,4,FALSE)=0," ",VLOOKUP(E36,'M.V.'!$E$6:$M$51,4,FALSE))</f>
        <v>X</v>
      </c>
      <c r="L36" s="27" t="str">
        <f>IF(VLOOKUP(E36,'M.V.'!$E$6:$M$51,5,FALSE)=0," ",VLOOKUP(E36,'M.V.'!$E$6:$M$51,5,FALSE))</f>
        <v xml:space="preserve"> </v>
      </c>
      <c r="M36" s="43" t="str">
        <f>IF(VLOOKUP(E36,'M.V.'!$E$6:$M$51,6,FALSE)=0," ",VLOOKUP(E36,'M.V.'!$E$6:$M$51,6,FALSE))</f>
        <v>X</v>
      </c>
      <c r="N36" s="43" t="str">
        <f>IF(VLOOKUP(E36,'M.V.'!$E$6:$M$51,7,FALSE)=0," ",VLOOKUP(E36,'M.V.'!$E$6:$M$51,7,FALSE))</f>
        <v xml:space="preserve"> </v>
      </c>
      <c r="O36" s="95" t="str">
        <f>IF(VLOOKUP(E36,'M.V.'!$E$6:$M$51,9,FALSE)=0," ",VLOOKUP(E36,'M.V.'!$E$6:$M$51,9,FALSE))</f>
        <v>Constituyen parte del patrimonio documental de la entidad, por cuanto consolidan las actividades realizadas en la atención de los diferentes servicios de emergencia; Ver ficha N°. 12</v>
      </c>
    </row>
    <row r="37" spans="1:15" s="10" customFormat="1" ht="15.75" thickBot="1" x14ac:dyDescent="0.25">
      <c r="A37" s="11"/>
      <c r="B37" s="94"/>
      <c r="C37" s="76"/>
      <c r="D37" s="77"/>
      <c r="E37" s="92"/>
      <c r="F37" s="49"/>
      <c r="G37" s="50"/>
      <c r="H37" s="55"/>
      <c r="I37" s="56"/>
      <c r="J37" s="53"/>
      <c r="K37" s="53"/>
      <c r="L37" s="53"/>
      <c r="M37" s="54"/>
      <c r="N37" s="54"/>
      <c r="O37" s="101"/>
    </row>
    <row r="38" spans="1:15" s="10" customFormat="1" ht="31.5" x14ac:dyDescent="0.2">
      <c r="A38" s="11" t="s">
        <v>28</v>
      </c>
      <c r="B38" s="94">
        <v>13</v>
      </c>
      <c r="C38" s="76" t="s">
        <v>31</v>
      </c>
      <c r="D38" s="77"/>
      <c r="E38" s="92" t="str">
        <f t="shared" si="4"/>
        <v>12</v>
      </c>
      <c r="F38" s="38" t="str">
        <f t="shared" si="0"/>
        <v>0000-12</v>
      </c>
      <c r="G38" s="35" t="str">
        <f t="shared" si="1"/>
        <v>g</v>
      </c>
      <c r="H38" s="159" t="str">
        <f>VLOOKUP(E38,'M.V.'!$E$6:$M$51,2,FALSE)</f>
        <v>EXPEDIENTES DE MAQUINAS DE BOMBEROS</v>
      </c>
      <c r="I38" s="160"/>
      <c r="J38" s="27">
        <f>IF(VLOOKUP(E38,'M.V.'!$E$6:$M$51,3,FALSE)=0," ",VLOOKUP(E38,'M.V.'!$E$6:$M$51,3,FALSE))</f>
        <v>5</v>
      </c>
      <c r="K38" s="27" t="str">
        <f>IF(VLOOKUP(E38,'M.V.'!$E$6:$M$51,4,FALSE)=0," ",VLOOKUP(E38,'M.V.'!$E$6:$M$51,4,FALSE))</f>
        <v xml:space="preserve"> </v>
      </c>
      <c r="L38" s="27" t="str">
        <f>IF(VLOOKUP(E38,'M.V.'!$E$6:$M$51,5,FALSE)=0," ",VLOOKUP(E38,'M.V.'!$E$6:$M$51,5,FALSE))</f>
        <v>X</v>
      </c>
      <c r="M38" s="43" t="str">
        <f>IF(VLOOKUP(E38,'M.V.'!$E$6:$M$51,6,FALSE)=0," ",VLOOKUP(E38,'M.V.'!$E$6:$M$51,6,FALSE))</f>
        <v xml:space="preserve"> </v>
      </c>
      <c r="N38" s="43" t="str">
        <f>IF(VLOOKUP(E38,'M.V.'!$E$6:$M$51,7,FALSE)=0," ",VLOOKUP(E38,'M.V.'!$E$6:$M$51,7,FALSE))</f>
        <v xml:space="preserve"> </v>
      </c>
      <c r="O38" s="95" t="str">
        <f>IF(VLOOKUP(E38,'M.V.'!$E$6:$M$51,9,FALSE)=0," ",VLOOKUP(E38,'M.V.'!$E$6:$M$51,9,FALSE))</f>
        <v>Se eliminan una vez cumplido el tiempo de retención en el  archivo central por no generar valores secundarios; Ver ficha N°. 13</v>
      </c>
    </row>
    <row r="39" spans="1:15" s="10" customFormat="1" ht="15.75" thickBot="1" x14ac:dyDescent="0.25">
      <c r="A39" s="11"/>
      <c r="B39" s="94"/>
      <c r="C39" s="76"/>
      <c r="D39" s="77"/>
      <c r="E39" s="92"/>
      <c r="F39" s="49"/>
      <c r="G39" s="50"/>
      <c r="H39" s="55"/>
      <c r="I39" s="56"/>
      <c r="J39" s="53"/>
      <c r="K39" s="53"/>
      <c r="L39" s="53"/>
      <c r="M39" s="54"/>
      <c r="N39" s="54"/>
      <c r="O39" s="101"/>
    </row>
    <row r="40" spans="1:15" s="10" customFormat="1" ht="105" x14ac:dyDescent="0.2">
      <c r="A40" s="11" t="s">
        <v>28</v>
      </c>
      <c r="B40" s="94">
        <v>14</v>
      </c>
      <c r="C40" s="76" t="s">
        <v>32</v>
      </c>
      <c r="D40" s="77"/>
      <c r="E40" s="92" t="str">
        <f t="shared" si="4"/>
        <v>13</v>
      </c>
      <c r="F40" s="38" t="str">
        <f t="shared" si="0"/>
        <v>0000-13</v>
      </c>
      <c r="G40" s="35" t="str">
        <f t="shared" si="1"/>
        <v>g</v>
      </c>
      <c r="H40" s="159" t="str">
        <f>VLOOKUP(E40,'M.V.'!$E$6:$M$51,2,FALSE)</f>
        <v>HISTORIAS LABORALES</v>
      </c>
      <c r="I40" s="160"/>
      <c r="J40" s="27">
        <f>IF(VLOOKUP(E40,'M.V.'!$E$6:$M$51,3,FALSE)=0," ",VLOOKUP(E40,'M.V.'!$E$6:$M$51,3,FALSE))</f>
        <v>80</v>
      </c>
      <c r="K40" s="27" t="str">
        <f>IF(VLOOKUP(E40,'M.V.'!$E$6:$M$51,4,FALSE)=0," ",VLOOKUP(E40,'M.V.'!$E$6:$M$51,4,FALSE))</f>
        <v xml:space="preserve"> </v>
      </c>
      <c r="L40" s="27" t="str">
        <f>IF(VLOOKUP(E40,'M.V.'!$E$6:$M$51,5,FALSE)=0," ",VLOOKUP(E40,'M.V.'!$E$6:$M$51,5,FALSE))</f>
        <v xml:space="preserve"> </v>
      </c>
      <c r="M40" s="43" t="str">
        <f>IF(VLOOKUP(E40,'M.V.'!$E$6:$M$51,6,FALSE)=0," ",VLOOKUP(E40,'M.V.'!$E$6:$M$51,6,FALSE))</f>
        <v>X</v>
      </c>
      <c r="N40" s="43" t="str">
        <f>IF(VLOOKUP(E40,'M.V.'!$E$6:$M$51,7,FALSE)=0," ",VLOOKUP(E40,'M.V.'!$E$6:$M$51,7,FALSE))</f>
        <v>X</v>
      </c>
      <c r="O40" s="95" t="str">
        <f>IF(VLOOKUP(E40,'M.V.'!$E$6:$M$51,9,FALSE)=0," ",VLOOKUP(E40,'M.V.'!$E$6:$M$51,9,FALSE))</f>
        <v>Una vez la documentación pierda todos sus valores primarios, se puede proceder a su selección de la siguiente forma:
Historias Laborales anteriores al año de 1968 deben ser transferidas en su totalidad al Archivo de Bogotá, según los protocolos establecidos para esta actividad.
Historias Laborales posteriores al año de 1968 deben ser seleccionadas cada 20 años por niveles jerárquicos de empleos, con las características de ser las más completas de la entidad y en las cantidades estipuladas en el punto anterior; Ver ficha N°. 14</v>
      </c>
    </row>
    <row r="41" spans="1:15" s="10" customFormat="1" ht="15.75" thickBot="1" x14ac:dyDescent="0.25">
      <c r="A41" s="11"/>
      <c r="B41" s="94"/>
      <c r="C41" s="76"/>
      <c r="D41" s="77"/>
      <c r="E41" s="92"/>
      <c r="F41" s="49"/>
      <c r="G41" s="50"/>
      <c r="H41" s="55"/>
      <c r="I41" s="56"/>
      <c r="J41" s="53"/>
      <c r="K41" s="53"/>
      <c r="L41" s="53"/>
      <c r="M41" s="54"/>
      <c r="N41" s="54"/>
      <c r="O41" s="101"/>
    </row>
    <row r="42" spans="1:15" s="10" customFormat="1" ht="31.5" x14ac:dyDescent="0.2">
      <c r="A42" s="11" t="s">
        <v>28</v>
      </c>
      <c r="B42" s="94">
        <v>15</v>
      </c>
      <c r="C42" s="76" t="s">
        <v>33</v>
      </c>
      <c r="D42" s="77"/>
      <c r="E42" s="92" t="str">
        <f t="shared" si="4"/>
        <v>14</v>
      </c>
      <c r="F42" s="38" t="str">
        <f t="shared" si="0"/>
        <v>0000-14</v>
      </c>
      <c r="G42" s="35" t="str">
        <f t="shared" si="1"/>
        <v>g</v>
      </c>
      <c r="H42" s="159" t="str">
        <f>VLOOKUP(E42,'M.V.'!$E$6:$M$51,2,FALSE)</f>
        <v>INFORMATIVOS ADMINISTRATIVOS</v>
      </c>
      <c r="I42" s="160"/>
      <c r="J42" s="27">
        <f>IF(VLOOKUP(E42,'M.V.'!$E$6:$M$51,3,FALSE)=0," ",VLOOKUP(E42,'M.V.'!$E$6:$M$51,3,FALSE))</f>
        <v>12</v>
      </c>
      <c r="K42" s="27" t="str">
        <f>IF(VLOOKUP(E42,'M.V.'!$E$6:$M$51,4,FALSE)=0," ",VLOOKUP(E42,'M.V.'!$E$6:$M$51,4,FALSE))</f>
        <v>X</v>
      </c>
      <c r="L42" s="27" t="str">
        <f>IF(VLOOKUP(E42,'M.V.'!$E$6:$M$51,5,FALSE)=0," ",VLOOKUP(E42,'M.V.'!$E$6:$M$51,5,FALSE))</f>
        <v xml:space="preserve"> </v>
      </c>
      <c r="M42" s="43" t="str">
        <f>IF(VLOOKUP(E42,'M.V.'!$E$6:$M$51,6,FALSE)=0," ",VLOOKUP(E42,'M.V.'!$E$6:$M$51,6,FALSE))</f>
        <v>X</v>
      </c>
      <c r="N42" s="43" t="str">
        <f>IF(VLOOKUP(E42,'M.V.'!$E$6:$M$51,7,FALSE)=0," ",VLOOKUP(E42,'M.V.'!$E$6:$M$51,7,FALSE))</f>
        <v xml:space="preserve"> </v>
      </c>
      <c r="O42" s="95" t="str">
        <f>IF(VLOOKUP(E42,'M.V.'!$E$6:$M$51,9,FALSE)=0," ",VLOOKUP(E42,'M.V.'!$E$6:$M$51,9,FALSE))</f>
        <v>Se conservan totalmente por evidenciar el proceso particular de investigaciones internas en el Cuerpo de Bomberos; Ver ficha N°. 15</v>
      </c>
    </row>
    <row r="43" spans="1:15" s="10" customFormat="1" ht="15.75" thickBot="1" x14ac:dyDescent="0.25">
      <c r="A43" s="11"/>
      <c r="B43" s="94"/>
      <c r="C43" s="76"/>
      <c r="D43" s="77"/>
      <c r="E43" s="92"/>
      <c r="F43" s="49"/>
      <c r="G43" s="50"/>
      <c r="H43" s="55"/>
      <c r="I43" s="56"/>
      <c r="J43" s="53"/>
      <c r="K43" s="53"/>
      <c r="L43" s="53"/>
      <c r="M43" s="54"/>
      <c r="N43" s="54"/>
      <c r="O43" s="101"/>
    </row>
    <row r="44" spans="1:15" s="10" customFormat="1" x14ac:dyDescent="0.2">
      <c r="A44" s="11" t="s">
        <v>28</v>
      </c>
      <c r="B44" s="94"/>
      <c r="C44" s="76" t="s">
        <v>34</v>
      </c>
      <c r="D44" s="77"/>
      <c r="E44" s="92" t="str">
        <f t="shared" si="4"/>
        <v>15</v>
      </c>
      <c r="F44" s="38" t="str">
        <f t="shared" si="0"/>
        <v>0000-15</v>
      </c>
      <c r="G44" s="35" t="str">
        <f t="shared" si="1"/>
        <v>g</v>
      </c>
      <c r="H44" s="159" t="str">
        <f>VLOOKUP(E44,'M.V.'!$E$6:$M$51,2,FALSE)</f>
        <v>INFORMES</v>
      </c>
      <c r="I44" s="160"/>
      <c r="J44" s="27" t="str">
        <f>IF(VLOOKUP(E44,'M.V.'!$E$6:$M$51,3,FALSE)=0," ",VLOOKUP(E44,'M.V.'!$E$6:$M$51,3,FALSE))</f>
        <v xml:space="preserve"> </v>
      </c>
      <c r="K44" s="27" t="str">
        <f>IF(VLOOKUP(E44,'M.V.'!$E$6:$M$51,4,FALSE)=0," ",VLOOKUP(E44,'M.V.'!$E$6:$M$51,4,FALSE))</f>
        <v xml:space="preserve"> </v>
      </c>
      <c r="L44" s="27" t="str">
        <f>IF(VLOOKUP(E44,'M.V.'!$E$6:$M$51,5,FALSE)=0," ",VLOOKUP(E44,'M.V.'!$E$6:$M$51,5,FALSE))</f>
        <v xml:space="preserve"> </v>
      </c>
      <c r="M44" s="43" t="str">
        <f>IF(VLOOKUP(E44,'M.V.'!$E$6:$M$51,6,FALSE)=0," ",VLOOKUP(E44,'M.V.'!$E$6:$M$51,6,FALSE))</f>
        <v xml:space="preserve"> </v>
      </c>
      <c r="N44" s="43" t="str">
        <f>IF(VLOOKUP(E44,'M.V.'!$E$6:$M$51,7,FALSE)=0," ",VLOOKUP(E44,'M.V.'!$E$6:$M$51,7,FALSE))</f>
        <v xml:space="preserve"> </v>
      </c>
      <c r="O44" s="95" t="str">
        <f>IF(VLOOKUP(E44,'M.V.'!$E$6:$M$51,9,FALSE)=0," ",VLOOKUP(E44,'M.V.'!$E$6:$M$51,9,FALSE))</f>
        <v xml:space="preserve"> </v>
      </c>
    </row>
    <row r="45" spans="1:15" s="10" customFormat="1" ht="31.5" x14ac:dyDescent="0.2">
      <c r="A45" s="11" t="s">
        <v>28</v>
      </c>
      <c r="B45" s="94">
        <v>16</v>
      </c>
      <c r="C45" s="76" t="s">
        <v>34</v>
      </c>
      <c r="D45" s="77" t="s">
        <v>50</v>
      </c>
      <c r="E45" s="93" t="str">
        <f t="shared" si="3"/>
        <v>15.01</v>
      </c>
      <c r="F45" s="39" t="str">
        <f t="shared" si="0"/>
        <v>0000-15.01</v>
      </c>
      <c r="G45" s="35" t="str">
        <f t="shared" si="1"/>
        <v>c</v>
      </c>
      <c r="H45" s="157" t="str">
        <f>VLOOKUP(E45,'M.V.'!$E$6:$M$51,2,FALSE)</f>
        <v>INFORMES DE GESTION</v>
      </c>
      <c r="I45" s="158"/>
      <c r="J45" s="27">
        <f>IF(VLOOKUP(E45,'M.V.'!$E$6:$M$51,3,FALSE)=0," ",VLOOKUP(E45,'M.V.'!$E$6:$M$51,3,FALSE))</f>
        <v>12</v>
      </c>
      <c r="K45" s="27" t="str">
        <f>IF(VLOOKUP(E45,'M.V.'!$E$6:$M$51,4,FALSE)=0," ",VLOOKUP(E45,'M.V.'!$E$6:$M$51,4,FALSE))</f>
        <v>X</v>
      </c>
      <c r="L45" s="27" t="str">
        <f>IF(VLOOKUP(E45,'M.V.'!$E$6:$M$51,5,FALSE)=0," ",VLOOKUP(E45,'M.V.'!$E$6:$M$51,5,FALSE))</f>
        <v xml:space="preserve"> </v>
      </c>
      <c r="M45" s="43" t="str">
        <f>IF(VLOOKUP(E45,'M.V.'!$E$6:$M$51,6,FALSE)=0," ",VLOOKUP(E45,'M.V.'!$E$6:$M$51,6,FALSE))</f>
        <v>X</v>
      </c>
      <c r="N45" s="43" t="str">
        <f>IF(VLOOKUP(E45,'M.V.'!$E$6:$M$51,7,FALSE)=0," ",VLOOKUP(E45,'M.V.'!$E$6:$M$51,7,FALSE))</f>
        <v xml:space="preserve"> </v>
      </c>
      <c r="O45" s="95" t="str">
        <f>IF(VLOOKUP(E45,'M.V.'!$E$6:$M$51,9,FALSE)=0," ",VLOOKUP(E45,'M.V.'!$E$6:$M$51,9,FALSE))</f>
        <v>Constituyen parte de la memoria histórica y reflejan las actividades realizadas en cumplimiento de las funciones administrativas; Ver ficha N°. 16</v>
      </c>
    </row>
    <row r="46" spans="1:15" s="10" customFormat="1" x14ac:dyDescent="0.2">
      <c r="A46" s="11"/>
      <c r="B46" s="94"/>
      <c r="C46" s="76"/>
      <c r="D46" s="77"/>
      <c r="E46" s="93"/>
      <c r="F46" s="58"/>
      <c r="G46" s="59"/>
      <c r="H46" s="60"/>
      <c r="I46" s="61"/>
      <c r="J46" s="62"/>
      <c r="K46" s="62"/>
      <c r="L46" s="62"/>
      <c r="M46" s="63"/>
      <c r="N46" s="63"/>
      <c r="O46" s="102"/>
    </row>
    <row r="47" spans="1:15" s="10" customFormat="1" ht="42" x14ac:dyDescent="0.2">
      <c r="A47" s="11" t="s">
        <v>28</v>
      </c>
      <c r="B47" s="94">
        <v>17</v>
      </c>
      <c r="C47" s="76" t="s">
        <v>34</v>
      </c>
      <c r="D47" s="77" t="s">
        <v>51</v>
      </c>
      <c r="E47" s="93" t="str">
        <f t="shared" si="3"/>
        <v>15.02</v>
      </c>
      <c r="F47" s="39" t="str">
        <f t="shared" si="0"/>
        <v>0000-15.02</v>
      </c>
      <c r="G47" s="35" t="str">
        <f t="shared" si="1"/>
        <v>c</v>
      </c>
      <c r="H47" s="157" t="str">
        <f>VLOOKUP(E47,'M.V.'!$E$6:$M$51,2,FALSE)</f>
        <v>INFORMES DE SERVICIOS</v>
      </c>
      <c r="I47" s="158"/>
      <c r="J47" s="27">
        <f>IF(VLOOKUP(E47,'M.V.'!$E$6:$M$51,3,FALSE)=0," ",VLOOKUP(E47,'M.V.'!$E$6:$M$51,3,FALSE))</f>
        <v>12</v>
      </c>
      <c r="K47" s="27" t="str">
        <f>IF(VLOOKUP(E47,'M.V.'!$E$6:$M$51,4,FALSE)=0," ",VLOOKUP(E47,'M.V.'!$E$6:$M$51,4,FALSE))</f>
        <v>X</v>
      </c>
      <c r="L47" s="27" t="str">
        <f>IF(VLOOKUP(E47,'M.V.'!$E$6:$M$51,5,FALSE)=0," ",VLOOKUP(E47,'M.V.'!$E$6:$M$51,5,FALSE))</f>
        <v xml:space="preserve"> </v>
      </c>
      <c r="M47" s="43" t="str">
        <f>IF(VLOOKUP(E47,'M.V.'!$E$6:$M$51,6,FALSE)=0," ",VLOOKUP(E47,'M.V.'!$E$6:$M$51,6,FALSE))</f>
        <v>X</v>
      </c>
      <c r="N47" s="43" t="str">
        <f>IF(VLOOKUP(E47,'M.V.'!$E$6:$M$51,7,FALSE)=0," ",VLOOKUP(E47,'M.V.'!$E$6:$M$51,7,FALSE))</f>
        <v xml:space="preserve"> </v>
      </c>
      <c r="O47" s="95" t="str">
        <f>IF(VLOOKUP(E47,'M.V.'!$E$6:$M$51,9,FALSE)=0," ",VLOOKUP(E47,'M.V.'!$E$6:$M$51,9,FALSE))</f>
        <v>Constituyen parte del patrimonio documental de la entidad, por cuanto evidencian y describen de manera detallada, las actividades realizadas en la atención de los servicios de emergencia; Ver ficha N°. 17</v>
      </c>
    </row>
    <row r="48" spans="1:15" s="10" customFormat="1" ht="15.75" thickBot="1" x14ac:dyDescent="0.25">
      <c r="A48" s="11"/>
      <c r="B48" s="94"/>
      <c r="C48" s="76"/>
      <c r="D48" s="77"/>
      <c r="E48" s="93"/>
      <c r="F48" s="57"/>
      <c r="G48" s="50"/>
      <c r="H48" s="51"/>
      <c r="I48" s="52"/>
      <c r="J48" s="53"/>
      <c r="K48" s="53"/>
      <c r="L48" s="53"/>
      <c r="M48" s="54"/>
      <c r="N48" s="54"/>
      <c r="O48" s="101"/>
    </row>
    <row r="49" spans="1:15" s="10" customFormat="1" ht="31.5" x14ac:dyDescent="0.2">
      <c r="A49" s="11" t="s">
        <v>28</v>
      </c>
      <c r="B49" s="94">
        <v>18</v>
      </c>
      <c r="C49" s="76" t="s">
        <v>35</v>
      </c>
      <c r="D49" s="77"/>
      <c r="E49" s="92" t="str">
        <f t="shared" ref="E49:E67" si="5">C49</f>
        <v>16</v>
      </c>
      <c r="F49" s="38" t="str">
        <f t="shared" si="0"/>
        <v>0000-16</v>
      </c>
      <c r="G49" s="35" t="str">
        <f t="shared" si="1"/>
        <v>g</v>
      </c>
      <c r="H49" s="181" t="str">
        <f>VLOOKUP(E49,'M.V.'!$E$6:$M$51,2,FALSE)</f>
        <v>INSPECCIONES TECNICAS DE SEGURIDAD A ESTABLECIMIENTOS COMERCIALES</v>
      </c>
      <c r="I49" s="182"/>
      <c r="J49" s="27">
        <f>IF(VLOOKUP(E49,'M.V.'!$E$6:$M$51,3,FALSE)=0," ",VLOOKUP(E49,'M.V.'!$E$6:$M$51,3,FALSE))</f>
        <v>5</v>
      </c>
      <c r="K49" s="27" t="str">
        <f>IF(VLOOKUP(E49,'M.V.'!$E$6:$M$51,4,FALSE)=0," ",VLOOKUP(E49,'M.V.'!$E$6:$M$51,4,FALSE))</f>
        <v xml:space="preserve"> </v>
      </c>
      <c r="L49" s="27" t="str">
        <f>IF(VLOOKUP(E49,'M.V.'!$E$6:$M$51,5,FALSE)=0," ",VLOOKUP(E49,'M.V.'!$E$6:$M$51,5,FALSE))</f>
        <v>X</v>
      </c>
      <c r="M49" s="43" t="str">
        <f>IF(VLOOKUP(E49,'M.V.'!$E$6:$M$51,6,FALSE)=0," ",VLOOKUP(E49,'M.V.'!$E$6:$M$51,6,FALSE))</f>
        <v xml:space="preserve"> </v>
      </c>
      <c r="N49" s="43" t="str">
        <f>IF(VLOOKUP(E49,'M.V.'!$E$6:$M$51,7,FALSE)=0," ",VLOOKUP(E49,'M.V.'!$E$6:$M$51,7,FALSE))</f>
        <v xml:space="preserve"> </v>
      </c>
      <c r="O49" s="95" t="str">
        <f>IF(VLOOKUP(E49,'M.V.'!$E$6:$M$51,9,FALSE)=0," ",VLOOKUP(E49,'M.V.'!$E$6:$M$51,9,FALSE))</f>
        <v>Se eliminan una vez cumplido el tiempo en archivo central por no generar valores secundarios y porque son renovadas cada año; Ver ficha N°. 18</v>
      </c>
    </row>
    <row r="50" spans="1:15" s="10" customFormat="1" ht="15.75" thickBot="1" x14ac:dyDescent="0.25">
      <c r="A50" s="11"/>
      <c r="B50" s="94"/>
      <c r="C50" s="76"/>
      <c r="D50" s="77"/>
      <c r="E50" s="92"/>
      <c r="F50" s="49"/>
      <c r="G50" s="50"/>
      <c r="H50" s="55"/>
      <c r="I50" s="56"/>
      <c r="J50" s="53"/>
      <c r="K50" s="53"/>
      <c r="L50" s="53"/>
      <c r="M50" s="54"/>
      <c r="N50" s="54"/>
      <c r="O50" s="101"/>
    </row>
    <row r="51" spans="1:15" s="10" customFormat="1" ht="31.5" x14ac:dyDescent="0.2">
      <c r="A51" s="11" t="s">
        <v>28</v>
      </c>
      <c r="B51" s="94">
        <v>19</v>
      </c>
      <c r="C51" s="76" t="s">
        <v>36</v>
      </c>
      <c r="D51" s="77"/>
      <c r="E51" s="92" t="str">
        <f t="shared" si="5"/>
        <v>17</v>
      </c>
      <c r="F51" s="38" t="str">
        <f t="shared" si="0"/>
        <v>0000-17</v>
      </c>
      <c r="G51" s="35" t="str">
        <f t="shared" si="1"/>
        <v>g</v>
      </c>
      <c r="H51" s="159" t="str">
        <f>VLOOKUP(E51,'M.V.'!$E$6:$M$51,2,FALSE)</f>
        <v>INVENTARIOS DE ELEMENTOS DEVOLUTIVOS</v>
      </c>
      <c r="I51" s="160"/>
      <c r="J51" s="27">
        <f>IF(VLOOKUP(E51,'M.V.'!$E$6:$M$51,3,FALSE)=0," ",VLOOKUP(E51,'M.V.'!$E$6:$M$51,3,FALSE))</f>
        <v>12</v>
      </c>
      <c r="K51" s="27" t="str">
        <f>IF(VLOOKUP(E51,'M.V.'!$E$6:$M$51,4,FALSE)=0," ",VLOOKUP(E51,'M.V.'!$E$6:$M$51,4,FALSE))</f>
        <v xml:space="preserve"> </v>
      </c>
      <c r="L51" s="27" t="str">
        <f>IF(VLOOKUP(E51,'M.V.'!$E$6:$M$51,5,FALSE)=0," ",VLOOKUP(E51,'M.V.'!$E$6:$M$51,5,FALSE))</f>
        <v>X</v>
      </c>
      <c r="M51" s="43" t="str">
        <f>IF(VLOOKUP(E51,'M.V.'!$E$6:$M$51,6,FALSE)=0," ",VLOOKUP(E51,'M.V.'!$E$6:$M$51,6,FALSE))</f>
        <v xml:space="preserve"> </v>
      </c>
      <c r="N51" s="43" t="str">
        <f>IF(VLOOKUP(E51,'M.V.'!$E$6:$M$51,7,FALSE)=0," ",VLOOKUP(E51,'M.V.'!$E$6:$M$51,7,FALSE))</f>
        <v xml:space="preserve"> </v>
      </c>
      <c r="O51" s="95" t="str">
        <f>IF(VLOOKUP(E51,'M.V.'!$E$6:$M$51,9,FALSE)=0," ",VLOOKUP(E51,'M.V.'!$E$6:$M$51,9,FALSE))</f>
        <v>Se eliminan una vez cumplido el tiempo de retención en el archivo central por no generar valores secundarios; Ver ficha N°. 19</v>
      </c>
    </row>
    <row r="52" spans="1:15" s="10" customFormat="1" ht="15.75" thickBot="1" x14ac:dyDescent="0.25">
      <c r="A52" s="11"/>
      <c r="B52" s="94"/>
      <c r="C52" s="76"/>
      <c r="D52" s="77"/>
      <c r="E52" s="92"/>
      <c r="F52" s="49"/>
      <c r="G52" s="50"/>
      <c r="H52" s="55"/>
      <c r="I52" s="56"/>
      <c r="J52" s="53"/>
      <c r="K52" s="53"/>
      <c r="L52" s="53"/>
      <c r="M52" s="54"/>
      <c r="N52" s="54"/>
      <c r="O52" s="101"/>
    </row>
    <row r="53" spans="1:15" s="10" customFormat="1" ht="42" x14ac:dyDescent="0.2">
      <c r="A53" s="11" t="s">
        <v>28</v>
      </c>
      <c r="B53" s="94">
        <v>20</v>
      </c>
      <c r="C53" s="76" t="s">
        <v>37</v>
      </c>
      <c r="D53" s="77"/>
      <c r="E53" s="92" t="str">
        <f t="shared" si="5"/>
        <v>18</v>
      </c>
      <c r="F53" s="38" t="str">
        <f t="shared" si="0"/>
        <v>0000-18</v>
      </c>
      <c r="G53" s="35" t="str">
        <f t="shared" si="1"/>
        <v>g</v>
      </c>
      <c r="H53" s="159" t="str">
        <f>VLOOKUP(E53,'M.V.'!$E$6:$M$51,2,FALSE)</f>
        <v>LIBROS DE MINUTAS DE SERVICIOS PRESTADOS</v>
      </c>
      <c r="I53" s="160"/>
      <c r="J53" s="27">
        <f>IF(VLOOKUP(E53,'M.V.'!$E$6:$M$51,3,FALSE)=0," ",VLOOKUP(E53,'M.V.'!$E$6:$M$51,3,FALSE))</f>
        <v>12</v>
      </c>
      <c r="K53" s="27" t="str">
        <f>IF(VLOOKUP(E53,'M.V.'!$E$6:$M$51,4,FALSE)=0," ",VLOOKUP(E53,'M.V.'!$E$6:$M$51,4,FALSE))</f>
        <v>X</v>
      </c>
      <c r="L53" s="27" t="str">
        <f>IF(VLOOKUP(E53,'M.V.'!$E$6:$M$51,5,FALSE)=0," ",VLOOKUP(E53,'M.V.'!$E$6:$M$51,5,FALSE))</f>
        <v xml:space="preserve"> </v>
      </c>
      <c r="M53" s="43" t="str">
        <f>IF(VLOOKUP(E53,'M.V.'!$E$6:$M$51,6,FALSE)=0," ",VLOOKUP(E53,'M.V.'!$E$6:$M$51,6,FALSE))</f>
        <v>X</v>
      </c>
      <c r="N53" s="43" t="str">
        <f>IF(VLOOKUP(E53,'M.V.'!$E$6:$M$51,7,FALSE)=0," ",VLOOKUP(E53,'M.V.'!$E$6:$M$51,7,FALSE))</f>
        <v xml:space="preserve"> </v>
      </c>
      <c r="O53" s="95" t="str">
        <f>IF(VLOOKUP(E53,'M.V.'!$E$6:$M$51,9,FALSE)=0," ",VLOOKUP(E53,'M.V.'!$E$6:$M$51,9,FALSE))</f>
        <v>Constituyen parte de la memoria histórica de la entidad, porque reflejan el desarrollo detallado de las actividades realizadas en cumplimiento de la atención de emergencias; Ver ficha N°. 20</v>
      </c>
    </row>
    <row r="54" spans="1:15" s="10" customFormat="1" ht="15.75" thickBot="1" x14ac:dyDescent="0.25">
      <c r="A54" s="11"/>
      <c r="B54" s="94"/>
      <c r="C54" s="76"/>
      <c r="D54" s="77"/>
      <c r="E54" s="92"/>
      <c r="F54" s="49"/>
      <c r="G54" s="50"/>
      <c r="H54" s="55"/>
      <c r="I54" s="56"/>
      <c r="J54" s="53"/>
      <c r="K54" s="53"/>
      <c r="L54" s="53"/>
      <c r="M54" s="54"/>
      <c r="N54" s="54"/>
      <c r="O54" s="101"/>
    </row>
    <row r="55" spans="1:15" s="10" customFormat="1" ht="42" x14ac:dyDescent="0.2">
      <c r="A55" s="11" t="s">
        <v>28</v>
      </c>
      <c r="B55" s="94">
        <v>21</v>
      </c>
      <c r="C55" s="76" t="s">
        <v>38</v>
      </c>
      <c r="D55" s="77"/>
      <c r="E55" s="92" t="str">
        <f t="shared" si="5"/>
        <v>19</v>
      </c>
      <c r="F55" s="38" t="str">
        <f t="shared" si="0"/>
        <v>0000-19</v>
      </c>
      <c r="G55" s="35" t="str">
        <f t="shared" si="1"/>
        <v>g</v>
      </c>
      <c r="H55" s="159" t="str">
        <f>VLOOKUP(E55,'M.V.'!$E$6:$M$51,2,FALSE)</f>
        <v>LIBROS OFICIALES</v>
      </c>
      <c r="I55" s="160"/>
      <c r="J55" s="27">
        <f>IF(VLOOKUP(E55,'M.V.'!$E$6:$M$51,3,FALSE)=0," ",VLOOKUP(E55,'M.V.'!$E$6:$M$51,3,FALSE))</f>
        <v>20</v>
      </c>
      <c r="K55" s="27" t="str">
        <f>IF(VLOOKUP(E55,'M.V.'!$E$6:$M$51,4,FALSE)=0," ",VLOOKUP(E55,'M.V.'!$E$6:$M$51,4,FALSE))</f>
        <v>X</v>
      </c>
      <c r="L55" s="27" t="str">
        <f>IF(VLOOKUP(E55,'M.V.'!$E$6:$M$51,5,FALSE)=0," ",VLOOKUP(E55,'M.V.'!$E$6:$M$51,5,FALSE))</f>
        <v xml:space="preserve"> </v>
      </c>
      <c r="M55" s="43" t="str">
        <f>IF(VLOOKUP(E55,'M.V.'!$E$6:$M$51,6,FALSE)=0," ",VLOOKUP(E55,'M.V.'!$E$6:$M$51,6,FALSE))</f>
        <v>X</v>
      </c>
      <c r="N55" s="43" t="str">
        <f>IF(VLOOKUP(E55,'M.V.'!$E$6:$M$51,7,FALSE)=0," ",VLOOKUP(E55,'M.V.'!$E$6:$M$51,7,FALSE))</f>
        <v xml:space="preserve"> </v>
      </c>
      <c r="O55" s="95" t="str">
        <f>IF(VLOOKUP(E55,'M.V.'!$E$6:$M$51,9,FALSE)=0," ",VLOOKUP(E55,'M.V.'!$E$6:$M$51,9,FALSE))</f>
        <v>Se conservan totalmente por cuanto recogen de manera consolidada la información contable y financiera de la entidad y testimonian la situación económica de la misma; Ver ficha N°. 21</v>
      </c>
    </row>
    <row r="56" spans="1:15" s="10" customFormat="1" ht="15.75" thickBot="1" x14ac:dyDescent="0.25">
      <c r="A56" s="11"/>
      <c r="B56" s="94"/>
      <c r="C56" s="76"/>
      <c r="D56" s="77"/>
      <c r="E56" s="92"/>
      <c r="F56" s="49"/>
      <c r="G56" s="50"/>
      <c r="H56" s="55"/>
      <c r="I56" s="56"/>
      <c r="J56" s="53"/>
      <c r="K56" s="53"/>
      <c r="L56" s="53"/>
      <c r="M56" s="54"/>
      <c r="N56" s="54"/>
      <c r="O56" s="101"/>
    </row>
    <row r="57" spans="1:15" s="10" customFormat="1" ht="31.5" x14ac:dyDescent="0.2">
      <c r="A57" s="11" t="s">
        <v>28</v>
      </c>
      <c r="B57" s="94">
        <v>22</v>
      </c>
      <c r="C57" s="76" t="s">
        <v>39</v>
      </c>
      <c r="D57" s="77"/>
      <c r="E57" s="92" t="str">
        <f t="shared" si="5"/>
        <v>20</v>
      </c>
      <c r="F57" s="38" t="str">
        <f t="shared" si="0"/>
        <v>0000-20</v>
      </c>
      <c r="G57" s="35" t="str">
        <f t="shared" si="1"/>
        <v>g</v>
      </c>
      <c r="H57" s="159" t="str">
        <f>VLOOKUP(E57,'M.V.'!$E$6:$M$51,2,FALSE)</f>
        <v>LICITACIONES</v>
      </c>
      <c r="I57" s="160"/>
      <c r="J57" s="27">
        <f>IF(VLOOKUP(E57,'M.V.'!$E$6:$M$51,3,FALSE)=0," ",VLOOKUP(E57,'M.V.'!$E$6:$M$51,3,FALSE))</f>
        <v>20</v>
      </c>
      <c r="K57" s="27" t="str">
        <f>IF(VLOOKUP(E57,'M.V.'!$E$6:$M$51,4,FALSE)=0," ",VLOOKUP(E57,'M.V.'!$E$6:$M$51,4,FALSE))</f>
        <v xml:space="preserve"> </v>
      </c>
      <c r="L57" s="27" t="str">
        <f>IF(VLOOKUP(E57,'M.V.'!$E$6:$M$51,5,FALSE)=0," ",VLOOKUP(E57,'M.V.'!$E$6:$M$51,5,FALSE))</f>
        <v>X</v>
      </c>
      <c r="M57" s="43" t="str">
        <f>IF(VLOOKUP(E57,'M.V.'!$E$6:$M$51,6,FALSE)=0," ",VLOOKUP(E57,'M.V.'!$E$6:$M$51,6,FALSE))</f>
        <v xml:space="preserve"> </v>
      </c>
      <c r="N57" s="43" t="str">
        <f>IF(VLOOKUP(E57,'M.V.'!$E$6:$M$51,7,FALSE)=0," ",VLOOKUP(E57,'M.V.'!$E$6:$M$51,7,FALSE))</f>
        <v xml:space="preserve"> </v>
      </c>
      <c r="O57" s="95" t="str">
        <f>IF(VLOOKUP(E57,'M.V.'!$E$6:$M$51,9,FALSE)=0," ",VLOOKUP(E57,'M.V.'!$E$6:$M$51,9,FALSE))</f>
        <v>Se eliminan una vez cumplido el tiempo de retención en el archivo central por no generar valores secundarios; Ver ficha N°. 22</v>
      </c>
    </row>
    <row r="58" spans="1:15" s="10" customFormat="1" ht="15.75" thickBot="1" x14ac:dyDescent="0.25">
      <c r="A58" s="11"/>
      <c r="B58" s="94"/>
      <c r="C58" s="76"/>
      <c r="D58" s="77"/>
      <c r="E58" s="92"/>
      <c r="F58" s="49"/>
      <c r="G58" s="50"/>
      <c r="H58" s="55"/>
      <c r="I58" s="56"/>
      <c r="J58" s="53"/>
      <c r="K58" s="53"/>
      <c r="L58" s="53"/>
      <c r="M58" s="54"/>
      <c r="N58" s="54"/>
      <c r="O58" s="101"/>
    </row>
    <row r="59" spans="1:15" s="10" customFormat="1" ht="31.5" x14ac:dyDescent="0.2">
      <c r="A59" s="11" t="s">
        <v>28</v>
      </c>
      <c r="B59" s="94">
        <v>23</v>
      </c>
      <c r="C59" s="76" t="s">
        <v>40</v>
      </c>
      <c r="D59" s="77"/>
      <c r="E59" s="92" t="str">
        <f t="shared" si="5"/>
        <v>21</v>
      </c>
      <c r="F59" s="38" t="str">
        <f t="shared" si="0"/>
        <v>0000-21</v>
      </c>
      <c r="G59" s="35" t="str">
        <f t="shared" si="1"/>
        <v>g</v>
      </c>
      <c r="H59" s="159" t="str">
        <f>VLOOKUP(E59,'M.V.'!$E$6:$M$51,2,FALSE)</f>
        <v>NOVEDADES DE NOMINA</v>
      </c>
      <c r="I59" s="160"/>
      <c r="J59" s="27">
        <f>IF(VLOOKUP(E59,'M.V.'!$E$6:$M$51,3,FALSE)=0," ",VLOOKUP(E59,'M.V.'!$E$6:$M$51,3,FALSE))</f>
        <v>80</v>
      </c>
      <c r="K59" s="27" t="str">
        <f>IF(VLOOKUP(E59,'M.V.'!$E$6:$M$51,4,FALSE)=0," ",VLOOKUP(E59,'M.V.'!$E$6:$M$51,4,FALSE))</f>
        <v xml:space="preserve"> </v>
      </c>
      <c r="L59" s="27" t="str">
        <f>IF(VLOOKUP(E59,'M.V.'!$E$6:$M$51,5,FALSE)=0," ",VLOOKUP(E59,'M.V.'!$E$6:$M$51,5,FALSE))</f>
        <v>X</v>
      </c>
      <c r="M59" s="43" t="str">
        <f>IF(VLOOKUP(E59,'M.V.'!$E$6:$M$51,6,FALSE)=0," ",VLOOKUP(E59,'M.V.'!$E$6:$M$51,6,FALSE))</f>
        <v xml:space="preserve"> </v>
      </c>
      <c r="N59" s="43" t="str">
        <f>IF(VLOOKUP(E59,'M.V.'!$E$6:$M$51,7,FALSE)=0," ",VLOOKUP(E59,'M.V.'!$E$6:$M$51,7,FALSE))</f>
        <v xml:space="preserve"> </v>
      </c>
      <c r="O59" s="95" t="str">
        <f>IF(VLOOKUP(E59,'M.V.'!$E$6:$M$51,9,FALSE)=0," ",VLOOKUP(E59,'M.V.'!$E$6:$M$51,9,FALSE))</f>
        <v>Se eliminan una vez cumplido el tiempo de retención en el  archivo central por no generar valores secundarios; Ver ficha N°. 23</v>
      </c>
    </row>
    <row r="60" spans="1:15" s="10" customFormat="1" ht="15.75" thickBot="1" x14ac:dyDescent="0.25">
      <c r="A60" s="11"/>
      <c r="B60" s="94"/>
      <c r="C60" s="76"/>
      <c r="D60" s="77"/>
      <c r="E60" s="92"/>
      <c r="F60" s="49"/>
      <c r="G60" s="50"/>
      <c r="H60" s="55"/>
      <c r="I60" s="56"/>
      <c r="J60" s="53"/>
      <c r="K60" s="53"/>
      <c r="L60" s="53"/>
      <c r="M60" s="54"/>
      <c r="N60" s="54"/>
      <c r="O60" s="101"/>
    </row>
    <row r="61" spans="1:15" s="10" customFormat="1" ht="42" x14ac:dyDescent="0.2">
      <c r="A61" s="11" t="s">
        <v>28</v>
      </c>
      <c r="B61" s="94">
        <v>24</v>
      </c>
      <c r="C61" s="76" t="s">
        <v>41</v>
      </c>
      <c r="D61" s="77"/>
      <c r="E61" s="92" t="str">
        <f t="shared" si="5"/>
        <v>22</v>
      </c>
      <c r="F61" s="38" t="str">
        <f t="shared" si="0"/>
        <v>0000-22</v>
      </c>
      <c r="G61" s="35" t="str">
        <f t="shared" si="1"/>
        <v>g</v>
      </c>
      <c r="H61" s="159" t="str">
        <f>VLOOKUP(E61,'M.V.'!$E$6:$M$51,2,FALSE)</f>
        <v>ORDENES GENERALES</v>
      </c>
      <c r="I61" s="160"/>
      <c r="J61" s="27">
        <f>IF(VLOOKUP(E61,'M.V.'!$E$6:$M$51,3,FALSE)=0," ",VLOOKUP(E61,'M.V.'!$E$6:$M$51,3,FALSE))</f>
        <v>12</v>
      </c>
      <c r="K61" s="27" t="str">
        <f>IF(VLOOKUP(E61,'M.V.'!$E$6:$M$51,4,FALSE)=0," ",VLOOKUP(E61,'M.V.'!$E$6:$M$51,4,FALSE))</f>
        <v>X</v>
      </c>
      <c r="L61" s="27" t="str">
        <f>IF(VLOOKUP(E61,'M.V.'!$E$6:$M$51,5,FALSE)=0," ",VLOOKUP(E61,'M.V.'!$E$6:$M$51,5,FALSE))</f>
        <v xml:space="preserve"> </v>
      </c>
      <c r="M61" s="43" t="str">
        <f>IF(VLOOKUP(E61,'M.V.'!$E$6:$M$51,6,FALSE)=0," ",VLOOKUP(E61,'M.V.'!$E$6:$M$51,6,FALSE))</f>
        <v>X</v>
      </c>
      <c r="N61" s="43" t="str">
        <f>IF(VLOOKUP(E61,'M.V.'!$E$6:$M$51,7,FALSE)=0," ",VLOOKUP(E61,'M.V.'!$E$6:$M$51,7,FALSE))</f>
        <v xml:space="preserve"> </v>
      </c>
      <c r="O61" s="95" t="str">
        <f>IF(VLOOKUP(E61,'M.V.'!$E$6:$M$51,9,FALSE)=0," ",VLOOKUP(E61,'M.V.'!$E$6:$M$51,9,FALSE))</f>
        <v>Constituyen parte de la memoria histórica de la entidad y reflejan las actividades realizadas en cumplimiento de los objetivos misionales del cuerpo oficial de bomberos; Ver ficha N°. 24</v>
      </c>
    </row>
    <row r="62" spans="1:15" s="10" customFormat="1" ht="15.75" thickBot="1" x14ac:dyDescent="0.25">
      <c r="A62" s="11"/>
      <c r="B62" s="94"/>
      <c r="C62" s="76"/>
      <c r="D62" s="77"/>
      <c r="E62" s="92"/>
      <c r="F62" s="49"/>
      <c r="G62" s="50"/>
      <c r="H62" s="55"/>
      <c r="I62" s="56"/>
      <c r="J62" s="53"/>
      <c r="K62" s="53"/>
      <c r="L62" s="53"/>
      <c r="M62" s="54"/>
      <c r="N62" s="54"/>
      <c r="O62" s="101"/>
    </row>
    <row r="63" spans="1:15" s="10" customFormat="1" ht="31.5" x14ac:dyDescent="0.2">
      <c r="A63" s="11" t="s">
        <v>28</v>
      </c>
      <c r="B63" s="94">
        <v>25</v>
      </c>
      <c r="C63" s="76" t="s">
        <v>42</v>
      </c>
      <c r="D63" s="77"/>
      <c r="E63" s="92" t="str">
        <f t="shared" si="5"/>
        <v>23</v>
      </c>
      <c r="F63" s="38" t="str">
        <f t="shared" si="0"/>
        <v>0000-23</v>
      </c>
      <c r="G63" s="35" t="str">
        <f t="shared" si="1"/>
        <v>g</v>
      </c>
      <c r="H63" s="159" t="str">
        <f>VLOOKUP(E63,'M.V.'!$E$6:$M$51,2,FALSE)</f>
        <v>ORDENES INTERNAS</v>
      </c>
      <c r="I63" s="160"/>
      <c r="J63" s="27">
        <f>IF(VLOOKUP(E63,'M.V.'!$E$6:$M$51,3,FALSE)=0," ",VLOOKUP(E63,'M.V.'!$E$6:$M$51,3,FALSE))</f>
        <v>20</v>
      </c>
      <c r="K63" s="27" t="str">
        <f>IF(VLOOKUP(E63,'M.V.'!$E$6:$M$51,4,FALSE)=0," ",VLOOKUP(E63,'M.V.'!$E$6:$M$51,4,FALSE))</f>
        <v xml:space="preserve"> </v>
      </c>
      <c r="L63" s="27" t="str">
        <f>IF(VLOOKUP(E63,'M.V.'!$E$6:$M$51,5,FALSE)=0," ",VLOOKUP(E63,'M.V.'!$E$6:$M$51,5,FALSE))</f>
        <v>X</v>
      </c>
      <c r="M63" s="43" t="str">
        <f>IF(VLOOKUP(E63,'M.V.'!$E$6:$M$51,6,FALSE)=0," ",VLOOKUP(E63,'M.V.'!$E$6:$M$51,6,FALSE))</f>
        <v xml:space="preserve"> </v>
      </c>
      <c r="N63" s="43" t="str">
        <f>IF(VLOOKUP(E63,'M.V.'!$E$6:$M$51,7,FALSE)=0," ",VLOOKUP(E63,'M.V.'!$E$6:$M$51,7,FALSE))</f>
        <v xml:space="preserve"> </v>
      </c>
      <c r="O63" s="95" t="str">
        <f>IF(VLOOKUP(E63,'M.V.'!$E$6:$M$51,9,FALSE)=0," ",VLOOKUP(E63,'M.V.'!$E$6:$M$51,9,FALSE))</f>
        <v>Se eliminan una vez cumplido el tiempo de retención en el archivo central por no generar valores secundarios; Ver ficha N°. 25</v>
      </c>
    </row>
    <row r="64" spans="1:15" s="10" customFormat="1" ht="15.75" thickBot="1" x14ac:dyDescent="0.25">
      <c r="A64" s="11"/>
      <c r="B64" s="94"/>
      <c r="C64" s="76"/>
      <c r="D64" s="77"/>
      <c r="E64" s="92"/>
      <c r="F64" s="49"/>
      <c r="G64" s="50"/>
      <c r="H64" s="55"/>
      <c r="I64" s="56"/>
      <c r="J64" s="53"/>
      <c r="K64" s="53"/>
      <c r="L64" s="53"/>
      <c r="M64" s="54"/>
      <c r="N64" s="54"/>
      <c r="O64" s="101"/>
    </row>
    <row r="65" spans="1:15" s="10" customFormat="1" ht="21" x14ac:dyDescent="0.2">
      <c r="A65" s="11" t="s">
        <v>28</v>
      </c>
      <c r="B65" s="94">
        <v>26</v>
      </c>
      <c r="C65" s="76" t="s">
        <v>43</v>
      </c>
      <c r="D65" s="77"/>
      <c r="E65" s="92" t="str">
        <f t="shared" si="5"/>
        <v>24</v>
      </c>
      <c r="F65" s="38" t="str">
        <f t="shared" si="0"/>
        <v>0000-24</v>
      </c>
      <c r="G65" s="35" t="str">
        <f t="shared" si="1"/>
        <v>g</v>
      </c>
      <c r="H65" s="159" t="str">
        <f>VLOOKUP(E65,'M.V.'!$E$6:$M$51,2,FALSE)</f>
        <v>PETICIONES, QUEJAS Y RECLAMOS</v>
      </c>
      <c r="I65" s="160"/>
      <c r="J65" s="27">
        <f>IF(VLOOKUP(E65,'M.V.'!$E$6:$M$51,3,FALSE)=0," ",VLOOKUP(E65,'M.V.'!$E$6:$M$51,3,FALSE))</f>
        <v>12</v>
      </c>
      <c r="K65" s="27" t="str">
        <f>IF(VLOOKUP(E65,'M.V.'!$E$6:$M$51,4,FALSE)=0," ",VLOOKUP(E65,'M.V.'!$E$6:$M$51,4,FALSE))</f>
        <v xml:space="preserve"> </v>
      </c>
      <c r="L65" s="27" t="str">
        <f>IF(VLOOKUP(E65,'M.V.'!$E$6:$M$51,5,FALSE)=0," ",VLOOKUP(E65,'M.V.'!$E$6:$M$51,5,FALSE))</f>
        <v xml:space="preserve"> </v>
      </c>
      <c r="M65" s="43" t="str">
        <f>IF(VLOOKUP(E65,'M.V.'!$E$6:$M$51,6,FALSE)=0," ",VLOOKUP(E65,'M.V.'!$E$6:$M$51,6,FALSE))</f>
        <v>X</v>
      </c>
      <c r="N65" s="43" t="str">
        <f>IF(VLOOKUP(E65,'M.V.'!$E$6:$M$51,7,FALSE)=0," ",VLOOKUP(E65,'M.V.'!$E$6:$M$51,7,FALSE))</f>
        <v>X</v>
      </c>
      <c r="O65" s="95" t="str">
        <f>IF(VLOOKUP(E65,'M.V.'!$E$6:$M$51,9,FALSE)=0," ",VLOOKUP(E65,'M.V.'!$E$6:$M$51,9,FALSE))</f>
        <v>Seleccionar una muestra representativa del diez por ciento (10%) de la producción documental anual; Ver ficha N°. 26</v>
      </c>
    </row>
    <row r="66" spans="1:15" s="10" customFormat="1" ht="15.75" thickBot="1" x14ac:dyDescent="0.25">
      <c r="A66" s="11"/>
      <c r="B66" s="94"/>
      <c r="C66" s="76"/>
      <c r="D66" s="77"/>
      <c r="E66" s="92"/>
      <c r="F66" s="49"/>
      <c r="G66" s="50"/>
      <c r="H66" s="55"/>
      <c r="I66" s="56"/>
      <c r="J66" s="53"/>
      <c r="K66" s="53"/>
      <c r="L66" s="53"/>
      <c r="M66" s="54"/>
      <c r="N66" s="54"/>
      <c r="O66" s="101"/>
    </row>
    <row r="67" spans="1:15" s="10" customFormat="1" x14ac:dyDescent="0.2">
      <c r="A67" s="11" t="s">
        <v>28</v>
      </c>
      <c r="B67" s="81"/>
      <c r="C67" s="76" t="s">
        <v>44</v>
      </c>
      <c r="D67" s="77"/>
      <c r="E67" s="92" t="str">
        <f t="shared" si="5"/>
        <v>25</v>
      </c>
      <c r="F67" s="38" t="str">
        <f t="shared" si="0"/>
        <v>0000-25</v>
      </c>
      <c r="G67" s="35" t="str">
        <f t="shared" si="1"/>
        <v>g</v>
      </c>
      <c r="H67" s="159" t="str">
        <f>VLOOKUP(E67,'M.V.'!$E$6:$M$51,2,FALSE)</f>
        <v>PLANES</v>
      </c>
      <c r="I67" s="160"/>
      <c r="J67" s="27" t="str">
        <f>IF(VLOOKUP(E67,'M.V.'!$E$6:$M$51,3,FALSE)=0," ",VLOOKUP(E67,'M.V.'!$E$6:$M$51,3,FALSE))</f>
        <v xml:space="preserve"> </v>
      </c>
      <c r="K67" s="27" t="str">
        <f>IF(VLOOKUP(E67,'M.V.'!$E$6:$M$51,4,FALSE)=0," ",VLOOKUP(E67,'M.V.'!$E$6:$M$51,4,FALSE))</f>
        <v xml:space="preserve"> </v>
      </c>
      <c r="L67" s="27" t="str">
        <f>IF(VLOOKUP(E67,'M.V.'!$E$6:$M$51,5,FALSE)=0," ",VLOOKUP(E67,'M.V.'!$E$6:$M$51,5,FALSE))</f>
        <v xml:space="preserve"> </v>
      </c>
      <c r="M67" s="43" t="str">
        <f>IF(VLOOKUP(E67,'M.V.'!$E$6:$M$51,6,FALSE)=0," ",VLOOKUP(E67,'M.V.'!$E$6:$M$51,6,FALSE))</f>
        <v xml:space="preserve"> </v>
      </c>
      <c r="N67" s="43" t="str">
        <f>IF(VLOOKUP(E67,'M.V.'!$E$6:$M$51,7,FALSE)=0," ",VLOOKUP(E67,'M.V.'!$E$6:$M$51,7,FALSE))</f>
        <v xml:space="preserve"> </v>
      </c>
      <c r="O67" s="95" t="str">
        <f>IF(VLOOKUP(E67,'M.V.'!$E$6:$M$51,9,FALSE)=0," ",VLOOKUP(E67,'M.V.'!$E$6:$M$51,9,FALSE))</f>
        <v xml:space="preserve"> </v>
      </c>
    </row>
    <row r="68" spans="1:15" s="10" customFormat="1" ht="42" x14ac:dyDescent="0.2">
      <c r="A68" s="11" t="s">
        <v>28</v>
      </c>
      <c r="B68" s="94">
        <v>27</v>
      </c>
      <c r="C68" s="76" t="s">
        <v>44</v>
      </c>
      <c r="D68" s="77" t="s">
        <v>50</v>
      </c>
      <c r="E68" s="93" t="str">
        <f t="shared" si="3"/>
        <v>25.01</v>
      </c>
      <c r="F68" s="39" t="str">
        <f t="shared" si="0"/>
        <v>0000-25.01</v>
      </c>
      <c r="G68" s="35" t="str">
        <f t="shared" si="1"/>
        <v>c</v>
      </c>
      <c r="H68" s="157" t="str">
        <f>VLOOKUP(E68,'M.V.'!$E$6:$M$51,2,FALSE)</f>
        <v>PLANES DE ACCION</v>
      </c>
      <c r="I68" s="158"/>
      <c r="J68" s="27">
        <f>IF(VLOOKUP(E68,'M.V.'!$E$6:$M$51,3,FALSE)=0," ",VLOOKUP(E68,'M.V.'!$E$6:$M$51,3,FALSE))</f>
        <v>5</v>
      </c>
      <c r="K68" s="27" t="str">
        <f>IF(VLOOKUP(E68,'M.V.'!$E$6:$M$51,4,FALSE)=0," ",VLOOKUP(E68,'M.V.'!$E$6:$M$51,4,FALSE))</f>
        <v>X</v>
      </c>
      <c r="L68" s="27" t="str">
        <f>IF(VLOOKUP(E68,'M.V.'!$E$6:$M$51,5,FALSE)=0," ",VLOOKUP(E68,'M.V.'!$E$6:$M$51,5,FALSE))</f>
        <v xml:space="preserve"> </v>
      </c>
      <c r="M68" s="43" t="str">
        <f>IF(VLOOKUP(E68,'M.V.'!$E$6:$M$51,6,FALSE)=0," ",VLOOKUP(E68,'M.V.'!$E$6:$M$51,6,FALSE))</f>
        <v>X</v>
      </c>
      <c r="N68" s="43" t="str">
        <f>IF(VLOOKUP(E68,'M.V.'!$E$6:$M$51,7,FALSE)=0," ",VLOOKUP(E68,'M.V.'!$E$6:$M$51,7,FALSE))</f>
        <v xml:space="preserve"> </v>
      </c>
      <c r="O68" s="95" t="str">
        <f>IF(VLOOKUP(E68,'M.V.'!$E$6:$M$51,9,FALSE)=0," ",VLOOKUP(E68,'M.V.'!$E$6:$M$51,9,FALSE))</f>
        <v>Constituyen parte de la memoria histórica de la entidad, por cuanto reflejan el desarrollo de actividades misionales en cumplimiento de las funciones administrativas de cada una de las dependencias a través del tiempo; Ver ficha N°. 27</v>
      </c>
    </row>
    <row r="69" spans="1:15" s="10" customFormat="1" x14ac:dyDescent="0.2">
      <c r="A69" s="11"/>
      <c r="B69" s="94"/>
      <c r="C69" s="76"/>
      <c r="D69" s="77"/>
      <c r="E69" s="93"/>
      <c r="F69" s="58"/>
      <c r="G69" s="59"/>
      <c r="H69" s="60"/>
      <c r="I69" s="61"/>
      <c r="J69" s="62"/>
      <c r="K69" s="62"/>
      <c r="L69" s="62"/>
      <c r="M69" s="63"/>
      <c r="N69" s="63"/>
      <c r="O69" s="102"/>
    </row>
    <row r="70" spans="1:15" s="10" customFormat="1" ht="31.5" x14ac:dyDescent="0.2">
      <c r="A70" s="11" t="s">
        <v>28</v>
      </c>
      <c r="B70" s="94">
        <v>28</v>
      </c>
      <c r="C70" s="76" t="s">
        <v>44</v>
      </c>
      <c r="D70" s="77" t="s">
        <v>51</v>
      </c>
      <c r="E70" s="93" t="str">
        <f t="shared" si="3"/>
        <v>25.02</v>
      </c>
      <c r="F70" s="39" t="str">
        <f t="shared" si="0"/>
        <v>0000-25.02</v>
      </c>
      <c r="G70" s="35" t="str">
        <f t="shared" si="1"/>
        <v>c</v>
      </c>
      <c r="H70" s="157" t="str">
        <f>VLOOKUP(E70,'M.V.'!$E$6:$M$51,2,FALSE)</f>
        <v>PLANES DE COMPRAS</v>
      </c>
      <c r="I70" s="158"/>
      <c r="J70" s="27">
        <f>IF(VLOOKUP(E70,'M.V.'!$E$6:$M$51,3,FALSE)=0," ",VLOOKUP(E70,'M.V.'!$E$6:$M$51,3,FALSE))</f>
        <v>5</v>
      </c>
      <c r="K70" s="27" t="str">
        <f>IF(VLOOKUP(E70,'M.V.'!$E$6:$M$51,4,FALSE)=0," ",VLOOKUP(E70,'M.V.'!$E$6:$M$51,4,FALSE))</f>
        <v xml:space="preserve"> </v>
      </c>
      <c r="L70" s="27" t="str">
        <f>IF(VLOOKUP(E70,'M.V.'!$E$6:$M$51,5,FALSE)=0," ",VLOOKUP(E70,'M.V.'!$E$6:$M$51,5,FALSE))</f>
        <v>X</v>
      </c>
      <c r="M70" s="43" t="str">
        <f>IF(VLOOKUP(E70,'M.V.'!$E$6:$M$51,6,FALSE)=0," ",VLOOKUP(E70,'M.V.'!$E$6:$M$51,6,FALSE))</f>
        <v xml:space="preserve"> </v>
      </c>
      <c r="N70" s="43" t="str">
        <f>IF(VLOOKUP(E70,'M.V.'!$E$6:$M$51,7,FALSE)=0," ",VLOOKUP(E70,'M.V.'!$E$6:$M$51,7,FALSE))</f>
        <v xml:space="preserve"> </v>
      </c>
      <c r="O70" s="95" t="str">
        <f>IF(VLOOKUP(E70,'M.V.'!$E$6:$M$51,9,FALSE)=0," ",VLOOKUP(E70,'M.V.'!$E$6:$M$51,9,FALSE))</f>
        <v>Se eliminan una vez cumplido el tiempo de retención en el archivo central por no generar valores secundarios y porque se actualizan permanentemente; Ver ficha N°. 28</v>
      </c>
    </row>
    <row r="71" spans="1:15" s="10" customFormat="1" x14ac:dyDescent="0.2">
      <c r="A71" s="11"/>
      <c r="B71" s="94"/>
      <c r="C71" s="76"/>
      <c r="D71" s="77"/>
      <c r="E71" s="93"/>
      <c r="F71" s="58"/>
      <c r="G71" s="59"/>
      <c r="H71" s="60"/>
      <c r="I71" s="61"/>
      <c r="J71" s="62"/>
      <c r="K71" s="62"/>
      <c r="L71" s="62"/>
      <c r="M71" s="63"/>
      <c r="N71" s="63"/>
      <c r="O71" s="102"/>
    </row>
    <row r="72" spans="1:15" s="10" customFormat="1" ht="31.5" x14ac:dyDescent="0.2">
      <c r="A72" s="11" t="s">
        <v>28</v>
      </c>
      <c r="B72" s="94">
        <v>29</v>
      </c>
      <c r="C72" s="76" t="s">
        <v>44</v>
      </c>
      <c r="D72" s="77" t="s">
        <v>52</v>
      </c>
      <c r="E72" s="93" t="str">
        <f t="shared" si="3"/>
        <v>25.03</v>
      </c>
      <c r="F72" s="39" t="str">
        <f t="shared" si="0"/>
        <v>0000-25.03</v>
      </c>
      <c r="G72" s="35" t="str">
        <f t="shared" si="1"/>
        <v>c</v>
      </c>
      <c r="H72" s="157" t="str">
        <f>VLOOKUP(E72,'M.V.'!$E$6:$M$51,2,FALSE)</f>
        <v>PLANES DE CONTINGENCIA</v>
      </c>
      <c r="I72" s="158"/>
      <c r="J72" s="27">
        <f>IF(VLOOKUP(E72,'M.V.'!$E$6:$M$51,3,FALSE)=0," ",VLOOKUP(E72,'M.V.'!$E$6:$M$51,3,FALSE))</f>
        <v>5</v>
      </c>
      <c r="K72" s="27" t="str">
        <f>IF(VLOOKUP(E72,'M.V.'!$E$6:$M$51,4,FALSE)=0," ",VLOOKUP(E72,'M.V.'!$E$6:$M$51,4,FALSE))</f>
        <v xml:space="preserve"> </v>
      </c>
      <c r="L72" s="27" t="str">
        <f>IF(VLOOKUP(E72,'M.V.'!$E$6:$M$51,5,FALSE)=0," ",VLOOKUP(E72,'M.V.'!$E$6:$M$51,5,FALSE))</f>
        <v>X</v>
      </c>
      <c r="M72" s="43" t="str">
        <f>IF(VLOOKUP(E72,'M.V.'!$E$6:$M$51,6,FALSE)=0," ",VLOOKUP(E72,'M.V.'!$E$6:$M$51,6,FALSE))</f>
        <v xml:space="preserve"> </v>
      </c>
      <c r="N72" s="43" t="str">
        <f>IF(VLOOKUP(E72,'M.V.'!$E$6:$M$51,7,FALSE)=0," ",VLOOKUP(E72,'M.V.'!$E$6:$M$51,7,FALSE))</f>
        <v xml:space="preserve"> </v>
      </c>
      <c r="O72" s="95" t="str">
        <f>IF(VLOOKUP(E72,'M.V.'!$E$6:$M$51,9,FALSE)=0," ",VLOOKUP(E72,'M.V.'!$E$6:$M$51,9,FALSE))</f>
        <v>Se eliminan una vez cumplido el tiempo de retención en el archivo central por no generar valores secundarios y porque se actualizan permanentemente; Ver ficha N°. 29</v>
      </c>
    </row>
    <row r="73" spans="1:15" s="10" customFormat="1" x14ac:dyDescent="0.2">
      <c r="A73" s="11"/>
      <c r="B73" s="94"/>
      <c r="C73" s="76"/>
      <c r="D73" s="77"/>
      <c r="E73" s="93"/>
      <c r="F73" s="58"/>
      <c r="G73" s="59"/>
      <c r="H73" s="60"/>
      <c r="I73" s="61"/>
      <c r="J73" s="62"/>
      <c r="K73" s="62"/>
      <c r="L73" s="62"/>
      <c r="M73" s="63"/>
      <c r="N73" s="63"/>
      <c r="O73" s="102"/>
    </row>
    <row r="74" spans="1:15" s="10" customFormat="1" ht="31.5" x14ac:dyDescent="0.2">
      <c r="A74" s="11" t="s">
        <v>28</v>
      </c>
      <c r="B74" s="94">
        <v>30</v>
      </c>
      <c r="C74" s="76" t="s">
        <v>44</v>
      </c>
      <c r="D74" s="77" t="s">
        <v>53</v>
      </c>
      <c r="E74" s="93" t="str">
        <f t="shared" si="3"/>
        <v>25.04</v>
      </c>
      <c r="F74" s="39" t="str">
        <f t="shared" si="0"/>
        <v>0000-25.04</v>
      </c>
      <c r="G74" s="35" t="str">
        <f t="shared" si="1"/>
        <v>c</v>
      </c>
      <c r="H74" s="157" t="str">
        <f>VLOOKUP(E74,'M.V.'!$E$6:$M$51,2,FALSE)</f>
        <v>PLANES DE EMERGENCIA EXTERNOS</v>
      </c>
      <c r="I74" s="158"/>
      <c r="J74" s="27">
        <f>IF(VLOOKUP(E74,'M.V.'!$E$6:$M$51,3,FALSE)=0," ",VLOOKUP(E74,'M.V.'!$E$6:$M$51,3,FALSE))</f>
        <v>5</v>
      </c>
      <c r="K74" s="27" t="str">
        <f>IF(VLOOKUP(E74,'M.V.'!$E$6:$M$51,4,FALSE)=0," ",VLOOKUP(E74,'M.V.'!$E$6:$M$51,4,FALSE))</f>
        <v xml:space="preserve"> </v>
      </c>
      <c r="L74" s="27" t="str">
        <f>IF(VLOOKUP(E74,'M.V.'!$E$6:$M$51,5,FALSE)=0," ",VLOOKUP(E74,'M.V.'!$E$6:$M$51,5,FALSE))</f>
        <v>X</v>
      </c>
      <c r="M74" s="43" t="str">
        <f>IF(VLOOKUP(E74,'M.V.'!$E$6:$M$51,6,FALSE)=0," ",VLOOKUP(E74,'M.V.'!$E$6:$M$51,6,FALSE))</f>
        <v xml:space="preserve"> </v>
      </c>
      <c r="N74" s="43" t="str">
        <f>IF(VLOOKUP(E74,'M.V.'!$E$6:$M$51,7,FALSE)=0," ",VLOOKUP(E74,'M.V.'!$E$6:$M$51,7,FALSE))</f>
        <v xml:space="preserve"> </v>
      </c>
      <c r="O74" s="95" t="str">
        <f>IF(VLOOKUP(E74,'M.V.'!$E$6:$M$51,9,FALSE)=0," ",VLOOKUP(E74,'M.V.'!$E$6:$M$51,9,FALSE))</f>
        <v>Se eliminan una vez cumplido el tiempo de retención en el  archivo central por no generar valores secundarios y porque se actualizan permanentemente; Ver ficha N°. 30</v>
      </c>
    </row>
    <row r="75" spans="1:15" s="10" customFormat="1" x14ac:dyDescent="0.2">
      <c r="A75" s="11"/>
      <c r="B75" s="94"/>
      <c r="C75" s="76"/>
      <c r="D75" s="77"/>
      <c r="E75" s="93"/>
      <c r="F75" s="58"/>
      <c r="G75" s="59"/>
      <c r="H75" s="60"/>
      <c r="I75" s="61"/>
      <c r="J75" s="62"/>
      <c r="K75" s="62"/>
      <c r="L75" s="62"/>
      <c r="M75" s="63"/>
      <c r="N75" s="63"/>
      <c r="O75" s="102"/>
    </row>
    <row r="76" spans="1:15" s="10" customFormat="1" ht="31.5" x14ac:dyDescent="0.2">
      <c r="A76" s="11" t="s">
        <v>28</v>
      </c>
      <c r="B76" s="94">
        <v>31</v>
      </c>
      <c r="C76" s="76" t="s">
        <v>44</v>
      </c>
      <c r="D76" s="77" t="s">
        <v>54</v>
      </c>
      <c r="E76" s="93" t="str">
        <f t="shared" si="3"/>
        <v>25.05</v>
      </c>
      <c r="F76" s="39" t="str">
        <f t="shared" si="0"/>
        <v>0000-25.05</v>
      </c>
      <c r="G76" s="35" t="str">
        <f t="shared" si="1"/>
        <v>c</v>
      </c>
      <c r="H76" s="157" t="str">
        <f>VLOOKUP(E76,'M.V.'!$E$6:$M$51,2,FALSE)</f>
        <v>PLANES ESTRATEGICOS</v>
      </c>
      <c r="I76" s="158"/>
      <c r="J76" s="27">
        <f>IF(VLOOKUP(E76,'M.V.'!$E$6:$M$51,3,FALSE)=0," ",VLOOKUP(E76,'M.V.'!$E$6:$M$51,3,FALSE))</f>
        <v>5</v>
      </c>
      <c r="K76" s="27" t="str">
        <f>IF(VLOOKUP(E76,'M.V.'!$E$6:$M$51,4,FALSE)=0," ",VLOOKUP(E76,'M.V.'!$E$6:$M$51,4,FALSE))</f>
        <v xml:space="preserve"> </v>
      </c>
      <c r="L76" s="27" t="str">
        <f>IF(VLOOKUP(E76,'M.V.'!$E$6:$M$51,5,FALSE)=0," ",VLOOKUP(E76,'M.V.'!$E$6:$M$51,5,FALSE))</f>
        <v>X</v>
      </c>
      <c r="M76" s="43" t="str">
        <f>IF(VLOOKUP(E76,'M.V.'!$E$6:$M$51,6,FALSE)=0," ",VLOOKUP(E76,'M.V.'!$E$6:$M$51,6,FALSE))</f>
        <v xml:space="preserve"> </v>
      </c>
      <c r="N76" s="43" t="str">
        <f>IF(VLOOKUP(E76,'M.V.'!$E$6:$M$51,7,FALSE)=0," ",VLOOKUP(E76,'M.V.'!$E$6:$M$51,7,FALSE))</f>
        <v xml:space="preserve"> </v>
      </c>
      <c r="O76" s="95" t="str">
        <f>IF(VLOOKUP(E76,'M.V.'!$E$6:$M$51,9,FALSE)=0," ",VLOOKUP(E76,'M.V.'!$E$6:$M$51,9,FALSE))</f>
        <v>Se eliminan una vez cumplido el tiempo de retención en el  archivo central por no generar valores secundarios y porque se actualizan permanentemente; Ver ficha N°. 31</v>
      </c>
    </row>
    <row r="77" spans="1:15" s="10" customFormat="1" ht="15.75" thickBot="1" x14ac:dyDescent="0.25">
      <c r="A77" s="11"/>
      <c r="B77" s="94"/>
      <c r="C77" s="76"/>
      <c r="D77" s="77"/>
      <c r="E77" s="93"/>
      <c r="F77" s="57"/>
      <c r="G77" s="50"/>
      <c r="H77" s="51"/>
      <c r="I77" s="52"/>
      <c r="J77" s="53"/>
      <c r="K77" s="53"/>
      <c r="L77" s="53"/>
      <c r="M77" s="54"/>
      <c r="N77" s="54"/>
      <c r="O77" s="101"/>
    </row>
    <row r="78" spans="1:15" s="10" customFormat="1" ht="31.5" x14ac:dyDescent="0.2">
      <c r="A78" s="11" t="s">
        <v>28</v>
      </c>
      <c r="B78" s="94">
        <v>32</v>
      </c>
      <c r="C78" s="76" t="s">
        <v>45</v>
      </c>
      <c r="D78" s="77"/>
      <c r="E78" s="92" t="str">
        <f t="shared" ref="E78:E82" si="6">C78</f>
        <v>26</v>
      </c>
      <c r="F78" s="38" t="str">
        <f t="shared" si="0"/>
        <v>0000-26</v>
      </c>
      <c r="G78" s="35" t="str">
        <f t="shared" si="1"/>
        <v>g</v>
      </c>
      <c r="H78" s="159" t="str">
        <f>VLOOKUP(E78,'M.V.'!$E$6:$M$51,2,FALSE)</f>
        <v>PRESTAMOS</v>
      </c>
      <c r="I78" s="160"/>
      <c r="J78" s="27">
        <f>IF(VLOOKUP(E78,'M.V.'!$E$6:$M$51,3,FALSE)=0," ",VLOOKUP(E78,'M.V.'!$E$6:$M$51,3,FALSE))</f>
        <v>12</v>
      </c>
      <c r="K78" s="27" t="str">
        <f>IF(VLOOKUP(E78,'M.V.'!$E$6:$M$51,4,FALSE)=0," ",VLOOKUP(E78,'M.V.'!$E$6:$M$51,4,FALSE))</f>
        <v xml:space="preserve"> </v>
      </c>
      <c r="L78" s="27" t="str">
        <f>IF(VLOOKUP(E78,'M.V.'!$E$6:$M$51,5,FALSE)=0," ",VLOOKUP(E78,'M.V.'!$E$6:$M$51,5,FALSE))</f>
        <v>X</v>
      </c>
      <c r="M78" s="43" t="str">
        <f>IF(VLOOKUP(E78,'M.V.'!$E$6:$M$51,6,FALSE)=0," ",VLOOKUP(E78,'M.V.'!$E$6:$M$51,6,FALSE))</f>
        <v xml:space="preserve"> </v>
      </c>
      <c r="N78" s="43" t="str">
        <f>IF(VLOOKUP(E78,'M.V.'!$E$6:$M$51,7,FALSE)=0," ",VLOOKUP(E78,'M.V.'!$E$6:$M$51,7,FALSE))</f>
        <v xml:space="preserve"> </v>
      </c>
      <c r="O78" s="95" t="str">
        <f>IF(VLOOKUP(E78,'M.V.'!$E$6:$M$51,9,FALSE)=0," ",VLOOKUP(E78,'M.V.'!$E$6:$M$51,9,FALSE))</f>
        <v>Se eliminan una vez cumplido el tiempo de retención en el  archivo central por no generar valores secundarios; Ver ficha N°. 32</v>
      </c>
    </row>
    <row r="79" spans="1:15" s="10" customFormat="1" ht="15.75" thickBot="1" x14ac:dyDescent="0.25">
      <c r="A79" s="11"/>
      <c r="B79" s="94"/>
      <c r="C79" s="76"/>
      <c r="D79" s="77"/>
      <c r="E79" s="92"/>
      <c r="F79" s="49"/>
      <c r="G79" s="50"/>
      <c r="H79" s="55"/>
      <c r="I79" s="56"/>
      <c r="J79" s="53"/>
      <c r="K79" s="53"/>
      <c r="L79" s="53"/>
      <c r="M79" s="54"/>
      <c r="N79" s="54"/>
      <c r="O79" s="101"/>
    </row>
    <row r="80" spans="1:15" s="10" customFormat="1" ht="52.5" x14ac:dyDescent="0.2">
      <c r="A80" s="11" t="s">
        <v>28</v>
      </c>
      <c r="B80" s="94">
        <v>33</v>
      </c>
      <c r="C80" s="76" t="s">
        <v>46</v>
      </c>
      <c r="D80" s="77"/>
      <c r="E80" s="92" t="str">
        <f t="shared" si="6"/>
        <v>27</v>
      </c>
      <c r="F80" s="38" t="str">
        <f t="shared" si="0"/>
        <v>0000-27</v>
      </c>
      <c r="G80" s="35" t="str">
        <f t="shared" si="1"/>
        <v>g</v>
      </c>
      <c r="H80" s="159" t="str">
        <f>VLOOKUP(E80,'M.V.'!$E$6:$M$51,2,FALSE)</f>
        <v>PROCESOS DISCIPLINARIOS</v>
      </c>
      <c r="I80" s="160"/>
      <c r="J80" s="27">
        <f>IF(VLOOKUP(E80,'M.V.'!$E$6:$M$51,3,FALSE)=0," ",VLOOKUP(E80,'M.V.'!$E$6:$M$51,3,FALSE))</f>
        <v>14</v>
      </c>
      <c r="K80" s="27" t="str">
        <f>IF(VLOOKUP(E80,'M.V.'!$E$6:$M$51,4,FALSE)=0," ",VLOOKUP(E80,'M.V.'!$E$6:$M$51,4,FALSE))</f>
        <v xml:space="preserve"> </v>
      </c>
      <c r="L80" s="27" t="str">
        <f>IF(VLOOKUP(E80,'M.V.'!$E$6:$M$51,5,FALSE)=0," ",VLOOKUP(E80,'M.V.'!$E$6:$M$51,5,FALSE))</f>
        <v xml:space="preserve"> </v>
      </c>
      <c r="M80" s="43" t="str">
        <f>IF(VLOOKUP(E80,'M.V.'!$E$6:$M$51,6,FALSE)=0," ",VLOOKUP(E80,'M.V.'!$E$6:$M$51,6,FALSE))</f>
        <v>X</v>
      </c>
      <c r="N80" s="43" t="str">
        <f>IF(VLOOKUP(E80,'M.V.'!$E$6:$M$51,7,FALSE)=0," ",VLOOKUP(E80,'M.V.'!$E$6:$M$51,7,FALSE))</f>
        <v>X</v>
      </c>
      <c r="O80" s="95" t="str">
        <f>IF(VLOOKUP(E80,'M.V.'!$E$6:$M$51,9,FALSE)=0," ",VLOOKUP(E80,'M.V.'!$E$6:$M$51,9,FALSE))</f>
        <v>Se debe hacer una selección combinada por muestreo aleatorio simple, aplicado al total de expedientes por cada nivel de cargo administrativo (10%), y por tipo de falta investigada o sancionada, privilegiando las faltas más graves o complejas; Ver ficha N°. 33</v>
      </c>
    </row>
    <row r="81" spans="1:15" s="10" customFormat="1" ht="15.75" thickBot="1" x14ac:dyDescent="0.25">
      <c r="A81" s="11"/>
      <c r="B81" s="94"/>
      <c r="C81" s="76"/>
      <c r="D81" s="77"/>
      <c r="E81" s="92"/>
      <c r="F81" s="49"/>
      <c r="G81" s="50"/>
      <c r="H81" s="55"/>
      <c r="I81" s="56"/>
      <c r="J81" s="53"/>
      <c r="K81" s="53"/>
      <c r="L81" s="53"/>
      <c r="M81" s="54"/>
      <c r="N81" s="54"/>
      <c r="O81" s="101"/>
    </row>
    <row r="82" spans="1:15" s="10" customFormat="1" x14ac:dyDescent="0.2">
      <c r="A82" s="11" t="s">
        <v>28</v>
      </c>
      <c r="B82" s="81"/>
      <c r="C82" s="76" t="s">
        <v>47</v>
      </c>
      <c r="D82" s="77"/>
      <c r="E82" s="92" t="str">
        <f t="shared" si="6"/>
        <v>28</v>
      </c>
      <c r="F82" s="38" t="str">
        <f t="shared" si="0"/>
        <v>0000-28</v>
      </c>
      <c r="G82" s="35" t="str">
        <f t="shared" si="1"/>
        <v>g</v>
      </c>
      <c r="H82" s="159" t="str">
        <f>VLOOKUP(E82,'M.V.'!$E$6:$M$51,2,FALSE)</f>
        <v>PROGRAMAS</v>
      </c>
      <c r="I82" s="160"/>
      <c r="J82" s="27" t="str">
        <f>IF(VLOOKUP(E82,'M.V.'!$E$6:$M$51,3,FALSE)=0," ",VLOOKUP(E82,'M.V.'!$E$6:$M$51,3,FALSE))</f>
        <v xml:space="preserve"> </v>
      </c>
      <c r="K82" s="27" t="str">
        <f>IF(VLOOKUP(E82,'M.V.'!$E$6:$M$51,4,FALSE)=0," ",VLOOKUP(E82,'M.V.'!$E$6:$M$51,4,FALSE))</f>
        <v xml:space="preserve"> </v>
      </c>
      <c r="L82" s="27" t="str">
        <f>IF(VLOOKUP(E82,'M.V.'!$E$6:$M$51,5,FALSE)=0," ",VLOOKUP(E82,'M.V.'!$E$6:$M$51,5,FALSE))</f>
        <v xml:space="preserve"> </v>
      </c>
      <c r="M82" s="43" t="str">
        <f>IF(VLOOKUP(E82,'M.V.'!$E$6:$M$51,6,FALSE)=0," ",VLOOKUP(E82,'M.V.'!$E$6:$M$51,6,FALSE))</f>
        <v xml:space="preserve"> </v>
      </c>
      <c r="N82" s="43" t="str">
        <f>IF(VLOOKUP(E82,'M.V.'!$E$6:$M$51,7,FALSE)=0," ",VLOOKUP(E82,'M.V.'!$E$6:$M$51,7,FALSE))</f>
        <v xml:space="preserve"> </v>
      </c>
      <c r="O82" s="95" t="str">
        <f>IF(VLOOKUP(E82,'M.V.'!$E$6:$M$51,9,FALSE)=0," ",VLOOKUP(E82,'M.V.'!$E$6:$M$51,9,FALSE))</f>
        <v xml:space="preserve"> </v>
      </c>
    </row>
    <row r="83" spans="1:15" s="10" customFormat="1" ht="31.5" x14ac:dyDescent="0.2">
      <c r="A83" s="11" t="s">
        <v>28</v>
      </c>
      <c r="B83" s="94">
        <v>34</v>
      </c>
      <c r="C83" s="76" t="s">
        <v>47</v>
      </c>
      <c r="D83" s="77" t="s">
        <v>50</v>
      </c>
      <c r="E83" s="93" t="str">
        <f t="shared" si="3"/>
        <v>28.01</v>
      </c>
      <c r="F83" s="39" t="str">
        <f t="shared" si="0"/>
        <v>0000-28.01</v>
      </c>
      <c r="G83" s="35" t="str">
        <f t="shared" si="1"/>
        <v>c</v>
      </c>
      <c r="H83" s="157" t="str">
        <f>VLOOKUP(E83,'M.V.'!$E$6:$M$51,2,FALSE)</f>
        <v>PROGRAMAS DE BIENESTAR SOCIAL</v>
      </c>
      <c r="I83" s="158"/>
      <c r="J83" s="27">
        <f>IF(VLOOKUP(E83,'M.V.'!$E$6:$M$51,3,FALSE)=0," ",VLOOKUP(E83,'M.V.'!$E$6:$M$51,3,FALSE))</f>
        <v>2</v>
      </c>
      <c r="K83" s="27" t="str">
        <f>IF(VLOOKUP(E83,'M.V.'!$E$6:$M$51,4,FALSE)=0," ",VLOOKUP(E83,'M.V.'!$E$6:$M$51,4,FALSE))</f>
        <v xml:space="preserve"> </v>
      </c>
      <c r="L83" s="27" t="str">
        <f>IF(VLOOKUP(E83,'M.V.'!$E$6:$M$51,5,FALSE)=0," ",VLOOKUP(E83,'M.V.'!$E$6:$M$51,5,FALSE))</f>
        <v>X</v>
      </c>
      <c r="M83" s="43" t="str">
        <f>IF(VLOOKUP(E83,'M.V.'!$E$6:$M$51,6,FALSE)=0," ",VLOOKUP(E83,'M.V.'!$E$6:$M$51,6,FALSE))</f>
        <v xml:space="preserve"> </v>
      </c>
      <c r="N83" s="43" t="str">
        <f>IF(VLOOKUP(E83,'M.V.'!$E$6:$M$51,7,FALSE)=0," ",VLOOKUP(E83,'M.V.'!$E$6:$M$51,7,FALSE))</f>
        <v xml:space="preserve"> </v>
      </c>
      <c r="O83" s="95" t="str">
        <f>IF(VLOOKUP(E83,'M.V.'!$E$6:$M$51,9,FALSE)=0," ",VLOOKUP(E83,'M.V.'!$E$6:$M$51,9,FALSE))</f>
        <v>Se eliminan una vez cumplido el tiempo de retención en el archivo central por no generar valores secundarios; Ver ficha N°. 34</v>
      </c>
    </row>
    <row r="84" spans="1:15" s="10" customFormat="1" x14ac:dyDescent="0.2">
      <c r="A84" s="11"/>
      <c r="B84" s="94"/>
      <c r="C84" s="76"/>
      <c r="D84" s="77"/>
      <c r="E84" s="93"/>
      <c r="F84" s="58"/>
      <c r="G84" s="59"/>
      <c r="H84" s="60"/>
      <c r="I84" s="61"/>
      <c r="J84" s="62"/>
      <c r="K84" s="62"/>
      <c r="L84" s="62"/>
      <c r="M84" s="63"/>
      <c r="N84" s="63"/>
      <c r="O84" s="102"/>
    </row>
    <row r="85" spans="1:15" s="10" customFormat="1" ht="31.5" x14ac:dyDescent="0.2">
      <c r="A85" s="11" t="s">
        <v>28</v>
      </c>
      <c r="B85" s="94">
        <v>35</v>
      </c>
      <c r="C85" s="76" t="s">
        <v>47</v>
      </c>
      <c r="D85" s="77" t="s">
        <v>51</v>
      </c>
      <c r="E85" s="93" t="str">
        <f t="shared" si="3"/>
        <v>28.02</v>
      </c>
      <c r="F85" s="39" t="str">
        <f t="shared" si="0"/>
        <v>0000-28.02</v>
      </c>
      <c r="G85" s="35" t="str">
        <f t="shared" si="1"/>
        <v>c</v>
      </c>
      <c r="H85" s="157" t="str">
        <f>VLOOKUP(E85,'M.V.'!$E$6:$M$51,2,FALSE)</f>
        <v>PROGRAMAS DE CAPACITACION</v>
      </c>
      <c r="I85" s="158"/>
      <c r="J85" s="27">
        <f>IF(VLOOKUP(E85,'M.V.'!$E$6:$M$51,3,FALSE)=0," ",VLOOKUP(E85,'M.V.'!$E$6:$M$51,3,FALSE))</f>
        <v>3</v>
      </c>
      <c r="K85" s="27" t="str">
        <f>IF(VLOOKUP(E85,'M.V.'!$E$6:$M$51,4,FALSE)=0," ",VLOOKUP(E85,'M.V.'!$E$6:$M$51,4,FALSE))</f>
        <v xml:space="preserve"> </v>
      </c>
      <c r="L85" s="27" t="str">
        <f>IF(VLOOKUP(E85,'M.V.'!$E$6:$M$51,5,FALSE)=0," ",VLOOKUP(E85,'M.V.'!$E$6:$M$51,5,FALSE))</f>
        <v xml:space="preserve"> </v>
      </c>
      <c r="M85" s="43" t="str">
        <f>IF(VLOOKUP(E85,'M.V.'!$E$6:$M$51,6,FALSE)=0," ",VLOOKUP(E85,'M.V.'!$E$6:$M$51,6,FALSE))</f>
        <v>X</v>
      </c>
      <c r="N85" s="43" t="str">
        <f>IF(VLOOKUP(E85,'M.V.'!$E$6:$M$51,7,FALSE)=0," ",VLOOKUP(E85,'M.V.'!$E$6:$M$51,7,FALSE))</f>
        <v>X</v>
      </c>
      <c r="O85" s="95" t="str">
        <f>IF(VLOOKUP(E85,'M.V.'!$E$6:$M$51,9,FALSE)=0," ",VLOOKUP(E85,'M.V.'!$E$6:$M$51,9,FALSE))</f>
        <v>Seleccionar la documentación que corresponda a los cursos de formación como Bomberos tanto para ingreso como de ascenso; Ver ficha N°. 35</v>
      </c>
    </row>
    <row r="86" spans="1:15" s="10" customFormat="1" x14ac:dyDescent="0.2">
      <c r="A86" s="11"/>
      <c r="B86" s="94"/>
      <c r="C86" s="76"/>
      <c r="D86" s="77"/>
      <c r="E86" s="93"/>
      <c r="F86" s="58"/>
      <c r="G86" s="59"/>
      <c r="H86" s="60"/>
      <c r="I86" s="61"/>
      <c r="J86" s="62"/>
      <c r="K86" s="62"/>
      <c r="L86" s="62"/>
      <c r="M86" s="63"/>
      <c r="N86" s="63"/>
      <c r="O86" s="102"/>
    </row>
    <row r="87" spans="1:15" s="10" customFormat="1" ht="31.5" x14ac:dyDescent="0.2">
      <c r="A87" s="11" t="s">
        <v>28</v>
      </c>
      <c r="B87" s="94">
        <v>36</v>
      </c>
      <c r="C87" s="76" t="s">
        <v>47</v>
      </c>
      <c r="D87" s="77" t="s">
        <v>52</v>
      </c>
      <c r="E87" s="93" t="str">
        <f t="shared" si="3"/>
        <v>28.03</v>
      </c>
      <c r="F87" s="39" t="str">
        <f t="shared" si="0"/>
        <v>0000-28.03</v>
      </c>
      <c r="G87" s="35" t="str">
        <f t="shared" si="1"/>
        <v>c</v>
      </c>
      <c r="H87" s="157" t="str">
        <f>VLOOKUP(E87,'M.V.'!$E$6:$M$51,2,FALSE)</f>
        <v>PROGRAMAS DE MANTENIMIENTO DE MAQUINAS DE BOMBEROS</v>
      </c>
      <c r="I87" s="158"/>
      <c r="J87" s="27">
        <f>IF(VLOOKUP(E87,'M.V.'!$E$6:$M$51,3,FALSE)=0," ",VLOOKUP(E87,'M.V.'!$E$6:$M$51,3,FALSE))</f>
        <v>2</v>
      </c>
      <c r="K87" s="27" t="str">
        <f>IF(VLOOKUP(E87,'M.V.'!$E$6:$M$51,4,FALSE)=0," ",VLOOKUP(E87,'M.V.'!$E$6:$M$51,4,FALSE))</f>
        <v xml:space="preserve"> </v>
      </c>
      <c r="L87" s="27" t="str">
        <f>IF(VLOOKUP(E87,'M.V.'!$E$6:$M$51,5,FALSE)=0," ",VLOOKUP(E87,'M.V.'!$E$6:$M$51,5,FALSE))</f>
        <v>X</v>
      </c>
      <c r="M87" s="43" t="str">
        <f>IF(VLOOKUP(E87,'M.V.'!$E$6:$M$51,6,FALSE)=0," ",VLOOKUP(E87,'M.V.'!$E$6:$M$51,6,FALSE))</f>
        <v xml:space="preserve"> </v>
      </c>
      <c r="N87" s="43" t="str">
        <f>IF(VLOOKUP(E87,'M.V.'!$E$6:$M$51,7,FALSE)=0," ",VLOOKUP(E87,'M.V.'!$E$6:$M$51,7,FALSE))</f>
        <v xml:space="preserve"> </v>
      </c>
      <c r="O87" s="95" t="str">
        <f>IF(VLOOKUP(E87,'M.V.'!$E$6:$M$51,9,FALSE)=0," ",VLOOKUP(E87,'M.V.'!$E$6:$M$51,9,FALSE))</f>
        <v>Se eliminan una vez cumplido el tiempo de retención en el  archivo central por no generar valores secundarios; Ver ficha N°. 36</v>
      </c>
    </row>
    <row r="88" spans="1:15" s="10" customFormat="1" ht="15.75" thickBot="1" x14ac:dyDescent="0.25">
      <c r="A88" s="11"/>
      <c r="B88" s="94"/>
      <c r="C88" s="76"/>
      <c r="D88" s="77"/>
      <c r="E88" s="93"/>
      <c r="F88" s="57"/>
      <c r="G88" s="50"/>
      <c r="H88" s="51"/>
      <c r="I88" s="52"/>
      <c r="J88" s="53"/>
      <c r="K88" s="53"/>
      <c r="L88" s="53"/>
      <c r="M88" s="54"/>
      <c r="N88" s="54"/>
      <c r="O88" s="101"/>
    </row>
    <row r="89" spans="1:15" s="10" customFormat="1" ht="31.5" x14ac:dyDescent="0.2">
      <c r="A89" s="11" t="s">
        <v>28</v>
      </c>
      <c r="B89" s="94">
        <v>37</v>
      </c>
      <c r="C89" s="76" t="s">
        <v>48</v>
      </c>
      <c r="D89" s="77"/>
      <c r="E89" s="92" t="str">
        <f t="shared" ref="E89:E97" si="7">C89</f>
        <v>29</v>
      </c>
      <c r="F89" s="38" t="str">
        <f t="shared" si="0"/>
        <v>0000-29</v>
      </c>
      <c r="G89" s="35" t="str">
        <f t="shared" si="1"/>
        <v>g</v>
      </c>
      <c r="H89" s="159" t="str">
        <f>VLOOKUP(E89,'M.V.'!$E$6:$M$51,2,FALSE)</f>
        <v>RECIBOS DE CAJA</v>
      </c>
      <c r="I89" s="160"/>
      <c r="J89" s="27">
        <f>IF(VLOOKUP(E89,'M.V.'!$E$6:$M$51,3,FALSE)=0," ",VLOOKUP(E89,'M.V.'!$E$6:$M$51,3,FALSE))</f>
        <v>12</v>
      </c>
      <c r="K89" s="27" t="str">
        <f>IF(VLOOKUP(E89,'M.V.'!$E$6:$M$51,4,FALSE)=0," ",VLOOKUP(E89,'M.V.'!$E$6:$M$51,4,FALSE))</f>
        <v xml:space="preserve"> </v>
      </c>
      <c r="L89" s="27" t="str">
        <f>IF(VLOOKUP(E89,'M.V.'!$E$6:$M$51,5,FALSE)=0," ",VLOOKUP(E89,'M.V.'!$E$6:$M$51,5,FALSE))</f>
        <v>X</v>
      </c>
      <c r="M89" s="43" t="str">
        <f>IF(VLOOKUP(E89,'M.V.'!$E$6:$M$51,6,FALSE)=0," ",VLOOKUP(E89,'M.V.'!$E$6:$M$51,6,FALSE))</f>
        <v xml:space="preserve"> </v>
      </c>
      <c r="N89" s="43" t="str">
        <f>IF(VLOOKUP(E89,'M.V.'!$E$6:$M$51,7,FALSE)=0," ",VLOOKUP(E89,'M.V.'!$E$6:$M$51,7,FALSE))</f>
        <v xml:space="preserve"> </v>
      </c>
      <c r="O89" s="95" t="str">
        <f>IF(VLOOKUP(E89,'M.V.'!$E$6:$M$51,9,FALSE)=0," ",VLOOKUP(E89,'M.V.'!$E$6:$M$51,9,FALSE))</f>
        <v>Se eliminan una vez cumplido el tiempo de retención en el archivo central por no generar valores secundarios; Ver ficha N°. 37</v>
      </c>
    </row>
    <row r="90" spans="1:15" s="10" customFormat="1" ht="15.75" thickBot="1" x14ac:dyDescent="0.25">
      <c r="A90" s="11"/>
      <c r="B90" s="94"/>
      <c r="C90" s="76"/>
      <c r="D90" s="77"/>
      <c r="E90" s="92"/>
      <c r="F90" s="49"/>
      <c r="G90" s="50"/>
      <c r="H90" s="55"/>
      <c r="I90" s="56"/>
      <c r="J90" s="53"/>
      <c r="K90" s="53"/>
      <c r="L90" s="53"/>
      <c r="M90" s="54"/>
      <c r="N90" s="54"/>
      <c r="O90" s="101"/>
    </row>
    <row r="91" spans="1:15" s="10" customFormat="1" ht="31.5" x14ac:dyDescent="0.2">
      <c r="A91" s="11" t="s">
        <v>28</v>
      </c>
      <c r="B91" s="94">
        <v>38</v>
      </c>
      <c r="C91" s="76" t="s">
        <v>49</v>
      </c>
      <c r="D91" s="77"/>
      <c r="E91" s="92" t="str">
        <f t="shared" si="7"/>
        <v>30</v>
      </c>
      <c r="F91" s="38" t="str">
        <f t="shared" si="0"/>
        <v>0000-30</v>
      </c>
      <c r="G91" s="35" t="str">
        <f t="shared" si="1"/>
        <v>g</v>
      </c>
      <c r="H91" s="159" t="str">
        <f>VLOOKUP(E91,'M.V.'!$E$6:$M$51,2,FALSE)</f>
        <v>REGISTRO DE LLAMADAS DE EMERGENCIA</v>
      </c>
      <c r="I91" s="160"/>
      <c r="J91" s="27">
        <f>IF(VLOOKUP(E91,'M.V.'!$E$6:$M$51,3,FALSE)=0," ",VLOOKUP(E91,'M.V.'!$E$6:$M$51,3,FALSE))</f>
        <v>5</v>
      </c>
      <c r="K91" s="27" t="str">
        <f>IF(VLOOKUP(E91,'M.V.'!$E$6:$M$51,4,FALSE)=0," ",VLOOKUP(E91,'M.V.'!$E$6:$M$51,4,FALSE))</f>
        <v xml:space="preserve"> </v>
      </c>
      <c r="L91" s="27" t="str">
        <f>IF(VLOOKUP(E91,'M.V.'!$E$6:$M$51,5,FALSE)=0," ",VLOOKUP(E91,'M.V.'!$E$6:$M$51,5,FALSE))</f>
        <v>X</v>
      </c>
      <c r="M91" s="43" t="str">
        <f>IF(VLOOKUP(E91,'M.V.'!$E$6:$M$51,6,FALSE)=0," ",VLOOKUP(E91,'M.V.'!$E$6:$M$51,6,FALSE))</f>
        <v xml:space="preserve"> </v>
      </c>
      <c r="N91" s="43" t="str">
        <f>IF(VLOOKUP(E91,'M.V.'!$E$6:$M$51,7,FALSE)=0," ",VLOOKUP(E91,'M.V.'!$E$6:$M$51,7,FALSE))</f>
        <v xml:space="preserve"> </v>
      </c>
      <c r="O91" s="95" t="str">
        <f>IF(VLOOKUP(E91,'M.V.'!$E$6:$M$51,9,FALSE)=0," ",VLOOKUP(E91,'M.V.'!$E$6:$M$51,9,FALSE))</f>
        <v>Se eliminan una vez cumplido el tiempo de retención en el archivo central por no generar valores secundarios; Ver ficha N°. 38</v>
      </c>
    </row>
    <row r="92" spans="1:15" s="10" customFormat="1" ht="15.75" thickBot="1" x14ac:dyDescent="0.25">
      <c r="A92" s="11"/>
      <c r="B92" s="94"/>
      <c r="C92" s="76"/>
      <c r="D92" s="77"/>
      <c r="E92" s="92"/>
      <c r="F92" s="49"/>
      <c r="G92" s="50"/>
      <c r="H92" s="55"/>
      <c r="I92" s="56"/>
      <c r="J92" s="53"/>
      <c r="K92" s="53"/>
      <c r="L92" s="53"/>
      <c r="M92" s="54"/>
      <c r="N92" s="54"/>
      <c r="O92" s="101"/>
    </row>
    <row r="93" spans="1:15" s="10" customFormat="1" ht="42" x14ac:dyDescent="0.2">
      <c r="A93" s="11" t="s">
        <v>28</v>
      </c>
      <c r="B93" s="94">
        <v>39</v>
      </c>
      <c r="C93" s="76" t="s">
        <v>128</v>
      </c>
      <c r="D93" s="77"/>
      <c r="E93" s="92" t="str">
        <f t="shared" si="7"/>
        <v>31</v>
      </c>
      <c r="F93" s="38" t="str">
        <f t="shared" si="0"/>
        <v>0000-31</v>
      </c>
      <c r="G93" s="35" t="str">
        <f t="shared" si="1"/>
        <v>g</v>
      </c>
      <c r="H93" s="159" t="str">
        <f>VLOOKUP(E93,'M.V.'!$E$6:$M$51,2,FALSE)</f>
        <v>REPORTE DIARIO DE SERVICIOS DE EMERGENCIA ATENDIDOS</v>
      </c>
      <c r="I93" s="160"/>
      <c r="J93" s="27">
        <f>IF(VLOOKUP(E93,'M.V.'!$E$6:$M$51,3,FALSE)=0," ",VLOOKUP(E93,'M.V.'!$E$6:$M$51,3,FALSE))</f>
        <v>5</v>
      </c>
      <c r="K93" s="27" t="str">
        <f>IF(VLOOKUP(E93,'M.V.'!$E$6:$M$51,4,FALSE)=0," ",VLOOKUP(E93,'M.V.'!$E$6:$M$51,4,FALSE))</f>
        <v xml:space="preserve"> </v>
      </c>
      <c r="L93" s="27" t="str">
        <f>IF(VLOOKUP(E93,'M.V.'!$E$6:$M$51,5,FALSE)=0," ",VLOOKUP(E93,'M.V.'!$E$6:$M$51,5,FALSE))</f>
        <v>X</v>
      </c>
      <c r="M93" s="43" t="str">
        <f>IF(VLOOKUP(E93,'M.V.'!$E$6:$M$51,6,FALSE)=0," ",VLOOKUP(E93,'M.V.'!$E$6:$M$51,6,FALSE))</f>
        <v xml:space="preserve"> </v>
      </c>
      <c r="N93" s="43" t="str">
        <f>IF(VLOOKUP(E93,'M.V.'!$E$6:$M$51,7,FALSE)=0," ",VLOOKUP(E93,'M.V.'!$E$6:$M$51,7,FALSE))</f>
        <v xml:space="preserve"> </v>
      </c>
      <c r="O93" s="95" t="str">
        <f>IF(VLOOKUP(E93,'M.V.'!$E$6:$M$51,9,FALSE)=0," ",VLOOKUP(E93,'M.V.'!$E$6:$M$51,9,FALSE))</f>
        <v>Se eliminan por no generar valores secundarios y la información se encuentra detallada en otros asuntos documentales, como las minutas y los informes de servicios, series estas de conservación total; Ver ficha N°. 39</v>
      </c>
    </row>
    <row r="94" spans="1:15" s="10" customFormat="1" ht="15.75" thickBot="1" x14ac:dyDescent="0.25">
      <c r="A94" s="11"/>
      <c r="B94" s="94"/>
      <c r="C94" s="76"/>
      <c r="D94" s="77"/>
      <c r="E94" s="92"/>
      <c r="F94" s="49"/>
      <c r="G94" s="50"/>
      <c r="H94" s="55"/>
      <c r="I94" s="56"/>
      <c r="J94" s="53"/>
      <c r="K94" s="53"/>
      <c r="L94" s="53"/>
      <c r="M94" s="54"/>
      <c r="N94" s="54"/>
      <c r="O94" s="101"/>
    </row>
    <row r="95" spans="1:15" s="10" customFormat="1" ht="31.5" x14ac:dyDescent="0.2">
      <c r="A95" s="11" t="s">
        <v>28</v>
      </c>
      <c r="B95" s="94">
        <v>40</v>
      </c>
      <c r="C95" s="77" t="s">
        <v>131</v>
      </c>
      <c r="D95" s="77"/>
      <c r="E95" s="92" t="str">
        <f t="shared" si="7"/>
        <v>32</v>
      </c>
      <c r="F95" s="38" t="str">
        <f t="shared" si="0"/>
        <v>0000-32</v>
      </c>
      <c r="G95" s="35" t="str">
        <f t="shared" si="1"/>
        <v>g</v>
      </c>
      <c r="H95" s="159" t="str">
        <f>VLOOKUP(E95,'M.V.'!$E$6:$M$51,2,FALSE)</f>
        <v>RESOLUCIONES</v>
      </c>
      <c r="I95" s="160"/>
      <c r="J95" s="27">
        <f>IF(VLOOKUP(E95,'M.V.'!$E$6:$M$51,3,FALSE)=0," ",VLOOKUP(E95,'M.V.'!$E$6:$M$51,3,FALSE))</f>
        <v>12</v>
      </c>
      <c r="K95" s="27" t="str">
        <f>IF(VLOOKUP(E95,'M.V.'!$E$6:$M$51,4,FALSE)=0," ",VLOOKUP(E95,'M.V.'!$E$6:$M$51,4,FALSE))</f>
        <v>X</v>
      </c>
      <c r="L95" s="27" t="str">
        <f>IF(VLOOKUP(E95,'M.V.'!$E$6:$M$51,5,FALSE)=0," ",VLOOKUP(E95,'M.V.'!$E$6:$M$51,5,FALSE))</f>
        <v xml:space="preserve"> </v>
      </c>
      <c r="M95" s="43" t="str">
        <f>IF(VLOOKUP(E95,'M.V.'!$E$6:$M$51,6,FALSE)=0," ",VLOOKUP(E95,'M.V.'!$E$6:$M$51,6,FALSE))</f>
        <v>X</v>
      </c>
      <c r="N95" s="43" t="str">
        <f>IF(VLOOKUP(E95,'M.V.'!$E$6:$M$51,7,FALSE)=0," ",VLOOKUP(E95,'M.V.'!$E$6:$M$51,7,FALSE))</f>
        <v xml:space="preserve"> </v>
      </c>
      <c r="O95" s="95" t="str">
        <f>IF(VLOOKUP(E95,'M.V.'!$E$6:$M$51,9,FALSE)=0," ",VLOOKUP(E95,'M.V.'!$E$6:$M$51,9,FALSE))</f>
        <v>Constituyen parte de la memoria histórica de la entidad por cuanto son el testimonio de la toma de decisiones administrativas; Ver ficha N°. 40</v>
      </c>
    </row>
    <row r="96" spans="1:15" s="10" customFormat="1" ht="15.75" thickBot="1" x14ac:dyDescent="0.25">
      <c r="A96" s="11"/>
      <c r="B96" s="94"/>
      <c r="C96" s="77"/>
      <c r="D96" s="77"/>
      <c r="E96" s="92"/>
      <c r="F96" s="49"/>
      <c r="G96" s="50"/>
      <c r="H96" s="55"/>
      <c r="I96" s="56"/>
      <c r="J96" s="53"/>
      <c r="K96" s="53"/>
      <c r="L96" s="53"/>
      <c r="M96" s="54"/>
      <c r="N96" s="54"/>
      <c r="O96" s="101"/>
    </row>
    <row r="97" spans="1:15" s="10" customFormat="1" ht="31.5" x14ac:dyDescent="0.2">
      <c r="A97" s="11" t="s">
        <v>28</v>
      </c>
      <c r="B97" s="94">
        <v>41</v>
      </c>
      <c r="C97" s="77" t="s">
        <v>134</v>
      </c>
      <c r="D97" s="77"/>
      <c r="E97" s="92" t="str">
        <f t="shared" si="7"/>
        <v>33</v>
      </c>
      <c r="F97" s="38" t="str">
        <f t="shared" si="0"/>
        <v>0000-33</v>
      </c>
      <c r="G97" s="35" t="str">
        <f t="shared" si="1"/>
        <v>g</v>
      </c>
      <c r="H97" s="159" t="str">
        <f>VLOOKUP(E97,'M.V.'!$E$6:$M$51,2,FALSE)</f>
        <v>SOLICITUDES DE LICENCIAS DE FUNCIONAMIENTO</v>
      </c>
      <c r="I97" s="160"/>
      <c r="J97" s="27">
        <f>IF(VLOOKUP(E97,'M.V.'!$E$6:$M$51,3,FALSE)=0," ",VLOOKUP(E97,'M.V.'!$E$6:$M$51,3,FALSE))</f>
        <v>5</v>
      </c>
      <c r="K97" s="27" t="str">
        <f>IF(VLOOKUP(E97,'M.V.'!$E$6:$M$51,4,FALSE)=0," ",VLOOKUP(E97,'M.V.'!$E$6:$M$51,4,FALSE))</f>
        <v xml:space="preserve"> </v>
      </c>
      <c r="L97" s="27" t="str">
        <f>IF(VLOOKUP(E97,'M.V.'!$E$6:$M$51,5,FALSE)=0," ",VLOOKUP(E97,'M.V.'!$E$6:$M$51,5,FALSE))</f>
        <v>X</v>
      </c>
      <c r="M97" s="43" t="str">
        <f>IF(VLOOKUP(E97,'M.V.'!$E$6:$M$51,6,FALSE)=0," ",VLOOKUP(E97,'M.V.'!$E$6:$M$51,6,FALSE))</f>
        <v xml:space="preserve"> </v>
      </c>
      <c r="N97" s="43" t="str">
        <f>IF(VLOOKUP(E97,'M.V.'!$E$6:$M$51,7,FALSE)=0," ",VLOOKUP(E97,'M.V.'!$E$6:$M$51,7,FALSE))</f>
        <v xml:space="preserve"> </v>
      </c>
      <c r="O97" s="95" t="str">
        <f>IF(VLOOKUP(E97,'M.V.'!$E$6:$M$51,9,FALSE)=0," ",VLOOKUP(E97,'M.V.'!$E$6:$M$51,9,FALSE))</f>
        <v>Se eliminan una vez cumplido el tiempo de retención en el archivo central por no generar valores secundarios; Ver ficha N°. 41</v>
      </c>
    </row>
    <row r="98" spans="1:15" s="10" customFormat="1" ht="15.75" thickBot="1" x14ac:dyDescent="0.25">
      <c r="A98" s="11"/>
      <c r="B98" s="94"/>
      <c r="C98" s="77"/>
      <c r="D98" s="77"/>
      <c r="E98" s="92"/>
      <c r="F98" s="49"/>
      <c r="G98" s="50"/>
      <c r="H98" s="55"/>
      <c r="I98" s="56"/>
      <c r="J98" s="53"/>
      <c r="K98" s="53"/>
      <c r="L98" s="53"/>
      <c r="M98" s="54"/>
      <c r="N98" s="54"/>
      <c r="O98" s="101"/>
    </row>
    <row r="99" spans="1:15" s="10" customFormat="1" ht="12.75" x14ac:dyDescent="0.2">
      <c r="A99" s="12"/>
      <c r="B99" s="11"/>
      <c r="C99" s="12"/>
      <c r="D99" s="12"/>
      <c r="E99" s="12"/>
      <c r="F99" s="13"/>
      <c r="G99" s="32"/>
      <c r="H99" s="14"/>
      <c r="I99" s="14"/>
      <c r="J99" s="15"/>
      <c r="K99" s="44"/>
      <c r="L99" s="44"/>
      <c r="M99" s="44"/>
      <c r="N99" s="44"/>
      <c r="O99" s="16"/>
    </row>
    <row r="100" spans="1:15" s="10" customFormat="1" ht="12.75" x14ac:dyDescent="0.2">
      <c r="A100" s="12"/>
      <c r="B100" s="11"/>
      <c r="C100" s="12"/>
      <c r="D100" s="12"/>
      <c r="E100" s="12"/>
      <c r="F100" s="13"/>
      <c r="G100" s="32"/>
      <c r="H100" s="14"/>
      <c r="I100" s="14"/>
      <c r="J100" s="15"/>
      <c r="K100" s="44"/>
      <c r="L100" s="44"/>
      <c r="M100" s="44"/>
      <c r="N100" s="44"/>
      <c r="O100" s="16"/>
    </row>
    <row r="101" spans="1:15" s="10" customFormat="1" ht="12.75" x14ac:dyDescent="0.2">
      <c r="A101" s="12"/>
      <c r="B101" s="11"/>
      <c r="C101" s="12"/>
      <c r="D101" s="12"/>
      <c r="E101" s="12"/>
      <c r="F101" s="13"/>
      <c r="G101" s="32"/>
      <c r="H101" s="14"/>
      <c r="I101" s="14"/>
      <c r="J101" s="15"/>
      <c r="K101" s="44"/>
      <c r="L101" s="44"/>
      <c r="M101" s="44"/>
      <c r="N101" s="44"/>
      <c r="O101" s="16"/>
    </row>
    <row r="102" spans="1:15" s="10" customFormat="1" ht="12.75" x14ac:dyDescent="0.2">
      <c r="A102" s="12"/>
      <c r="B102" s="11"/>
      <c r="C102" s="12"/>
      <c r="D102" s="12"/>
      <c r="E102" s="12"/>
      <c r="F102" s="13"/>
      <c r="G102" s="32"/>
      <c r="H102" s="14"/>
      <c r="I102" s="14"/>
      <c r="J102" s="15"/>
      <c r="K102" s="44"/>
      <c r="L102" s="44"/>
      <c r="M102" s="44"/>
      <c r="N102" s="44"/>
      <c r="O102" s="16"/>
    </row>
    <row r="103" spans="1:15" s="10" customFormat="1" ht="12.75" x14ac:dyDescent="0.2">
      <c r="A103" s="12"/>
      <c r="B103" s="11"/>
      <c r="C103" s="12"/>
      <c r="D103" s="12"/>
      <c r="E103" s="12"/>
      <c r="F103" s="13"/>
      <c r="G103" s="32"/>
      <c r="H103" s="14"/>
      <c r="I103" s="14"/>
      <c r="J103" s="15"/>
      <c r="K103" s="44"/>
      <c r="L103" s="44"/>
      <c r="M103" s="44"/>
      <c r="N103" s="44"/>
      <c r="O103" s="16"/>
    </row>
    <row r="104" spans="1:15" s="10" customFormat="1" ht="12.75" x14ac:dyDescent="0.2">
      <c r="A104" s="12"/>
      <c r="B104" s="11"/>
      <c r="C104" s="12"/>
      <c r="D104" s="12"/>
      <c r="E104" s="12"/>
      <c r="F104" s="13"/>
      <c r="G104" s="32"/>
      <c r="H104" s="14"/>
      <c r="I104" s="14"/>
      <c r="J104" s="15"/>
      <c r="K104" s="44"/>
      <c r="L104" s="44"/>
      <c r="M104" s="44"/>
      <c r="N104" s="44"/>
      <c r="O104" s="16"/>
    </row>
    <row r="105" spans="1:15" s="10" customFormat="1" ht="12.75" x14ac:dyDescent="0.2">
      <c r="A105" s="12"/>
      <c r="B105" s="11"/>
      <c r="C105" s="12"/>
      <c r="D105" s="12"/>
      <c r="E105" s="12"/>
      <c r="F105" s="13"/>
      <c r="G105" s="32"/>
      <c r="H105" s="14"/>
      <c r="I105" s="14"/>
      <c r="J105" s="15"/>
      <c r="K105" s="44"/>
      <c r="L105" s="44"/>
      <c r="M105" s="44"/>
      <c r="N105" s="44"/>
      <c r="O105" s="16"/>
    </row>
    <row r="106" spans="1:15" s="10" customFormat="1" ht="12.75" x14ac:dyDescent="0.2">
      <c r="A106" s="12"/>
      <c r="B106" s="11"/>
      <c r="C106" s="12"/>
      <c r="D106" s="12"/>
      <c r="E106" s="12"/>
      <c r="F106" s="13"/>
      <c r="G106" s="32"/>
      <c r="H106" s="14"/>
      <c r="I106" s="14"/>
      <c r="J106" s="15"/>
      <c r="K106" s="44"/>
      <c r="L106" s="44"/>
      <c r="M106" s="44"/>
      <c r="N106" s="44"/>
      <c r="O106" s="16"/>
    </row>
    <row r="107" spans="1:15" s="10" customFormat="1" ht="12.75" x14ac:dyDescent="0.2">
      <c r="A107" s="12"/>
      <c r="B107" s="11"/>
      <c r="C107" s="12"/>
      <c r="D107" s="12"/>
      <c r="E107" s="12"/>
      <c r="F107" s="13"/>
      <c r="G107" s="32"/>
      <c r="H107" s="14"/>
      <c r="I107" s="14"/>
      <c r="J107" s="15"/>
      <c r="K107" s="44"/>
      <c r="L107" s="44"/>
      <c r="M107" s="44"/>
      <c r="N107" s="44"/>
      <c r="O107" s="16"/>
    </row>
    <row r="108" spans="1:15" s="10" customFormat="1" ht="12.75" x14ac:dyDescent="0.2">
      <c r="A108" s="12"/>
      <c r="B108" s="11"/>
      <c r="C108" s="12"/>
      <c r="D108" s="12"/>
      <c r="E108" s="12"/>
      <c r="F108" s="13"/>
      <c r="G108" s="32"/>
      <c r="H108" s="14"/>
      <c r="I108" s="14"/>
      <c r="J108" s="15"/>
      <c r="K108" s="44"/>
      <c r="L108" s="44"/>
      <c r="M108" s="44"/>
      <c r="N108" s="44"/>
      <c r="O108" s="16"/>
    </row>
    <row r="109" spans="1:15" s="10" customFormat="1" ht="12.75" x14ac:dyDescent="0.2">
      <c r="A109" s="12"/>
      <c r="B109" s="11"/>
      <c r="C109" s="12"/>
      <c r="D109" s="12"/>
      <c r="E109" s="12"/>
      <c r="F109" s="13"/>
      <c r="G109" s="32"/>
      <c r="H109" s="14"/>
      <c r="I109" s="14"/>
      <c r="J109" s="15"/>
      <c r="K109" s="44"/>
      <c r="L109" s="44"/>
      <c r="M109" s="44"/>
      <c r="N109" s="44"/>
      <c r="O109" s="16"/>
    </row>
    <row r="110" spans="1:15" s="10" customFormat="1" ht="12.75" x14ac:dyDescent="0.2">
      <c r="A110" s="12"/>
      <c r="B110" s="11"/>
      <c r="C110" s="12"/>
      <c r="D110" s="12"/>
      <c r="E110" s="12"/>
      <c r="F110" s="13"/>
      <c r="G110" s="32"/>
      <c r="H110" s="14"/>
      <c r="I110" s="14"/>
      <c r="J110" s="15"/>
      <c r="K110" s="44"/>
      <c r="L110" s="44"/>
      <c r="M110" s="44"/>
      <c r="N110" s="44"/>
      <c r="O110" s="16"/>
    </row>
    <row r="111" spans="1:15" s="10" customFormat="1" ht="12.75" x14ac:dyDescent="0.2">
      <c r="A111" s="12"/>
      <c r="B111" s="11"/>
      <c r="C111" s="12"/>
      <c r="D111" s="12"/>
      <c r="E111" s="12"/>
      <c r="F111" s="13"/>
      <c r="G111" s="32"/>
      <c r="H111" s="14"/>
      <c r="I111" s="14"/>
      <c r="J111" s="15"/>
      <c r="K111" s="44"/>
      <c r="L111" s="44"/>
      <c r="M111" s="44"/>
      <c r="N111" s="44"/>
      <c r="O111" s="16"/>
    </row>
    <row r="112" spans="1:15" s="10" customFormat="1" ht="12.75" x14ac:dyDescent="0.2">
      <c r="A112" s="12"/>
      <c r="B112" s="11"/>
      <c r="C112" s="12"/>
      <c r="D112" s="12"/>
      <c r="E112" s="12"/>
      <c r="F112" s="13"/>
      <c r="G112" s="32"/>
      <c r="H112" s="14"/>
      <c r="I112" s="14"/>
      <c r="J112" s="15"/>
      <c r="K112" s="44"/>
      <c r="L112" s="44"/>
      <c r="M112" s="44"/>
      <c r="N112" s="44"/>
      <c r="O112" s="16"/>
    </row>
    <row r="113" spans="1:16" s="10" customFormat="1" ht="12.75" x14ac:dyDescent="0.2">
      <c r="A113" s="12"/>
      <c r="B113" s="11"/>
      <c r="C113" s="12"/>
      <c r="D113" s="12"/>
      <c r="E113" s="12"/>
      <c r="F113" s="13"/>
      <c r="G113" s="32"/>
      <c r="H113" s="14"/>
      <c r="I113" s="14"/>
      <c r="J113" s="15"/>
      <c r="K113" s="44"/>
      <c r="L113" s="44"/>
      <c r="M113" s="44"/>
      <c r="N113" s="44"/>
      <c r="O113" s="16"/>
    </row>
    <row r="114" spans="1:16" s="10" customFormat="1" ht="12.75" x14ac:dyDescent="0.2">
      <c r="A114" s="12"/>
      <c r="B114" s="11"/>
      <c r="C114" s="12"/>
      <c r="D114" s="12"/>
      <c r="E114" s="12"/>
      <c r="F114" s="13"/>
      <c r="G114" s="32"/>
      <c r="H114" s="14"/>
      <c r="I114" s="14"/>
      <c r="J114" s="15"/>
      <c r="K114" s="44"/>
      <c r="L114" s="44"/>
      <c r="M114" s="44"/>
      <c r="N114" s="44"/>
      <c r="O114" s="16"/>
    </row>
    <row r="115" spans="1:16" s="10" customFormat="1" ht="12.75" x14ac:dyDescent="0.2">
      <c r="A115" s="12"/>
      <c r="B115" s="11"/>
      <c r="C115" s="12"/>
      <c r="D115" s="12"/>
      <c r="E115" s="12"/>
      <c r="F115" s="13"/>
      <c r="G115" s="32"/>
      <c r="H115" s="14"/>
      <c r="I115" s="14"/>
      <c r="J115" s="15"/>
      <c r="K115" s="44"/>
      <c r="L115" s="44"/>
      <c r="M115" s="44"/>
      <c r="N115" s="44"/>
      <c r="O115" s="16"/>
    </row>
    <row r="116" spans="1:16" s="10" customFormat="1" ht="12.75" x14ac:dyDescent="0.2">
      <c r="A116" s="12"/>
      <c r="B116" s="11"/>
      <c r="C116" s="12"/>
      <c r="D116" s="12"/>
      <c r="E116" s="12"/>
      <c r="F116" s="13"/>
      <c r="G116" s="32"/>
      <c r="H116" s="14"/>
      <c r="I116" s="14"/>
      <c r="J116" s="15"/>
      <c r="K116" s="44"/>
      <c r="L116" s="44"/>
      <c r="M116" s="44"/>
      <c r="N116" s="44"/>
      <c r="O116" s="16"/>
    </row>
    <row r="117" spans="1:16" s="10" customFormat="1" ht="12.75" x14ac:dyDescent="0.2">
      <c r="A117" s="12"/>
      <c r="B117" s="11"/>
      <c r="C117" s="12"/>
      <c r="D117" s="12"/>
      <c r="E117" s="12"/>
      <c r="F117" s="13"/>
      <c r="G117" s="32"/>
      <c r="H117" s="14"/>
      <c r="I117" s="14"/>
      <c r="J117" s="15"/>
      <c r="K117" s="44"/>
      <c r="L117" s="44"/>
      <c r="M117" s="44"/>
      <c r="N117" s="44"/>
      <c r="O117" s="16"/>
    </row>
    <row r="118" spans="1:16" s="10" customFormat="1" ht="12.75" x14ac:dyDescent="0.2">
      <c r="A118" s="12"/>
      <c r="B118" s="11"/>
      <c r="C118" s="12"/>
      <c r="D118" s="12"/>
      <c r="E118" s="12"/>
      <c r="F118" s="13"/>
      <c r="G118" s="32"/>
      <c r="H118" s="14"/>
      <c r="I118" s="14"/>
      <c r="J118" s="15"/>
      <c r="K118" s="44"/>
      <c r="L118" s="44"/>
      <c r="M118" s="44"/>
      <c r="N118" s="44"/>
      <c r="O118" s="16"/>
    </row>
    <row r="119" spans="1:16" s="10" customFormat="1" ht="12.75" x14ac:dyDescent="0.2">
      <c r="A119" s="12"/>
      <c r="B119" s="11"/>
      <c r="C119" s="12"/>
      <c r="D119" s="12"/>
      <c r="E119" s="12"/>
      <c r="F119" s="13"/>
      <c r="G119" s="32"/>
      <c r="H119" s="14"/>
      <c r="I119" s="14"/>
      <c r="J119" s="15"/>
      <c r="K119" s="44"/>
      <c r="L119" s="44"/>
      <c r="M119" s="44"/>
      <c r="N119" s="44"/>
      <c r="O119" s="16"/>
    </row>
    <row r="120" spans="1:16" s="10" customFormat="1" ht="12.75" x14ac:dyDescent="0.2">
      <c r="A120" s="12"/>
      <c r="B120" s="11"/>
      <c r="C120" s="12"/>
      <c r="D120" s="12"/>
      <c r="E120" s="12"/>
      <c r="F120" s="13"/>
      <c r="G120" s="32"/>
      <c r="H120" s="14"/>
      <c r="I120" s="14"/>
      <c r="J120" s="15"/>
      <c r="K120" s="44"/>
      <c r="L120" s="44"/>
      <c r="M120" s="44"/>
      <c r="N120" s="44"/>
      <c r="O120" s="16"/>
    </row>
    <row r="121" spans="1:16" s="10" customFormat="1" ht="12.75" x14ac:dyDescent="0.2">
      <c r="A121" s="12"/>
      <c r="B121" s="11"/>
      <c r="C121" s="12"/>
      <c r="D121" s="12"/>
      <c r="E121" s="12"/>
      <c r="F121" s="13"/>
      <c r="G121" s="32"/>
      <c r="H121" s="14"/>
      <c r="I121" s="14"/>
      <c r="J121" s="15"/>
      <c r="K121" s="44"/>
      <c r="L121" s="44"/>
      <c r="M121" s="44"/>
      <c r="N121" s="44"/>
      <c r="O121" s="16"/>
    </row>
    <row r="122" spans="1:16" s="10" customFormat="1" ht="12.75" x14ac:dyDescent="0.2">
      <c r="A122" s="12"/>
      <c r="B122" s="11"/>
      <c r="C122" s="12"/>
      <c r="D122" s="12"/>
      <c r="E122" s="12"/>
      <c r="F122" s="13"/>
      <c r="G122" s="32"/>
      <c r="H122" s="14"/>
      <c r="I122" s="14"/>
      <c r="J122" s="15"/>
      <c r="K122" s="44"/>
      <c r="L122" s="44"/>
      <c r="M122" s="44"/>
      <c r="N122" s="44"/>
      <c r="O122" s="16"/>
    </row>
    <row r="123" spans="1:16" s="10" customFormat="1" ht="12.75" x14ac:dyDescent="0.2">
      <c r="A123" s="12"/>
      <c r="B123" s="11"/>
      <c r="C123" s="12"/>
      <c r="D123" s="12"/>
      <c r="E123" s="12"/>
      <c r="F123" s="13"/>
      <c r="G123" s="32"/>
      <c r="H123" s="14"/>
      <c r="I123" s="14"/>
      <c r="J123" s="15"/>
      <c r="K123" s="44"/>
      <c r="L123" s="44"/>
      <c r="M123" s="44"/>
      <c r="N123" s="44"/>
      <c r="O123" s="16"/>
    </row>
    <row r="124" spans="1:16" s="10" customFormat="1" ht="12.75" x14ac:dyDescent="0.2">
      <c r="A124" s="12"/>
      <c r="B124" s="11"/>
      <c r="C124" s="12"/>
      <c r="D124" s="12"/>
      <c r="E124" s="12"/>
      <c r="F124" s="13"/>
      <c r="G124" s="32"/>
      <c r="H124" s="14"/>
      <c r="I124" s="14"/>
      <c r="J124" s="15"/>
      <c r="K124" s="44"/>
      <c r="L124" s="44"/>
      <c r="M124" s="44"/>
      <c r="N124" s="44"/>
      <c r="O124" s="16"/>
    </row>
    <row r="125" spans="1:16" s="10" customFormat="1" ht="12.75" x14ac:dyDescent="0.2">
      <c r="A125" s="12"/>
      <c r="B125" s="11"/>
      <c r="C125" s="12"/>
      <c r="D125" s="12"/>
      <c r="E125" s="12"/>
      <c r="F125" s="13"/>
      <c r="G125" s="32"/>
      <c r="H125" s="14"/>
      <c r="I125" s="14"/>
      <c r="J125" s="15"/>
      <c r="K125" s="44"/>
      <c r="L125" s="44"/>
      <c r="M125" s="44"/>
      <c r="N125" s="44"/>
      <c r="O125" s="16"/>
    </row>
    <row r="126" spans="1:16" s="10" customFormat="1" ht="15" customHeight="1" x14ac:dyDescent="0.2">
      <c r="A126" s="12"/>
      <c r="B126" s="11"/>
      <c r="C126" s="12"/>
      <c r="D126" s="12"/>
      <c r="E126" s="12"/>
      <c r="F126" s="152" t="s">
        <v>4</v>
      </c>
      <c r="G126" s="152"/>
      <c r="H126" s="152"/>
      <c r="I126" s="152"/>
      <c r="J126" s="20"/>
      <c r="K126" s="45"/>
      <c r="L126" s="45"/>
      <c r="M126" s="45"/>
      <c r="N126" s="45"/>
      <c r="O126" s="34"/>
      <c r="P126" s="34"/>
    </row>
    <row r="127" spans="1:16" s="10" customFormat="1" ht="13.5" customHeight="1" x14ac:dyDescent="0.2">
      <c r="A127" s="12"/>
      <c r="B127" s="11"/>
      <c r="C127" s="12"/>
      <c r="D127" s="12"/>
      <c r="E127" s="12"/>
      <c r="F127" s="64" t="s">
        <v>15</v>
      </c>
      <c r="G127" s="20" t="s">
        <v>16</v>
      </c>
      <c r="H127" s="20"/>
      <c r="I127" s="20" t="s">
        <v>23</v>
      </c>
      <c r="J127" s="20"/>
      <c r="K127" s="46"/>
      <c r="L127" s="46"/>
      <c r="M127" s="96"/>
      <c r="N127" s="96"/>
      <c r="O127" s="97"/>
      <c r="P127" s="98"/>
    </row>
    <row r="128" spans="1:16" s="10" customFormat="1" ht="13.5" customHeight="1" x14ac:dyDescent="0.2">
      <c r="A128" s="12"/>
      <c r="B128" s="11"/>
      <c r="C128" s="12"/>
      <c r="D128" s="12"/>
      <c r="E128" s="12"/>
      <c r="F128" s="64" t="s">
        <v>19</v>
      </c>
      <c r="G128" s="20" t="s">
        <v>18</v>
      </c>
      <c r="H128" s="20"/>
      <c r="I128" s="20" t="s">
        <v>22</v>
      </c>
      <c r="J128" s="20"/>
      <c r="K128" s="46"/>
      <c r="L128" s="46"/>
      <c r="M128" s="100"/>
      <c r="N128" s="100"/>
      <c r="O128" s="100"/>
      <c r="P128" s="98"/>
    </row>
    <row r="129" spans="1:16" s="10" customFormat="1" ht="13.5" customHeight="1" x14ac:dyDescent="0.2">
      <c r="A129" s="12"/>
      <c r="B129" s="11"/>
      <c r="C129" s="12"/>
      <c r="D129" s="12"/>
      <c r="E129" s="12"/>
      <c r="F129" s="21" t="s">
        <v>5</v>
      </c>
      <c r="G129" s="20" t="s">
        <v>17</v>
      </c>
      <c r="H129" s="20"/>
      <c r="I129" s="20" t="s">
        <v>21</v>
      </c>
      <c r="J129" s="20"/>
      <c r="K129" s="46"/>
      <c r="L129" s="46"/>
      <c r="M129" s="100"/>
      <c r="N129" s="100"/>
      <c r="O129" s="100"/>
      <c r="P129" s="99"/>
    </row>
    <row r="130" spans="1:16" s="10" customFormat="1" ht="13.5" customHeight="1" x14ac:dyDescent="0.2">
      <c r="A130" s="12"/>
      <c r="B130" s="11"/>
      <c r="C130" s="12"/>
      <c r="D130" s="12"/>
      <c r="E130" s="12"/>
      <c r="F130" s="21"/>
      <c r="G130" s="20"/>
      <c r="H130" s="20"/>
      <c r="K130" s="46"/>
      <c r="L130" s="46"/>
      <c r="M130" s="47"/>
      <c r="N130" s="47"/>
      <c r="P130" s="99"/>
    </row>
    <row r="131" spans="1:16" s="10" customFormat="1" ht="13.5" customHeight="1" x14ac:dyDescent="0.2">
      <c r="A131" s="12"/>
      <c r="B131" s="11"/>
      <c r="C131" s="12"/>
      <c r="D131" s="12"/>
      <c r="E131" s="12"/>
      <c r="F131" s="21"/>
      <c r="G131" s="20"/>
      <c r="H131" s="20"/>
      <c r="K131" s="48"/>
      <c r="L131" s="48"/>
      <c r="M131" s="47"/>
      <c r="N131" s="47"/>
    </row>
    <row r="132" spans="1:16" s="10" customFormat="1" ht="13.5" customHeight="1" x14ac:dyDescent="0.2">
      <c r="A132" s="12"/>
      <c r="B132" s="11"/>
      <c r="C132" s="12"/>
      <c r="D132" s="12"/>
      <c r="E132" s="12"/>
      <c r="F132" s="21"/>
      <c r="G132" s="20"/>
      <c r="H132" s="20"/>
      <c r="I132" s="20"/>
      <c r="J132" s="19"/>
      <c r="K132" s="48"/>
      <c r="L132" s="48"/>
      <c r="M132" s="48"/>
      <c r="N132" s="48"/>
      <c r="O132" s="4"/>
    </row>
  </sheetData>
  <sheetProtection selectLockedCells="1" selectUnlockedCells="1"/>
  <mergeCells count="59">
    <mergeCell ref="H89:I89"/>
    <mergeCell ref="H93:I93"/>
    <mergeCell ref="H97:I97"/>
    <mergeCell ref="H95:I95"/>
    <mergeCell ref="H87:I87"/>
    <mergeCell ref="H82:I82"/>
    <mergeCell ref="H68:I68"/>
    <mergeCell ref="H72:I72"/>
    <mergeCell ref="H78:I78"/>
    <mergeCell ref="H85:I85"/>
    <mergeCell ref="H15:I15"/>
    <mergeCell ref="H19:I19"/>
    <mergeCell ref="H23:I23"/>
    <mergeCell ref="H26:I26"/>
    <mergeCell ref="H30:I30"/>
    <mergeCell ref="H17:I17"/>
    <mergeCell ref="H34:I34"/>
    <mergeCell ref="H38:I38"/>
    <mergeCell ref="H44:I44"/>
    <mergeCell ref="H47:I47"/>
    <mergeCell ref="H42:I42"/>
    <mergeCell ref="H36:I36"/>
    <mergeCell ref="H40:I40"/>
    <mergeCell ref="H45:I45"/>
    <mergeCell ref="H49:I49"/>
    <mergeCell ref="H53:I53"/>
    <mergeCell ref="H57:I57"/>
    <mergeCell ref="H61:I61"/>
    <mergeCell ref="H65:I65"/>
    <mergeCell ref="H51:I51"/>
    <mergeCell ref="H55:I55"/>
    <mergeCell ref="H59:I59"/>
    <mergeCell ref="H63:I63"/>
    <mergeCell ref="H2:N3"/>
    <mergeCell ref="H4:N4"/>
    <mergeCell ref="G10:I11"/>
    <mergeCell ref="K10:N10"/>
    <mergeCell ref="H5:N5"/>
    <mergeCell ref="A10:A11"/>
    <mergeCell ref="C10:C11"/>
    <mergeCell ref="D10:D11"/>
    <mergeCell ref="F10:F11"/>
    <mergeCell ref="J10:J11"/>
    <mergeCell ref="F126:I126"/>
    <mergeCell ref="E10:E11"/>
    <mergeCell ref="B10:B11"/>
    <mergeCell ref="H13:I13"/>
    <mergeCell ref="H32:I32"/>
    <mergeCell ref="H67:I67"/>
    <mergeCell ref="H70:I70"/>
    <mergeCell ref="H74:I74"/>
    <mergeCell ref="H76:I76"/>
    <mergeCell ref="H24:I24"/>
    <mergeCell ref="H28:I28"/>
    <mergeCell ref="H12:I12"/>
    <mergeCell ref="H21:I21"/>
    <mergeCell ref="H83:I83"/>
    <mergeCell ref="H91:I91"/>
    <mergeCell ref="H80:I8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35"/>
  <sheetViews>
    <sheetView topLeftCell="D1"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163</v>
      </c>
      <c r="J7" s="25"/>
      <c r="K7" s="25"/>
      <c r="L7" s="25"/>
      <c r="M7" s="25"/>
      <c r="N7" s="25"/>
      <c r="O7" s="26"/>
    </row>
    <row r="8" spans="1:15" ht="22.5" customHeight="1" x14ac:dyDescent="0.35">
      <c r="A8" s="89" t="s">
        <v>19</v>
      </c>
      <c r="B8" s="91" t="s">
        <v>58</v>
      </c>
      <c r="F8" s="144" t="s">
        <v>254</v>
      </c>
      <c r="G8" s="144"/>
      <c r="H8" s="144"/>
      <c r="I8" s="25" t="s">
        <v>244</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ht="42" x14ac:dyDescent="0.2">
      <c r="A12" s="11" t="s">
        <v>164</v>
      </c>
      <c r="B12" s="94">
        <v>2</v>
      </c>
      <c r="C12" s="76" t="s">
        <v>51</v>
      </c>
      <c r="D12" s="77"/>
      <c r="E12" s="92" t="str">
        <f t="shared" ref="E12:E14" si="0">C12</f>
        <v>02</v>
      </c>
      <c r="F12" s="38" t="str">
        <f t="shared" ref="F12:F26" si="1">CONCATENATE(A12,"-",E12)</f>
        <v>2111-02</v>
      </c>
      <c r="G12" s="35" t="str">
        <f t="shared" ref="G12:G26" si="2">IF(D12=0,"g","c")</f>
        <v>g</v>
      </c>
      <c r="H12" s="159" t="str">
        <f>VLOOKUP(E12,'M.V.'!$E$6:$M$51,2,FALSE)</f>
        <v>ACTAS DE ENTREGA DE CARGOS</v>
      </c>
      <c r="I12" s="160"/>
      <c r="J12" s="27">
        <f>IF(VLOOKUP(E12,'M.V.'!$E$6:$M$51,3,FALSE)=0," ",VLOOKUP(E12,'M.V.'!$E$6:$M$51,3,FALSE))</f>
        <v>12</v>
      </c>
      <c r="K12" s="27" t="str">
        <f>IF(VLOOKUP(E12,'M.V.'!$E$6:$M$51,4,FALSE)=0," ",VLOOKUP(E12,'M.V.'!$E$6:$M$51,4,FALSE))</f>
        <v>X</v>
      </c>
      <c r="L12" s="27" t="str">
        <f>IF(VLOOKUP(E12,'M.V.'!$E$6:$M$51,5,FALSE)=0," ",VLOOKUP(E12,'M.V.'!$E$6:$M$51,5,FALSE))</f>
        <v xml:space="preserve"> </v>
      </c>
      <c r="M12" s="43" t="str">
        <f>IF(VLOOKUP(E12,'M.V.'!$E$6:$M$51,6,FALSE)=0," ",VLOOKUP(E12,'M.V.'!$E$6:$M$51,6,FALSE))</f>
        <v>X</v>
      </c>
      <c r="N12" s="43" t="str">
        <f>IF(VLOOKUP(E12,'M.V.'!$E$6:$M$51,7,FALSE)=0," ",VLOOKUP(E12,'M.V.'!$E$6:$M$51,7,FALSE))</f>
        <v xml:space="preserve"> </v>
      </c>
      <c r="O12" s="95"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2" customHeight="1" thickBot="1" x14ac:dyDescent="0.25">
      <c r="A13" s="11"/>
      <c r="B13" s="94"/>
      <c r="C13" s="76"/>
      <c r="D13" s="77"/>
      <c r="E13" s="92"/>
      <c r="F13" s="49"/>
      <c r="G13" s="50"/>
      <c r="H13" s="55"/>
      <c r="I13" s="56"/>
      <c r="J13" s="53"/>
      <c r="K13" s="53"/>
      <c r="L13" s="53"/>
      <c r="M13" s="54"/>
      <c r="N13" s="54"/>
      <c r="O13" s="101"/>
    </row>
    <row r="14" spans="1:15" s="10" customFormat="1" x14ac:dyDescent="0.2">
      <c r="A14" s="11" t="s">
        <v>164</v>
      </c>
      <c r="B14" s="94"/>
      <c r="C14" s="76" t="s">
        <v>14</v>
      </c>
      <c r="D14" s="77"/>
      <c r="E14" s="92" t="str">
        <f t="shared" si="0"/>
        <v>06</v>
      </c>
      <c r="F14" s="38" t="str">
        <f t="shared" si="1"/>
        <v>2111-06</v>
      </c>
      <c r="G14" s="35" t="str">
        <f t="shared" si="2"/>
        <v>g</v>
      </c>
      <c r="H14" s="159" t="str">
        <f>VLOOKUP(E14,'M.V.'!$E$6:$M$51,2,FALSE)</f>
        <v>CORRESPONDENCIA</v>
      </c>
      <c r="I14" s="160"/>
      <c r="J14" s="27" t="str">
        <f>IF(VLOOKUP(E14,'M.V.'!$E$6:$M$51,3,FALSE)=0," ",VLOOKUP(E14,'M.V.'!$E$6:$M$51,3,FALSE))</f>
        <v xml:space="preserve"> </v>
      </c>
      <c r="K14" s="27" t="str">
        <f>IF(VLOOKUP(E14,'M.V.'!$E$6:$M$51,4,FALSE)=0," ",VLOOKUP(E14,'M.V.'!$E$6:$M$51,4,FALSE))</f>
        <v xml:space="preserve"> </v>
      </c>
      <c r="L14" s="27" t="str">
        <f>IF(VLOOKUP(E14,'M.V.'!$E$6:$M$51,5,FALSE)=0," ",VLOOKUP(E14,'M.V.'!$E$6:$M$51,5,FALSE))</f>
        <v xml:space="preserve"> </v>
      </c>
      <c r="M14" s="43" t="str">
        <f>IF(VLOOKUP(E14,'M.V.'!$E$6:$M$51,6,FALSE)=0," ",VLOOKUP(E14,'M.V.'!$E$6:$M$51,6,FALSE))</f>
        <v xml:space="preserve"> </v>
      </c>
      <c r="N14" s="43" t="str">
        <f>IF(VLOOKUP(E14,'M.V.'!$E$6:$M$51,7,FALSE)=0," ",VLOOKUP(E14,'M.V.'!$E$6:$M$51,7,FALSE))</f>
        <v xml:space="preserve"> </v>
      </c>
      <c r="O14" s="95" t="str">
        <f>IF(VLOOKUP(E14,'M.V.'!$E$6:$M$51,9,FALSE)=0," ",VLOOKUP(E14,'M.V.'!$E$6:$M$51,9,FALSE))</f>
        <v xml:space="preserve"> </v>
      </c>
    </row>
    <row r="15" spans="1:15" s="10" customFormat="1" ht="31.5" x14ac:dyDescent="0.2">
      <c r="A15" s="11" t="s">
        <v>164</v>
      </c>
      <c r="B15" s="94">
        <v>6</v>
      </c>
      <c r="C15" s="76" t="s">
        <v>14</v>
      </c>
      <c r="D15" s="77" t="s">
        <v>50</v>
      </c>
      <c r="E15" s="93" t="str">
        <f t="shared" ref="E15:E22" si="3">CONCATENATE(C15,".",D15)</f>
        <v>06.01</v>
      </c>
      <c r="F15" s="39" t="str">
        <f t="shared" si="1"/>
        <v>2111-06.01</v>
      </c>
      <c r="G15" s="35" t="str">
        <f t="shared" si="2"/>
        <v>c</v>
      </c>
      <c r="H15" s="157" t="str">
        <f>VLOOKUP(E15,'M.V.'!$E$6:$M$51,2,FALSE)</f>
        <v>CORRESPONDENCIA EXTERNA</v>
      </c>
      <c r="I15" s="158"/>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porque testimonian el desarrollo de las actividades realizadas en cumplimiento de las funciones administrativas; Ver ficha N°. 6</v>
      </c>
    </row>
    <row r="16" spans="1:15" s="10" customFormat="1" ht="12" customHeight="1" x14ac:dyDescent="0.2">
      <c r="A16" s="11"/>
      <c r="B16" s="94"/>
      <c r="C16" s="76"/>
      <c r="D16" s="77"/>
      <c r="E16" s="93"/>
      <c r="F16" s="58"/>
      <c r="G16" s="59"/>
      <c r="H16" s="60"/>
      <c r="I16" s="61"/>
      <c r="J16" s="62"/>
      <c r="K16" s="62"/>
      <c r="L16" s="62"/>
      <c r="M16" s="63"/>
      <c r="N16" s="63"/>
      <c r="O16" s="102"/>
    </row>
    <row r="17" spans="1:16" s="10" customFormat="1" ht="42" x14ac:dyDescent="0.2">
      <c r="A17" s="11" t="s">
        <v>164</v>
      </c>
      <c r="B17" s="94">
        <v>7</v>
      </c>
      <c r="C17" s="76" t="s">
        <v>14</v>
      </c>
      <c r="D17" s="77" t="s">
        <v>51</v>
      </c>
      <c r="E17" s="93" t="str">
        <f t="shared" si="3"/>
        <v>06.02</v>
      </c>
      <c r="F17" s="39" t="str">
        <f t="shared" si="1"/>
        <v>2111-06.02</v>
      </c>
      <c r="G17" s="35" t="str">
        <f t="shared" si="2"/>
        <v>c</v>
      </c>
      <c r="H17" s="157" t="str">
        <f>VLOOKUP(E17,'M.V.'!$E$6:$M$51,2,FALSE)</f>
        <v>CORRESPONDENCIA INTERNA</v>
      </c>
      <c r="I17" s="158"/>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6" s="10" customFormat="1" ht="12" customHeight="1" thickBot="1" x14ac:dyDescent="0.25">
      <c r="A18" s="11"/>
      <c r="B18" s="94"/>
      <c r="C18" s="76"/>
      <c r="D18" s="77"/>
      <c r="E18" s="93"/>
      <c r="F18" s="57"/>
      <c r="G18" s="50"/>
      <c r="H18" s="51"/>
      <c r="I18" s="52"/>
      <c r="J18" s="53"/>
      <c r="K18" s="53"/>
      <c r="L18" s="53"/>
      <c r="M18" s="54"/>
      <c r="N18" s="54"/>
      <c r="O18" s="101"/>
    </row>
    <row r="19" spans="1:16" s="10" customFormat="1" ht="31.5" x14ac:dyDescent="0.2">
      <c r="A19" s="11" t="s">
        <v>164</v>
      </c>
      <c r="B19" s="94">
        <v>12</v>
      </c>
      <c r="C19" s="76" t="s">
        <v>30</v>
      </c>
      <c r="D19" s="77"/>
      <c r="E19" s="92" t="str">
        <f t="shared" ref="E19:E21" si="4">C19</f>
        <v>11</v>
      </c>
      <c r="F19" s="38" t="str">
        <f t="shared" si="1"/>
        <v>2111-11</v>
      </c>
      <c r="G19" s="35" t="str">
        <f t="shared" si="2"/>
        <v>g</v>
      </c>
      <c r="H19" s="159" t="str">
        <f>VLOOKUP(E19,'M.V.'!$E$6:$M$51,2,FALSE)</f>
        <v>ESTADISTICAS MENSUALES DE SERVICIOS PRESTADOS</v>
      </c>
      <c r="I19" s="160"/>
      <c r="J19" s="27">
        <f>IF(VLOOKUP(E19,'M.V.'!$E$6:$M$51,3,FALSE)=0," ",VLOOKUP(E19,'M.V.'!$E$6:$M$51,3,FALSE))</f>
        <v>5</v>
      </c>
      <c r="K19" s="27" t="str">
        <f>IF(VLOOKUP(E19,'M.V.'!$E$6:$M$51,4,FALSE)=0," ",VLOOKUP(E19,'M.V.'!$E$6:$M$51,4,FALSE))</f>
        <v>X</v>
      </c>
      <c r="L19" s="27" t="str">
        <f>IF(VLOOKUP(E19,'M.V.'!$E$6:$M$51,5,FALSE)=0," ",VLOOKUP(E19,'M.V.'!$E$6:$M$51,5,FALSE))</f>
        <v xml:space="preserve"> </v>
      </c>
      <c r="M19" s="43" t="str">
        <f>IF(VLOOKUP(E19,'M.V.'!$E$6:$M$51,6,FALSE)=0," ",VLOOKUP(E19,'M.V.'!$E$6:$M$51,6,FALSE))</f>
        <v>X</v>
      </c>
      <c r="N19" s="43" t="str">
        <f>IF(VLOOKUP(E19,'M.V.'!$E$6:$M$51,7,FALSE)=0," ",VLOOKUP(E19,'M.V.'!$E$6:$M$51,7,FALSE))</f>
        <v xml:space="preserve"> </v>
      </c>
      <c r="O19" s="95" t="str">
        <f>IF(VLOOKUP(E19,'M.V.'!$E$6:$M$51,9,FALSE)=0," ",VLOOKUP(E19,'M.V.'!$E$6:$M$51,9,FALSE))</f>
        <v>Constituyen parte del patrimonio documental de la entidad, por cuanto consolidan las actividades realizadas en la atención de los diferentes servicios de emergencia; Ver ficha N°. 12</v>
      </c>
    </row>
    <row r="20" spans="1:16" s="10" customFormat="1" ht="12" customHeight="1" thickBot="1" x14ac:dyDescent="0.25">
      <c r="A20" s="11"/>
      <c r="B20" s="94"/>
      <c r="C20" s="76"/>
      <c r="D20" s="77"/>
      <c r="E20" s="92"/>
      <c r="F20" s="49"/>
      <c r="G20" s="50"/>
      <c r="H20" s="55"/>
      <c r="I20" s="56"/>
      <c r="J20" s="53"/>
      <c r="K20" s="53"/>
      <c r="L20" s="53"/>
      <c r="M20" s="54"/>
      <c r="N20" s="54"/>
      <c r="O20" s="101"/>
    </row>
    <row r="21" spans="1:16" s="10" customFormat="1" x14ac:dyDescent="0.2">
      <c r="A21" s="11" t="s">
        <v>164</v>
      </c>
      <c r="B21" s="94"/>
      <c r="C21" s="76" t="s">
        <v>34</v>
      </c>
      <c r="D21" s="77"/>
      <c r="E21" s="92" t="str">
        <f t="shared" si="4"/>
        <v>15</v>
      </c>
      <c r="F21" s="38" t="str">
        <f t="shared" si="1"/>
        <v>2111-15</v>
      </c>
      <c r="G21" s="35" t="str">
        <f t="shared" si="2"/>
        <v>g</v>
      </c>
      <c r="H21" s="159" t="str">
        <f>VLOOKUP(E21,'M.V.'!$E$6:$M$51,2,FALSE)</f>
        <v>INFORMES</v>
      </c>
      <c r="I21" s="160"/>
      <c r="J21" s="27" t="str">
        <f>IF(VLOOKUP(E21,'M.V.'!$E$6:$M$51,3,FALSE)=0," ",VLOOKUP(E21,'M.V.'!$E$6:$M$51,3,FALSE))</f>
        <v xml:space="preserve"> </v>
      </c>
      <c r="K21" s="27" t="str">
        <f>IF(VLOOKUP(E21,'M.V.'!$E$6:$M$51,4,FALSE)=0," ",VLOOKUP(E21,'M.V.'!$E$6:$M$51,4,FALSE))</f>
        <v xml:space="preserve"> </v>
      </c>
      <c r="L21" s="27" t="str">
        <f>IF(VLOOKUP(E21,'M.V.'!$E$6:$M$51,5,FALSE)=0," ",VLOOKUP(E21,'M.V.'!$E$6:$M$51,5,FALSE))</f>
        <v xml:space="preserve"> </v>
      </c>
      <c r="M21" s="43" t="str">
        <f>IF(VLOOKUP(E21,'M.V.'!$E$6:$M$51,6,FALSE)=0," ",VLOOKUP(E21,'M.V.'!$E$6:$M$51,6,FALSE))</f>
        <v xml:space="preserve"> </v>
      </c>
      <c r="N21" s="43" t="str">
        <f>IF(VLOOKUP(E21,'M.V.'!$E$6:$M$51,7,FALSE)=0," ",VLOOKUP(E21,'M.V.'!$E$6:$M$51,7,FALSE))</f>
        <v xml:space="preserve"> </v>
      </c>
      <c r="O21" s="95" t="str">
        <f>IF(VLOOKUP(E21,'M.V.'!$E$6:$M$51,9,FALSE)=0," ",VLOOKUP(E21,'M.V.'!$E$6:$M$51,9,FALSE))</f>
        <v xml:space="preserve"> </v>
      </c>
    </row>
    <row r="22" spans="1:16" s="10" customFormat="1" ht="42" x14ac:dyDescent="0.2">
      <c r="A22" s="11" t="s">
        <v>164</v>
      </c>
      <c r="B22" s="94">
        <v>17</v>
      </c>
      <c r="C22" s="76" t="s">
        <v>34</v>
      </c>
      <c r="D22" s="77" t="s">
        <v>51</v>
      </c>
      <c r="E22" s="93" t="str">
        <f t="shared" si="3"/>
        <v>15.02</v>
      </c>
      <c r="F22" s="39" t="str">
        <f t="shared" si="1"/>
        <v>2111-15.02</v>
      </c>
      <c r="G22" s="35" t="str">
        <f t="shared" si="2"/>
        <v>c</v>
      </c>
      <c r="H22" s="157" t="str">
        <f>VLOOKUP(E22,'M.V.'!$E$6:$M$51,2,FALSE)</f>
        <v>INFORMES DE SERVICIOS</v>
      </c>
      <c r="I22" s="158"/>
      <c r="J22" s="27">
        <f>IF(VLOOKUP(E22,'M.V.'!$E$6:$M$51,3,FALSE)=0," ",VLOOKUP(E22,'M.V.'!$E$6:$M$51,3,FALSE))</f>
        <v>12</v>
      </c>
      <c r="K22" s="27" t="str">
        <f>IF(VLOOKUP(E22,'M.V.'!$E$6:$M$51,4,FALSE)=0," ",VLOOKUP(E22,'M.V.'!$E$6:$M$51,4,FALSE))</f>
        <v>X</v>
      </c>
      <c r="L22" s="27" t="str">
        <f>IF(VLOOKUP(E22,'M.V.'!$E$6:$M$51,5,FALSE)=0," ",VLOOKUP(E22,'M.V.'!$E$6:$M$51,5,FALSE))</f>
        <v xml:space="preserve"> </v>
      </c>
      <c r="M22" s="43" t="str">
        <f>IF(VLOOKUP(E22,'M.V.'!$E$6:$M$51,6,FALSE)=0," ",VLOOKUP(E22,'M.V.'!$E$6:$M$51,6,FALSE))</f>
        <v>X</v>
      </c>
      <c r="N22" s="43" t="str">
        <f>IF(VLOOKUP(E22,'M.V.'!$E$6:$M$51,7,FALSE)=0," ",VLOOKUP(E22,'M.V.'!$E$6:$M$51,7,FALSE))</f>
        <v xml:space="preserve"> </v>
      </c>
      <c r="O22" s="95" t="str">
        <f>IF(VLOOKUP(E22,'M.V.'!$E$6:$M$51,9,FALSE)=0," ",VLOOKUP(E22,'M.V.'!$E$6:$M$51,9,FALSE))</f>
        <v>Constituyen parte del patrimonio documental de la entidad, por cuanto evidencian y describen de manera detallada, las actividades realizadas en la atención de los servicios de emergencia; Ver ficha N°. 17</v>
      </c>
    </row>
    <row r="23" spans="1:16" s="10" customFormat="1" ht="12" customHeight="1" thickBot="1" x14ac:dyDescent="0.25">
      <c r="A23" s="11"/>
      <c r="B23" s="94"/>
      <c r="C23" s="76"/>
      <c r="D23" s="77"/>
      <c r="E23" s="93"/>
      <c r="F23" s="57"/>
      <c r="G23" s="50"/>
      <c r="H23" s="51"/>
      <c r="I23" s="52"/>
      <c r="J23" s="53"/>
      <c r="K23" s="53"/>
      <c r="L23" s="53"/>
      <c r="M23" s="54"/>
      <c r="N23" s="54"/>
      <c r="O23" s="101"/>
    </row>
    <row r="24" spans="1:16" s="10" customFormat="1" ht="42" x14ac:dyDescent="0.2">
      <c r="A24" s="11" t="s">
        <v>164</v>
      </c>
      <c r="B24" s="94">
        <v>20</v>
      </c>
      <c r="C24" s="76" t="s">
        <v>37</v>
      </c>
      <c r="D24" s="77"/>
      <c r="E24" s="92" t="str">
        <f t="shared" ref="E24:E26" si="5">C24</f>
        <v>18</v>
      </c>
      <c r="F24" s="38" t="str">
        <f t="shared" si="1"/>
        <v>2111-18</v>
      </c>
      <c r="G24" s="35" t="str">
        <f t="shared" si="2"/>
        <v>g</v>
      </c>
      <c r="H24" s="159" t="str">
        <f>VLOOKUP(E24,'M.V.'!$E$6:$M$51,2,FALSE)</f>
        <v>LIBROS DE MINUTAS DE SERVICIOS PRESTADOS</v>
      </c>
      <c r="I24" s="160"/>
      <c r="J24" s="27">
        <f>IF(VLOOKUP(E24,'M.V.'!$E$6:$M$51,3,FALSE)=0," ",VLOOKUP(E24,'M.V.'!$E$6:$M$51,3,FALSE))</f>
        <v>12</v>
      </c>
      <c r="K24" s="27" t="str">
        <f>IF(VLOOKUP(E24,'M.V.'!$E$6:$M$51,4,FALSE)=0," ",VLOOKUP(E24,'M.V.'!$E$6:$M$51,4,FALSE))</f>
        <v>X</v>
      </c>
      <c r="L24" s="27" t="str">
        <f>IF(VLOOKUP(E24,'M.V.'!$E$6:$M$51,5,FALSE)=0," ",VLOOKUP(E24,'M.V.'!$E$6:$M$51,5,FALSE))</f>
        <v xml:space="preserve"> </v>
      </c>
      <c r="M24" s="43" t="str">
        <f>IF(VLOOKUP(E24,'M.V.'!$E$6:$M$51,6,FALSE)=0," ",VLOOKUP(E24,'M.V.'!$E$6:$M$51,6,FALSE))</f>
        <v>X</v>
      </c>
      <c r="N24" s="43" t="str">
        <f>IF(VLOOKUP(E24,'M.V.'!$E$6:$M$51,7,FALSE)=0," ",VLOOKUP(E24,'M.V.'!$E$6:$M$51,7,FALSE))</f>
        <v xml:space="preserve"> </v>
      </c>
      <c r="O24" s="95" t="str">
        <f>IF(VLOOKUP(E24,'M.V.'!$E$6:$M$51,9,FALSE)=0," ",VLOOKUP(E24,'M.V.'!$E$6:$M$51,9,FALSE))</f>
        <v>Constituyen parte de la memoria histórica de la entidad, porque reflejan el desarrollo detallado de las actividades realizadas en cumplimiento de la atención de emergencias; Ver ficha N°. 20</v>
      </c>
    </row>
    <row r="25" spans="1:16" s="10" customFormat="1" ht="12" customHeight="1" thickBot="1" x14ac:dyDescent="0.25">
      <c r="A25" s="11"/>
      <c r="B25" s="94"/>
      <c r="C25" s="76"/>
      <c r="D25" s="77"/>
      <c r="E25" s="92"/>
      <c r="F25" s="49"/>
      <c r="G25" s="50"/>
      <c r="H25" s="55"/>
      <c r="I25" s="56"/>
      <c r="J25" s="53"/>
      <c r="K25" s="53"/>
      <c r="L25" s="53"/>
      <c r="M25" s="54"/>
      <c r="N25" s="54"/>
      <c r="O25" s="101"/>
    </row>
    <row r="26" spans="1:16" s="10" customFormat="1" ht="31.5" x14ac:dyDescent="0.2">
      <c r="A26" s="11" t="s">
        <v>164</v>
      </c>
      <c r="B26" s="94">
        <v>25</v>
      </c>
      <c r="C26" s="76" t="s">
        <v>42</v>
      </c>
      <c r="D26" s="77"/>
      <c r="E26" s="92" t="str">
        <f t="shared" si="5"/>
        <v>23</v>
      </c>
      <c r="F26" s="38" t="str">
        <f t="shared" si="1"/>
        <v>2111-23</v>
      </c>
      <c r="G26" s="35" t="str">
        <f t="shared" si="2"/>
        <v>g</v>
      </c>
      <c r="H26" s="159" t="str">
        <f>VLOOKUP(E26,'M.V.'!$E$6:$M$51,2,FALSE)</f>
        <v>ORDENES INTERNAS</v>
      </c>
      <c r="I26" s="160"/>
      <c r="J26" s="27">
        <f>IF(VLOOKUP(E26,'M.V.'!$E$6:$M$51,3,FALSE)=0," ",VLOOKUP(E26,'M.V.'!$E$6:$M$51,3,FALSE))</f>
        <v>20</v>
      </c>
      <c r="K26" s="27" t="str">
        <f>IF(VLOOKUP(E26,'M.V.'!$E$6:$M$51,4,FALSE)=0," ",VLOOKUP(E26,'M.V.'!$E$6:$M$51,4,FALSE))</f>
        <v xml:space="preserve"> </v>
      </c>
      <c r="L26" s="27" t="str">
        <f>IF(VLOOKUP(E26,'M.V.'!$E$6:$M$51,5,FALSE)=0," ",VLOOKUP(E26,'M.V.'!$E$6:$M$51,5,FALSE))</f>
        <v>X</v>
      </c>
      <c r="M26" s="43" t="str">
        <f>IF(VLOOKUP(E26,'M.V.'!$E$6:$M$51,6,FALSE)=0," ",VLOOKUP(E26,'M.V.'!$E$6:$M$51,6,FALSE))</f>
        <v xml:space="preserve"> </v>
      </c>
      <c r="N26" s="43" t="str">
        <f>IF(VLOOKUP(E26,'M.V.'!$E$6:$M$51,7,FALSE)=0," ",VLOOKUP(E26,'M.V.'!$E$6:$M$51,7,FALSE))</f>
        <v xml:space="preserve"> </v>
      </c>
      <c r="O26" s="95" t="str">
        <f>IF(VLOOKUP(E26,'M.V.'!$E$6:$M$51,9,FALSE)=0," ",VLOOKUP(E26,'M.V.'!$E$6:$M$51,9,FALSE))</f>
        <v>Se eliminan una vez cumplido el tiempo de retención en el archivo central por no generar valores secundarios; Ver ficha N°. 25</v>
      </c>
    </row>
    <row r="27" spans="1:16" s="10" customFormat="1" ht="12" customHeight="1" thickBot="1" x14ac:dyDescent="0.25">
      <c r="A27" s="11"/>
      <c r="B27" s="94"/>
      <c r="C27" s="76"/>
      <c r="D27" s="77"/>
      <c r="E27" s="92"/>
      <c r="F27" s="49"/>
      <c r="G27" s="50"/>
      <c r="H27" s="55"/>
      <c r="I27" s="56"/>
      <c r="J27" s="53"/>
      <c r="K27" s="53"/>
      <c r="L27" s="53"/>
      <c r="M27" s="54"/>
      <c r="N27" s="54"/>
      <c r="O27" s="101"/>
    </row>
    <row r="28" spans="1:16" s="10" customFormat="1" ht="12.75" x14ac:dyDescent="0.2">
      <c r="A28" s="12"/>
      <c r="B28" s="11"/>
      <c r="C28" s="12"/>
      <c r="D28" s="12"/>
      <c r="E28" s="12"/>
      <c r="F28" s="13"/>
      <c r="G28" s="32"/>
      <c r="H28" s="14"/>
      <c r="I28" s="14"/>
      <c r="J28" s="15"/>
      <c r="K28" s="44"/>
      <c r="L28" s="44"/>
      <c r="M28" s="44"/>
      <c r="N28" s="44"/>
      <c r="O28" s="16"/>
    </row>
    <row r="29" spans="1:16" s="10" customFormat="1" ht="15" customHeight="1" x14ac:dyDescent="0.2">
      <c r="A29" s="12"/>
      <c r="B29" s="11"/>
      <c r="C29" s="12"/>
      <c r="D29" s="12"/>
      <c r="E29" s="12"/>
      <c r="F29" s="152" t="s">
        <v>4</v>
      </c>
      <c r="G29" s="152"/>
      <c r="H29" s="152"/>
      <c r="I29" s="152"/>
      <c r="J29" s="20"/>
      <c r="K29" s="45"/>
      <c r="L29" s="45"/>
      <c r="M29" s="45"/>
      <c r="N29" s="45"/>
      <c r="O29" s="34"/>
      <c r="P29" s="34"/>
    </row>
    <row r="30" spans="1:16" s="10" customFormat="1" ht="13.5" customHeight="1" x14ac:dyDescent="0.2">
      <c r="A30" s="12"/>
      <c r="B30" s="11"/>
      <c r="C30" s="12"/>
      <c r="D30" s="12"/>
      <c r="E30" s="12"/>
      <c r="F30" s="64" t="s">
        <v>15</v>
      </c>
      <c r="G30" s="20" t="s">
        <v>16</v>
      </c>
      <c r="H30" s="20"/>
      <c r="I30" s="20" t="s">
        <v>23</v>
      </c>
      <c r="J30" s="20"/>
      <c r="K30" s="46"/>
      <c r="L30" s="46"/>
      <c r="M30" s="96"/>
      <c r="N30" s="96"/>
      <c r="O30" s="97"/>
      <c r="P30" s="98"/>
    </row>
    <row r="31" spans="1:16" s="10" customFormat="1" ht="13.5" customHeight="1" x14ac:dyDescent="0.2">
      <c r="A31" s="12"/>
      <c r="B31" s="11"/>
      <c r="C31" s="12"/>
      <c r="D31" s="12"/>
      <c r="E31" s="12"/>
      <c r="F31" s="64" t="s">
        <v>19</v>
      </c>
      <c r="G31" s="20" t="s">
        <v>18</v>
      </c>
      <c r="H31" s="20"/>
      <c r="I31" s="20" t="s">
        <v>22</v>
      </c>
      <c r="J31" s="20"/>
      <c r="K31" s="46"/>
      <c r="L31" s="46"/>
      <c r="M31" s="100"/>
      <c r="N31" s="100"/>
      <c r="O31" s="100"/>
      <c r="P31" s="98"/>
    </row>
    <row r="32" spans="1:16" s="10" customFormat="1" ht="13.5" customHeight="1" x14ac:dyDescent="0.2">
      <c r="A32" s="12"/>
      <c r="B32" s="11"/>
      <c r="C32" s="12"/>
      <c r="D32" s="12"/>
      <c r="E32" s="12"/>
      <c r="F32" s="21" t="s">
        <v>5</v>
      </c>
      <c r="G32" s="20" t="s">
        <v>17</v>
      </c>
      <c r="H32" s="20"/>
      <c r="I32" s="20" t="s">
        <v>21</v>
      </c>
      <c r="J32" s="20"/>
      <c r="K32" s="46"/>
      <c r="L32" s="46"/>
      <c r="M32" s="100"/>
      <c r="N32" s="100"/>
      <c r="O32" s="100"/>
      <c r="P32" s="99"/>
    </row>
    <row r="33" spans="1:16" s="10" customFormat="1" ht="13.5" customHeight="1" x14ac:dyDescent="0.2">
      <c r="A33" s="12"/>
      <c r="B33" s="11"/>
      <c r="C33" s="12"/>
      <c r="D33" s="12"/>
      <c r="E33" s="12"/>
      <c r="F33" s="21"/>
      <c r="G33" s="20"/>
      <c r="H33" s="20"/>
      <c r="K33" s="46"/>
      <c r="L33" s="46"/>
      <c r="M33" s="47"/>
      <c r="N33" s="47"/>
      <c r="P33" s="99"/>
    </row>
    <row r="34" spans="1:16" s="10" customFormat="1" ht="13.5" customHeight="1" x14ac:dyDescent="0.2">
      <c r="A34" s="12"/>
      <c r="B34" s="11"/>
      <c r="C34" s="12"/>
      <c r="D34" s="12"/>
      <c r="E34" s="12"/>
      <c r="F34" s="21"/>
      <c r="G34" s="20"/>
      <c r="H34" s="20"/>
      <c r="K34" s="48"/>
      <c r="L34" s="48"/>
      <c r="M34" s="47"/>
      <c r="N34" s="47"/>
    </row>
    <row r="35" spans="1:16" s="10" customFormat="1" ht="13.5" customHeight="1" x14ac:dyDescent="0.2">
      <c r="A35" s="12"/>
      <c r="B35" s="11"/>
      <c r="C35" s="12"/>
      <c r="D35" s="12"/>
      <c r="E35" s="12"/>
      <c r="F35" s="21"/>
      <c r="G35" s="20"/>
      <c r="H35" s="20"/>
      <c r="I35" s="20"/>
      <c r="J35" s="19"/>
      <c r="K35" s="48"/>
      <c r="L35" s="48"/>
      <c r="M35" s="48"/>
      <c r="N35" s="48"/>
      <c r="O35" s="4"/>
    </row>
  </sheetData>
  <sheetProtection selectLockedCells="1" selectUnlockedCells="1"/>
  <mergeCells count="22">
    <mergeCell ref="H12:I12"/>
    <mergeCell ref="H24:I24"/>
    <mergeCell ref="H14:I14"/>
    <mergeCell ref="H26:I26"/>
    <mergeCell ref="F29:I29"/>
    <mergeCell ref="H15:I15"/>
    <mergeCell ref="H17:I17"/>
    <mergeCell ref="H19:I19"/>
    <mergeCell ref="H21:I21"/>
    <mergeCell ref="H22:I22"/>
    <mergeCell ref="A10:A11"/>
    <mergeCell ref="B10:B11"/>
    <mergeCell ref="C10:C11"/>
    <mergeCell ref="D10:D11"/>
    <mergeCell ref="E10:E11"/>
    <mergeCell ref="F10:F11"/>
    <mergeCell ref="G10:I11"/>
    <mergeCell ref="H2:N3"/>
    <mergeCell ref="H4:N4"/>
    <mergeCell ref="H5:N5"/>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35"/>
  <sheetViews>
    <sheetView topLeftCell="C1"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163</v>
      </c>
      <c r="J7" s="25"/>
      <c r="K7" s="25"/>
      <c r="L7" s="25"/>
      <c r="M7" s="25"/>
      <c r="N7" s="25"/>
      <c r="O7" s="26"/>
    </row>
    <row r="8" spans="1:15" ht="22.5" customHeight="1" x14ac:dyDescent="0.35">
      <c r="A8" s="89" t="s">
        <v>19</v>
      </c>
      <c r="B8" s="91" t="s">
        <v>58</v>
      </c>
      <c r="F8" s="144" t="s">
        <v>254</v>
      </c>
      <c r="G8" s="144"/>
      <c r="H8" s="144"/>
      <c r="I8" s="25" t="s">
        <v>245</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ht="42" x14ac:dyDescent="0.2">
      <c r="A12" s="11" t="s">
        <v>164</v>
      </c>
      <c r="B12" s="94">
        <v>2</v>
      </c>
      <c r="C12" s="76" t="s">
        <v>51</v>
      </c>
      <c r="D12" s="77"/>
      <c r="E12" s="92" t="str">
        <f t="shared" ref="E12:E14" si="0">C12</f>
        <v>02</v>
      </c>
      <c r="F12" s="38" t="str">
        <f t="shared" ref="F12:F26" si="1">CONCATENATE(A12,"-",E12)</f>
        <v>2111-02</v>
      </c>
      <c r="G12" s="35" t="str">
        <f t="shared" ref="G12:G26" si="2">IF(D12=0,"g","c")</f>
        <v>g</v>
      </c>
      <c r="H12" s="159" t="str">
        <f>VLOOKUP(E12,'M.V.'!$E$6:$M$51,2,FALSE)</f>
        <v>ACTAS DE ENTREGA DE CARGOS</v>
      </c>
      <c r="I12" s="160"/>
      <c r="J12" s="27">
        <f>IF(VLOOKUP(E12,'M.V.'!$E$6:$M$51,3,FALSE)=0," ",VLOOKUP(E12,'M.V.'!$E$6:$M$51,3,FALSE))</f>
        <v>12</v>
      </c>
      <c r="K12" s="27" t="str">
        <f>IF(VLOOKUP(E12,'M.V.'!$E$6:$M$51,4,FALSE)=0," ",VLOOKUP(E12,'M.V.'!$E$6:$M$51,4,FALSE))</f>
        <v>X</v>
      </c>
      <c r="L12" s="27" t="str">
        <f>IF(VLOOKUP(E12,'M.V.'!$E$6:$M$51,5,FALSE)=0," ",VLOOKUP(E12,'M.V.'!$E$6:$M$51,5,FALSE))</f>
        <v xml:space="preserve"> </v>
      </c>
      <c r="M12" s="43" t="str">
        <f>IF(VLOOKUP(E12,'M.V.'!$E$6:$M$51,6,FALSE)=0," ",VLOOKUP(E12,'M.V.'!$E$6:$M$51,6,FALSE))</f>
        <v>X</v>
      </c>
      <c r="N12" s="43" t="str">
        <f>IF(VLOOKUP(E12,'M.V.'!$E$6:$M$51,7,FALSE)=0," ",VLOOKUP(E12,'M.V.'!$E$6:$M$51,7,FALSE))</f>
        <v xml:space="preserve"> </v>
      </c>
      <c r="O12" s="95"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2" customHeight="1" thickBot="1" x14ac:dyDescent="0.25">
      <c r="A13" s="11"/>
      <c r="B13" s="94"/>
      <c r="C13" s="76"/>
      <c r="D13" s="77"/>
      <c r="E13" s="92"/>
      <c r="F13" s="49"/>
      <c r="G13" s="50"/>
      <c r="H13" s="55"/>
      <c r="I13" s="56"/>
      <c r="J13" s="53"/>
      <c r="K13" s="53"/>
      <c r="L13" s="53"/>
      <c r="M13" s="54"/>
      <c r="N13" s="54"/>
      <c r="O13" s="101"/>
    </row>
    <row r="14" spans="1:15" s="10" customFormat="1" x14ac:dyDescent="0.2">
      <c r="A14" s="11" t="s">
        <v>164</v>
      </c>
      <c r="B14" s="94"/>
      <c r="C14" s="76" t="s">
        <v>14</v>
      </c>
      <c r="D14" s="77"/>
      <c r="E14" s="92" t="str">
        <f t="shared" si="0"/>
        <v>06</v>
      </c>
      <c r="F14" s="38" t="str">
        <f t="shared" si="1"/>
        <v>2111-06</v>
      </c>
      <c r="G14" s="35" t="str">
        <f t="shared" si="2"/>
        <v>g</v>
      </c>
      <c r="H14" s="159" t="str">
        <f>VLOOKUP(E14,'M.V.'!$E$6:$M$51,2,FALSE)</f>
        <v>CORRESPONDENCIA</v>
      </c>
      <c r="I14" s="160"/>
      <c r="J14" s="27" t="str">
        <f>IF(VLOOKUP(E14,'M.V.'!$E$6:$M$51,3,FALSE)=0," ",VLOOKUP(E14,'M.V.'!$E$6:$M$51,3,FALSE))</f>
        <v xml:space="preserve"> </v>
      </c>
      <c r="K14" s="27" t="str">
        <f>IF(VLOOKUP(E14,'M.V.'!$E$6:$M$51,4,FALSE)=0," ",VLOOKUP(E14,'M.V.'!$E$6:$M$51,4,FALSE))</f>
        <v xml:space="preserve"> </v>
      </c>
      <c r="L14" s="27" t="str">
        <f>IF(VLOOKUP(E14,'M.V.'!$E$6:$M$51,5,FALSE)=0," ",VLOOKUP(E14,'M.V.'!$E$6:$M$51,5,FALSE))</f>
        <v xml:space="preserve"> </v>
      </c>
      <c r="M14" s="43" t="str">
        <f>IF(VLOOKUP(E14,'M.V.'!$E$6:$M$51,6,FALSE)=0," ",VLOOKUP(E14,'M.V.'!$E$6:$M$51,6,FALSE))</f>
        <v xml:space="preserve"> </v>
      </c>
      <c r="N14" s="43" t="str">
        <f>IF(VLOOKUP(E14,'M.V.'!$E$6:$M$51,7,FALSE)=0," ",VLOOKUP(E14,'M.V.'!$E$6:$M$51,7,FALSE))</f>
        <v xml:space="preserve"> </v>
      </c>
      <c r="O14" s="95" t="str">
        <f>IF(VLOOKUP(E14,'M.V.'!$E$6:$M$51,9,FALSE)=0," ",VLOOKUP(E14,'M.V.'!$E$6:$M$51,9,FALSE))</f>
        <v xml:space="preserve"> </v>
      </c>
    </row>
    <row r="15" spans="1:15" s="10" customFormat="1" ht="31.5" x14ac:dyDescent="0.2">
      <c r="A15" s="11" t="s">
        <v>164</v>
      </c>
      <c r="B15" s="94">
        <v>6</v>
      </c>
      <c r="C15" s="76" t="s">
        <v>14</v>
      </c>
      <c r="D15" s="77" t="s">
        <v>50</v>
      </c>
      <c r="E15" s="93" t="str">
        <f t="shared" ref="E15:E22" si="3">CONCATENATE(C15,".",D15)</f>
        <v>06.01</v>
      </c>
      <c r="F15" s="39" t="str">
        <f t="shared" si="1"/>
        <v>2111-06.01</v>
      </c>
      <c r="G15" s="35" t="str">
        <f t="shared" si="2"/>
        <v>c</v>
      </c>
      <c r="H15" s="157" t="str">
        <f>VLOOKUP(E15,'M.V.'!$E$6:$M$51,2,FALSE)</f>
        <v>CORRESPONDENCIA EXTERNA</v>
      </c>
      <c r="I15" s="158"/>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porque testimonian el desarrollo de las actividades realizadas en cumplimiento de las funciones administrativas; Ver ficha N°. 6</v>
      </c>
    </row>
    <row r="16" spans="1:15" s="10" customFormat="1" ht="12" customHeight="1" x14ac:dyDescent="0.2">
      <c r="A16" s="11"/>
      <c r="B16" s="94"/>
      <c r="C16" s="76"/>
      <c r="D16" s="77"/>
      <c r="E16" s="93"/>
      <c r="F16" s="58"/>
      <c r="G16" s="59"/>
      <c r="H16" s="60"/>
      <c r="I16" s="61"/>
      <c r="J16" s="62"/>
      <c r="K16" s="62"/>
      <c r="L16" s="62"/>
      <c r="M16" s="63"/>
      <c r="N16" s="63"/>
      <c r="O16" s="102"/>
    </row>
    <row r="17" spans="1:16" s="10" customFormat="1" ht="42" x14ac:dyDescent="0.2">
      <c r="A17" s="11" t="s">
        <v>164</v>
      </c>
      <c r="B17" s="94">
        <v>7</v>
      </c>
      <c r="C17" s="76" t="s">
        <v>14</v>
      </c>
      <c r="D17" s="77" t="s">
        <v>51</v>
      </c>
      <c r="E17" s="93" t="str">
        <f t="shared" si="3"/>
        <v>06.02</v>
      </c>
      <c r="F17" s="39" t="str">
        <f t="shared" si="1"/>
        <v>2111-06.02</v>
      </c>
      <c r="G17" s="35" t="str">
        <f t="shared" si="2"/>
        <v>c</v>
      </c>
      <c r="H17" s="157" t="str">
        <f>VLOOKUP(E17,'M.V.'!$E$6:$M$51,2,FALSE)</f>
        <v>CORRESPONDENCIA INTERNA</v>
      </c>
      <c r="I17" s="158"/>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6" s="10" customFormat="1" ht="12" customHeight="1" thickBot="1" x14ac:dyDescent="0.25">
      <c r="A18" s="11"/>
      <c r="B18" s="94"/>
      <c r="C18" s="76"/>
      <c r="D18" s="77"/>
      <c r="E18" s="93"/>
      <c r="F18" s="57"/>
      <c r="G18" s="50"/>
      <c r="H18" s="51"/>
      <c r="I18" s="52"/>
      <c r="J18" s="53"/>
      <c r="K18" s="53"/>
      <c r="L18" s="53"/>
      <c r="M18" s="54"/>
      <c r="N18" s="54"/>
      <c r="O18" s="101"/>
    </row>
    <row r="19" spans="1:16" s="10" customFormat="1" ht="31.5" x14ac:dyDescent="0.2">
      <c r="A19" s="11" t="s">
        <v>164</v>
      </c>
      <c r="B19" s="94">
        <v>12</v>
      </c>
      <c r="C19" s="76" t="s">
        <v>30</v>
      </c>
      <c r="D19" s="77"/>
      <c r="E19" s="92" t="str">
        <f t="shared" ref="E19:E21" si="4">C19</f>
        <v>11</v>
      </c>
      <c r="F19" s="38" t="str">
        <f t="shared" si="1"/>
        <v>2111-11</v>
      </c>
      <c r="G19" s="35" t="str">
        <f t="shared" si="2"/>
        <v>g</v>
      </c>
      <c r="H19" s="159" t="str">
        <f>VLOOKUP(E19,'M.V.'!$E$6:$M$51,2,FALSE)</f>
        <v>ESTADISTICAS MENSUALES DE SERVICIOS PRESTADOS</v>
      </c>
      <c r="I19" s="160"/>
      <c r="J19" s="27">
        <f>IF(VLOOKUP(E19,'M.V.'!$E$6:$M$51,3,FALSE)=0," ",VLOOKUP(E19,'M.V.'!$E$6:$M$51,3,FALSE))</f>
        <v>5</v>
      </c>
      <c r="K19" s="27" t="str">
        <f>IF(VLOOKUP(E19,'M.V.'!$E$6:$M$51,4,FALSE)=0," ",VLOOKUP(E19,'M.V.'!$E$6:$M$51,4,FALSE))</f>
        <v>X</v>
      </c>
      <c r="L19" s="27" t="str">
        <f>IF(VLOOKUP(E19,'M.V.'!$E$6:$M$51,5,FALSE)=0," ",VLOOKUP(E19,'M.V.'!$E$6:$M$51,5,FALSE))</f>
        <v xml:space="preserve"> </v>
      </c>
      <c r="M19" s="43" t="str">
        <f>IF(VLOOKUP(E19,'M.V.'!$E$6:$M$51,6,FALSE)=0," ",VLOOKUP(E19,'M.V.'!$E$6:$M$51,6,FALSE))</f>
        <v>X</v>
      </c>
      <c r="N19" s="43" t="str">
        <f>IF(VLOOKUP(E19,'M.V.'!$E$6:$M$51,7,FALSE)=0," ",VLOOKUP(E19,'M.V.'!$E$6:$M$51,7,FALSE))</f>
        <v xml:space="preserve"> </v>
      </c>
      <c r="O19" s="95" t="str">
        <f>IF(VLOOKUP(E19,'M.V.'!$E$6:$M$51,9,FALSE)=0," ",VLOOKUP(E19,'M.V.'!$E$6:$M$51,9,FALSE))</f>
        <v>Constituyen parte del patrimonio documental de la entidad, por cuanto consolidan las actividades realizadas en la atención de los diferentes servicios de emergencia; Ver ficha N°. 12</v>
      </c>
    </row>
    <row r="20" spans="1:16" s="10" customFormat="1" ht="12" customHeight="1" thickBot="1" x14ac:dyDescent="0.25">
      <c r="A20" s="11"/>
      <c r="B20" s="94"/>
      <c r="C20" s="76"/>
      <c r="D20" s="77"/>
      <c r="E20" s="92"/>
      <c r="F20" s="49"/>
      <c r="G20" s="50"/>
      <c r="H20" s="55"/>
      <c r="I20" s="56"/>
      <c r="J20" s="53"/>
      <c r="K20" s="53"/>
      <c r="L20" s="53"/>
      <c r="M20" s="54"/>
      <c r="N20" s="54"/>
      <c r="O20" s="101"/>
    </row>
    <row r="21" spans="1:16" s="10" customFormat="1" x14ac:dyDescent="0.2">
      <c r="A21" s="11" t="s">
        <v>164</v>
      </c>
      <c r="B21" s="94"/>
      <c r="C21" s="76" t="s">
        <v>34</v>
      </c>
      <c r="D21" s="77"/>
      <c r="E21" s="92" t="str">
        <f t="shared" si="4"/>
        <v>15</v>
      </c>
      <c r="F21" s="38" t="str">
        <f t="shared" si="1"/>
        <v>2111-15</v>
      </c>
      <c r="G21" s="35" t="str">
        <f t="shared" si="2"/>
        <v>g</v>
      </c>
      <c r="H21" s="159" t="str">
        <f>VLOOKUP(E21,'M.V.'!$E$6:$M$51,2,FALSE)</f>
        <v>INFORMES</v>
      </c>
      <c r="I21" s="160"/>
      <c r="J21" s="27" t="str">
        <f>IF(VLOOKUP(E21,'M.V.'!$E$6:$M$51,3,FALSE)=0," ",VLOOKUP(E21,'M.V.'!$E$6:$M$51,3,FALSE))</f>
        <v xml:space="preserve"> </v>
      </c>
      <c r="K21" s="27" t="str">
        <f>IF(VLOOKUP(E21,'M.V.'!$E$6:$M$51,4,FALSE)=0," ",VLOOKUP(E21,'M.V.'!$E$6:$M$51,4,FALSE))</f>
        <v xml:space="preserve"> </v>
      </c>
      <c r="L21" s="27" t="str">
        <f>IF(VLOOKUP(E21,'M.V.'!$E$6:$M$51,5,FALSE)=0," ",VLOOKUP(E21,'M.V.'!$E$6:$M$51,5,FALSE))</f>
        <v xml:space="preserve"> </v>
      </c>
      <c r="M21" s="43" t="str">
        <f>IF(VLOOKUP(E21,'M.V.'!$E$6:$M$51,6,FALSE)=0," ",VLOOKUP(E21,'M.V.'!$E$6:$M$51,6,FALSE))</f>
        <v xml:space="preserve"> </v>
      </c>
      <c r="N21" s="43" t="str">
        <f>IF(VLOOKUP(E21,'M.V.'!$E$6:$M$51,7,FALSE)=0," ",VLOOKUP(E21,'M.V.'!$E$6:$M$51,7,FALSE))</f>
        <v xml:space="preserve"> </v>
      </c>
      <c r="O21" s="95" t="str">
        <f>IF(VLOOKUP(E21,'M.V.'!$E$6:$M$51,9,FALSE)=0," ",VLOOKUP(E21,'M.V.'!$E$6:$M$51,9,FALSE))</f>
        <v xml:space="preserve"> </v>
      </c>
    </row>
    <row r="22" spans="1:16" s="10" customFormat="1" ht="42" x14ac:dyDescent="0.2">
      <c r="A22" s="11" t="s">
        <v>164</v>
      </c>
      <c r="B22" s="94">
        <v>17</v>
      </c>
      <c r="C22" s="76" t="s">
        <v>34</v>
      </c>
      <c r="D22" s="77" t="s">
        <v>51</v>
      </c>
      <c r="E22" s="93" t="str">
        <f t="shared" si="3"/>
        <v>15.02</v>
      </c>
      <c r="F22" s="39" t="str">
        <f t="shared" si="1"/>
        <v>2111-15.02</v>
      </c>
      <c r="G22" s="35" t="str">
        <f t="shared" si="2"/>
        <v>c</v>
      </c>
      <c r="H22" s="157" t="str">
        <f>VLOOKUP(E22,'M.V.'!$E$6:$M$51,2,FALSE)</f>
        <v>INFORMES DE SERVICIOS</v>
      </c>
      <c r="I22" s="158"/>
      <c r="J22" s="27">
        <f>IF(VLOOKUP(E22,'M.V.'!$E$6:$M$51,3,FALSE)=0," ",VLOOKUP(E22,'M.V.'!$E$6:$M$51,3,FALSE))</f>
        <v>12</v>
      </c>
      <c r="K22" s="27" t="str">
        <f>IF(VLOOKUP(E22,'M.V.'!$E$6:$M$51,4,FALSE)=0," ",VLOOKUP(E22,'M.V.'!$E$6:$M$51,4,FALSE))</f>
        <v>X</v>
      </c>
      <c r="L22" s="27" t="str">
        <f>IF(VLOOKUP(E22,'M.V.'!$E$6:$M$51,5,FALSE)=0," ",VLOOKUP(E22,'M.V.'!$E$6:$M$51,5,FALSE))</f>
        <v xml:space="preserve"> </v>
      </c>
      <c r="M22" s="43" t="str">
        <f>IF(VLOOKUP(E22,'M.V.'!$E$6:$M$51,6,FALSE)=0," ",VLOOKUP(E22,'M.V.'!$E$6:$M$51,6,FALSE))</f>
        <v>X</v>
      </c>
      <c r="N22" s="43" t="str">
        <f>IF(VLOOKUP(E22,'M.V.'!$E$6:$M$51,7,FALSE)=0," ",VLOOKUP(E22,'M.V.'!$E$6:$M$51,7,FALSE))</f>
        <v xml:space="preserve"> </v>
      </c>
      <c r="O22" s="95" t="str">
        <f>IF(VLOOKUP(E22,'M.V.'!$E$6:$M$51,9,FALSE)=0," ",VLOOKUP(E22,'M.V.'!$E$6:$M$51,9,FALSE))</f>
        <v>Constituyen parte del patrimonio documental de la entidad, por cuanto evidencian y describen de manera detallada, las actividades realizadas en la atención de los servicios de emergencia; Ver ficha N°. 17</v>
      </c>
    </row>
    <row r="23" spans="1:16" s="10" customFormat="1" ht="12" customHeight="1" thickBot="1" x14ac:dyDescent="0.25">
      <c r="A23" s="11"/>
      <c r="B23" s="94"/>
      <c r="C23" s="76"/>
      <c r="D23" s="77"/>
      <c r="E23" s="93"/>
      <c r="F23" s="57"/>
      <c r="G23" s="50"/>
      <c r="H23" s="51"/>
      <c r="I23" s="52"/>
      <c r="J23" s="53"/>
      <c r="K23" s="53"/>
      <c r="L23" s="53"/>
      <c r="M23" s="54"/>
      <c r="N23" s="54"/>
      <c r="O23" s="101"/>
    </row>
    <row r="24" spans="1:16" s="10" customFormat="1" ht="42" x14ac:dyDescent="0.2">
      <c r="A24" s="11" t="s">
        <v>164</v>
      </c>
      <c r="B24" s="94">
        <v>20</v>
      </c>
      <c r="C24" s="76" t="s">
        <v>37</v>
      </c>
      <c r="D24" s="77"/>
      <c r="E24" s="92" t="str">
        <f t="shared" ref="E24:E26" si="5">C24</f>
        <v>18</v>
      </c>
      <c r="F24" s="38" t="str">
        <f t="shared" si="1"/>
        <v>2111-18</v>
      </c>
      <c r="G24" s="35" t="str">
        <f t="shared" si="2"/>
        <v>g</v>
      </c>
      <c r="H24" s="159" t="str">
        <f>VLOOKUP(E24,'M.V.'!$E$6:$M$51,2,FALSE)</f>
        <v>LIBROS DE MINUTAS DE SERVICIOS PRESTADOS</v>
      </c>
      <c r="I24" s="160"/>
      <c r="J24" s="27">
        <f>IF(VLOOKUP(E24,'M.V.'!$E$6:$M$51,3,FALSE)=0," ",VLOOKUP(E24,'M.V.'!$E$6:$M$51,3,FALSE))</f>
        <v>12</v>
      </c>
      <c r="K24" s="27" t="str">
        <f>IF(VLOOKUP(E24,'M.V.'!$E$6:$M$51,4,FALSE)=0," ",VLOOKUP(E24,'M.V.'!$E$6:$M$51,4,FALSE))</f>
        <v>X</v>
      </c>
      <c r="L24" s="27" t="str">
        <f>IF(VLOOKUP(E24,'M.V.'!$E$6:$M$51,5,FALSE)=0," ",VLOOKUP(E24,'M.V.'!$E$6:$M$51,5,FALSE))</f>
        <v xml:space="preserve"> </v>
      </c>
      <c r="M24" s="43" t="str">
        <f>IF(VLOOKUP(E24,'M.V.'!$E$6:$M$51,6,FALSE)=0," ",VLOOKUP(E24,'M.V.'!$E$6:$M$51,6,FALSE))</f>
        <v>X</v>
      </c>
      <c r="N24" s="43" t="str">
        <f>IF(VLOOKUP(E24,'M.V.'!$E$6:$M$51,7,FALSE)=0," ",VLOOKUP(E24,'M.V.'!$E$6:$M$51,7,FALSE))</f>
        <v xml:space="preserve"> </v>
      </c>
      <c r="O24" s="95" t="str">
        <f>IF(VLOOKUP(E24,'M.V.'!$E$6:$M$51,9,FALSE)=0," ",VLOOKUP(E24,'M.V.'!$E$6:$M$51,9,FALSE))</f>
        <v>Constituyen parte de la memoria histórica de la entidad, porque reflejan el desarrollo detallado de las actividades realizadas en cumplimiento de la atención de emergencias; Ver ficha N°. 20</v>
      </c>
    </row>
    <row r="25" spans="1:16" s="10" customFormat="1" ht="12" customHeight="1" thickBot="1" x14ac:dyDescent="0.25">
      <c r="A25" s="11"/>
      <c r="B25" s="94"/>
      <c r="C25" s="76"/>
      <c r="D25" s="77"/>
      <c r="E25" s="92"/>
      <c r="F25" s="49"/>
      <c r="G25" s="50"/>
      <c r="H25" s="55"/>
      <c r="I25" s="56"/>
      <c r="J25" s="53"/>
      <c r="K25" s="53"/>
      <c r="L25" s="53"/>
      <c r="M25" s="54"/>
      <c r="N25" s="54"/>
      <c r="O25" s="101"/>
    </row>
    <row r="26" spans="1:16" s="10" customFormat="1" ht="31.5" x14ac:dyDescent="0.2">
      <c r="A26" s="11" t="s">
        <v>164</v>
      </c>
      <c r="B26" s="94">
        <v>25</v>
      </c>
      <c r="C26" s="76" t="s">
        <v>42</v>
      </c>
      <c r="D26" s="77"/>
      <c r="E26" s="92" t="str">
        <f t="shared" si="5"/>
        <v>23</v>
      </c>
      <c r="F26" s="38" t="str">
        <f t="shared" si="1"/>
        <v>2111-23</v>
      </c>
      <c r="G26" s="35" t="str">
        <f t="shared" si="2"/>
        <v>g</v>
      </c>
      <c r="H26" s="159" t="str">
        <f>VLOOKUP(E26,'M.V.'!$E$6:$M$51,2,FALSE)</f>
        <v>ORDENES INTERNAS</v>
      </c>
      <c r="I26" s="160"/>
      <c r="J26" s="27">
        <f>IF(VLOOKUP(E26,'M.V.'!$E$6:$M$51,3,FALSE)=0," ",VLOOKUP(E26,'M.V.'!$E$6:$M$51,3,FALSE))</f>
        <v>20</v>
      </c>
      <c r="K26" s="27" t="str">
        <f>IF(VLOOKUP(E26,'M.V.'!$E$6:$M$51,4,FALSE)=0," ",VLOOKUP(E26,'M.V.'!$E$6:$M$51,4,FALSE))</f>
        <v xml:space="preserve"> </v>
      </c>
      <c r="L26" s="27" t="str">
        <f>IF(VLOOKUP(E26,'M.V.'!$E$6:$M$51,5,FALSE)=0," ",VLOOKUP(E26,'M.V.'!$E$6:$M$51,5,FALSE))</f>
        <v>X</v>
      </c>
      <c r="M26" s="43" t="str">
        <f>IF(VLOOKUP(E26,'M.V.'!$E$6:$M$51,6,FALSE)=0," ",VLOOKUP(E26,'M.V.'!$E$6:$M$51,6,FALSE))</f>
        <v xml:space="preserve"> </v>
      </c>
      <c r="N26" s="43" t="str">
        <f>IF(VLOOKUP(E26,'M.V.'!$E$6:$M$51,7,FALSE)=0," ",VLOOKUP(E26,'M.V.'!$E$6:$M$51,7,FALSE))</f>
        <v xml:space="preserve"> </v>
      </c>
      <c r="O26" s="95" t="str">
        <f>IF(VLOOKUP(E26,'M.V.'!$E$6:$M$51,9,FALSE)=0," ",VLOOKUP(E26,'M.V.'!$E$6:$M$51,9,FALSE))</f>
        <v>Se eliminan una vez cumplido el tiempo de retención en el archivo central por no generar valores secundarios; Ver ficha N°. 25</v>
      </c>
    </row>
    <row r="27" spans="1:16" s="10" customFormat="1" ht="12" customHeight="1" thickBot="1" x14ac:dyDescent="0.25">
      <c r="A27" s="11"/>
      <c r="B27" s="94"/>
      <c r="C27" s="76"/>
      <c r="D27" s="77"/>
      <c r="E27" s="92"/>
      <c r="F27" s="49"/>
      <c r="G27" s="50"/>
      <c r="H27" s="55"/>
      <c r="I27" s="56"/>
      <c r="J27" s="53"/>
      <c r="K27" s="53"/>
      <c r="L27" s="53"/>
      <c r="M27" s="54"/>
      <c r="N27" s="54"/>
      <c r="O27" s="101"/>
    </row>
    <row r="28" spans="1:16" s="10" customFormat="1" ht="12.75" x14ac:dyDescent="0.2">
      <c r="A28" s="12"/>
      <c r="B28" s="11"/>
      <c r="C28" s="12"/>
      <c r="D28" s="12"/>
      <c r="E28" s="12"/>
      <c r="F28" s="13"/>
      <c r="G28" s="32"/>
      <c r="H28" s="14"/>
      <c r="I28" s="14"/>
      <c r="J28" s="15"/>
      <c r="K28" s="44"/>
      <c r="L28" s="44"/>
      <c r="M28" s="44"/>
      <c r="N28" s="44"/>
      <c r="O28" s="16"/>
    </row>
    <row r="29" spans="1:16" s="10" customFormat="1" ht="15" customHeight="1" x14ac:dyDescent="0.2">
      <c r="A29" s="12"/>
      <c r="B29" s="11"/>
      <c r="C29" s="12"/>
      <c r="D29" s="12"/>
      <c r="E29" s="12"/>
      <c r="F29" s="152" t="s">
        <v>4</v>
      </c>
      <c r="G29" s="152"/>
      <c r="H29" s="152"/>
      <c r="I29" s="152"/>
      <c r="J29" s="20"/>
      <c r="K29" s="45"/>
      <c r="L29" s="45"/>
      <c r="M29" s="45"/>
      <c r="N29" s="45"/>
      <c r="O29" s="34"/>
      <c r="P29" s="34"/>
    </row>
    <row r="30" spans="1:16" s="10" customFormat="1" ht="13.5" customHeight="1" x14ac:dyDescent="0.2">
      <c r="A30" s="12"/>
      <c r="B30" s="11"/>
      <c r="C30" s="12"/>
      <c r="D30" s="12"/>
      <c r="E30" s="12"/>
      <c r="F30" s="64" t="s">
        <v>15</v>
      </c>
      <c r="G30" s="20" t="s">
        <v>16</v>
      </c>
      <c r="H30" s="20"/>
      <c r="I30" s="20" t="s">
        <v>23</v>
      </c>
      <c r="J30" s="20"/>
      <c r="K30" s="46"/>
      <c r="L30" s="46"/>
      <c r="M30" s="96"/>
      <c r="N30" s="96"/>
      <c r="O30" s="97"/>
      <c r="P30" s="98"/>
    </row>
    <row r="31" spans="1:16" s="10" customFormat="1" ht="13.5" customHeight="1" x14ac:dyDescent="0.2">
      <c r="A31" s="12"/>
      <c r="B31" s="11"/>
      <c r="C31" s="12"/>
      <c r="D31" s="12"/>
      <c r="E31" s="12"/>
      <c r="F31" s="64" t="s">
        <v>19</v>
      </c>
      <c r="G31" s="20" t="s">
        <v>18</v>
      </c>
      <c r="H31" s="20"/>
      <c r="I31" s="20" t="s">
        <v>22</v>
      </c>
      <c r="J31" s="20"/>
      <c r="K31" s="46"/>
      <c r="L31" s="46"/>
      <c r="M31" s="100"/>
      <c r="N31" s="100"/>
      <c r="O31" s="100"/>
      <c r="P31" s="98"/>
    </row>
    <row r="32" spans="1:16" s="10" customFormat="1" ht="13.5" customHeight="1" x14ac:dyDescent="0.2">
      <c r="A32" s="12"/>
      <c r="B32" s="11"/>
      <c r="C32" s="12"/>
      <c r="D32" s="12"/>
      <c r="E32" s="12"/>
      <c r="F32" s="21" t="s">
        <v>5</v>
      </c>
      <c r="G32" s="20" t="s">
        <v>17</v>
      </c>
      <c r="H32" s="20"/>
      <c r="I32" s="20" t="s">
        <v>21</v>
      </c>
      <c r="J32" s="20"/>
      <c r="K32" s="46"/>
      <c r="L32" s="46"/>
      <c r="M32" s="100"/>
      <c r="N32" s="100"/>
      <c r="O32" s="100"/>
      <c r="P32" s="99"/>
    </row>
    <row r="33" spans="1:16" s="10" customFormat="1" ht="13.5" customHeight="1" x14ac:dyDescent="0.2">
      <c r="A33" s="12"/>
      <c r="B33" s="11"/>
      <c r="C33" s="12"/>
      <c r="D33" s="12"/>
      <c r="E33" s="12"/>
      <c r="F33" s="21"/>
      <c r="G33" s="20"/>
      <c r="H33" s="20"/>
      <c r="K33" s="46"/>
      <c r="L33" s="46"/>
      <c r="M33" s="47"/>
      <c r="N33" s="47"/>
      <c r="P33" s="99"/>
    </row>
    <row r="34" spans="1:16" s="10" customFormat="1" ht="13.5" customHeight="1" x14ac:dyDescent="0.2">
      <c r="A34" s="12"/>
      <c r="B34" s="11"/>
      <c r="C34" s="12"/>
      <c r="D34" s="12"/>
      <c r="E34" s="12"/>
      <c r="F34" s="21"/>
      <c r="G34" s="20"/>
      <c r="H34" s="20"/>
      <c r="K34" s="48"/>
      <c r="L34" s="48"/>
      <c r="M34" s="47"/>
      <c r="N34" s="47"/>
    </row>
    <row r="35" spans="1:16" s="10" customFormat="1" ht="13.5" customHeight="1" x14ac:dyDescent="0.2">
      <c r="A35" s="12"/>
      <c r="B35" s="11"/>
      <c r="C35" s="12"/>
      <c r="D35" s="12"/>
      <c r="E35" s="12"/>
      <c r="F35" s="21"/>
      <c r="G35" s="20"/>
      <c r="H35" s="20"/>
      <c r="I35" s="20"/>
      <c r="J35" s="19"/>
      <c r="K35" s="48"/>
      <c r="L35" s="48"/>
      <c r="M35" s="48"/>
      <c r="N35" s="48"/>
      <c r="O35" s="4"/>
    </row>
  </sheetData>
  <sheetProtection selectLockedCells="1" selectUnlockedCells="1"/>
  <mergeCells count="22">
    <mergeCell ref="H12:I12"/>
    <mergeCell ref="H26:I26"/>
    <mergeCell ref="H14:I14"/>
    <mergeCell ref="F29:I29"/>
    <mergeCell ref="H15:I15"/>
    <mergeCell ref="H17:I17"/>
    <mergeCell ref="H19:I19"/>
    <mergeCell ref="H21:I21"/>
    <mergeCell ref="H22:I22"/>
    <mergeCell ref="H24:I24"/>
    <mergeCell ref="H2:N3"/>
    <mergeCell ref="H4:N4"/>
    <mergeCell ref="H5:N5"/>
    <mergeCell ref="A10:A11"/>
    <mergeCell ref="B10:B11"/>
    <mergeCell ref="C10:C11"/>
    <mergeCell ref="D10:D11"/>
    <mergeCell ref="E10:E11"/>
    <mergeCell ref="F10:F11"/>
    <mergeCell ref="G10:I11"/>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35"/>
  <sheetViews>
    <sheetView topLeftCell="C1"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163</v>
      </c>
      <c r="J7" s="25"/>
      <c r="K7" s="25"/>
      <c r="L7" s="25"/>
      <c r="M7" s="25"/>
      <c r="N7" s="25"/>
      <c r="O7" s="26"/>
    </row>
    <row r="8" spans="1:15" ht="22.5" customHeight="1" x14ac:dyDescent="0.35">
      <c r="A8" s="89" t="s">
        <v>19</v>
      </c>
      <c r="B8" s="91" t="s">
        <v>58</v>
      </c>
      <c r="F8" s="144" t="s">
        <v>254</v>
      </c>
      <c r="G8" s="144"/>
      <c r="H8" s="144"/>
      <c r="I8" s="25" t="s">
        <v>246</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ht="42" x14ac:dyDescent="0.2">
      <c r="A12" s="11" t="s">
        <v>164</v>
      </c>
      <c r="B12" s="94">
        <v>2</v>
      </c>
      <c r="C12" s="76" t="s">
        <v>51</v>
      </c>
      <c r="D12" s="77"/>
      <c r="E12" s="92" t="str">
        <f t="shared" ref="E12:E14" si="0">C12</f>
        <v>02</v>
      </c>
      <c r="F12" s="38" t="str">
        <f t="shared" ref="F12:F26" si="1">CONCATENATE(A12,"-",E12)</f>
        <v>2111-02</v>
      </c>
      <c r="G12" s="35" t="str">
        <f t="shared" ref="G12:G26" si="2">IF(D12=0,"g","c")</f>
        <v>g</v>
      </c>
      <c r="H12" s="159" t="str">
        <f>VLOOKUP(E12,'M.V.'!$E$6:$M$51,2,FALSE)</f>
        <v>ACTAS DE ENTREGA DE CARGOS</v>
      </c>
      <c r="I12" s="160"/>
      <c r="J12" s="27">
        <f>IF(VLOOKUP(E12,'M.V.'!$E$6:$M$51,3,FALSE)=0," ",VLOOKUP(E12,'M.V.'!$E$6:$M$51,3,FALSE))</f>
        <v>12</v>
      </c>
      <c r="K12" s="27" t="str">
        <f>IF(VLOOKUP(E12,'M.V.'!$E$6:$M$51,4,FALSE)=0," ",VLOOKUP(E12,'M.V.'!$E$6:$M$51,4,FALSE))</f>
        <v>X</v>
      </c>
      <c r="L12" s="27" t="str">
        <f>IF(VLOOKUP(E12,'M.V.'!$E$6:$M$51,5,FALSE)=0," ",VLOOKUP(E12,'M.V.'!$E$6:$M$51,5,FALSE))</f>
        <v xml:space="preserve"> </v>
      </c>
      <c r="M12" s="43" t="str">
        <f>IF(VLOOKUP(E12,'M.V.'!$E$6:$M$51,6,FALSE)=0," ",VLOOKUP(E12,'M.V.'!$E$6:$M$51,6,FALSE))</f>
        <v>X</v>
      </c>
      <c r="N12" s="43" t="str">
        <f>IF(VLOOKUP(E12,'M.V.'!$E$6:$M$51,7,FALSE)=0," ",VLOOKUP(E12,'M.V.'!$E$6:$M$51,7,FALSE))</f>
        <v xml:space="preserve"> </v>
      </c>
      <c r="O12" s="95"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2" customHeight="1" thickBot="1" x14ac:dyDescent="0.25">
      <c r="A13" s="11"/>
      <c r="B13" s="94"/>
      <c r="C13" s="76"/>
      <c r="D13" s="77"/>
      <c r="E13" s="92"/>
      <c r="F13" s="49"/>
      <c r="G13" s="50"/>
      <c r="H13" s="55"/>
      <c r="I13" s="56"/>
      <c r="J13" s="53"/>
      <c r="K13" s="53"/>
      <c r="L13" s="53"/>
      <c r="M13" s="54"/>
      <c r="N13" s="54"/>
      <c r="O13" s="101"/>
    </row>
    <row r="14" spans="1:15" s="10" customFormat="1" x14ac:dyDescent="0.2">
      <c r="A14" s="11" t="s">
        <v>164</v>
      </c>
      <c r="B14" s="94"/>
      <c r="C14" s="76" t="s">
        <v>14</v>
      </c>
      <c r="D14" s="77"/>
      <c r="E14" s="92" t="str">
        <f t="shared" si="0"/>
        <v>06</v>
      </c>
      <c r="F14" s="38" t="str">
        <f t="shared" si="1"/>
        <v>2111-06</v>
      </c>
      <c r="G14" s="35" t="str">
        <f t="shared" si="2"/>
        <v>g</v>
      </c>
      <c r="H14" s="159" t="str">
        <f>VLOOKUP(E14,'M.V.'!$E$6:$M$51,2,FALSE)</f>
        <v>CORRESPONDENCIA</v>
      </c>
      <c r="I14" s="160"/>
      <c r="J14" s="27" t="str">
        <f>IF(VLOOKUP(E14,'M.V.'!$E$6:$M$51,3,FALSE)=0," ",VLOOKUP(E14,'M.V.'!$E$6:$M$51,3,FALSE))</f>
        <v xml:space="preserve"> </v>
      </c>
      <c r="K14" s="27" t="str">
        <f>IF(VLOOKUP(E14,'M.V.'!$E$6:$M$51,4,FALSE)=0," ",VLOOKUP(E14,'M.V.'!$E$6:$M$51,4,FALSE))</f>
        <v xml:space="preserve"> </v>
      </c>
      <c r="L14" s="27" t="str">
        <f>IF(VLOOKUP(E14,'M.V.'!$E$6:$M$51,5,FALSE)=0," ",VLOOKUP(E14,'M.V.'!$E$6:$M$51,5,FALSE))</f>
        <v xml:space="preserve"> </v>
      </c>
      <c r="M14" s="43" t="str">
        <f>IF(VLOOKUP(E14,'M.V.'!$E$6:$M$51,6,FALSE)=0," ",VLOOKUP(E14,'M.V.'!$E$6:$M$51,6,FALSE))</f>
        <v xml:space="preserve"> </v>
      </c>
      <c r="N14" s="43" t="str">
        <f>IF(VLOOKUP(E14,'M.V.'!$E$6:$M$51,7,FALSE)=0," ",VLOOKUP(E14,'M.V.'!$E$6:$M$51,7,FALSE))</f>
        <v xml:space="preserve"> </v>
      </c>
      <c r="O14" s="95" t="str">
        <f>IF(VLOOKUP(E14,'M.V.'!$E$6:$M$51,9,FALSE)=0," ",VLOOKUP(E14,'M.V.'!$E$6:$M$51,9,FALSE))</f>
        <v xml:space="preserve"> </v>
      </c>
    </row>
    <row r="15" spans="1:15" s="10" customFormat="1" ht="31.5" x14ac:dyDescent="0.2">
      <c r="A15" s="11" t="s">
        <v>164</v>
      </c>
      <c r="B15" s="94">
        <v>6</v>
      </c>
      <c r="C15" s="76" t="s">
        <v>14</v>
      </c>
      <c r="D15" s="77" t="s">
        <v>50</v>
      </c>
      <c r="E15" s="93" t="str">
        <f t="shared" ref="E15:E22" si="3">CONCATENATE(C15,".",D15)</f>
        <v>06.01</v>
      </c>
      <c r="F15" s="39" t="str">
        <f t="shared" si="1"/>
        <v>2111-06.01</v>
      </c>
      <c r="G15" s="35" t="str">
        <f t="shared" si="2"/>
        <v>c</v>
      </c>
      <c r="H15" s="157" t="str">
        <f>VLOOKUP(E15,'M.V.'!$E$6:$M$51,2,FALSE)</f>
        <v>CORRESPONDENCIA EXTERNA</v>
      </c>
      <c r="I15" s="158"/>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porque testimonian el desarrollo de las actividades realizadas en cumplimiento de las funciones administrativas; Ver ficha N°. 6</v>
      </c>
    </row>
    <row r="16" spans="1:15" s="10" customFormat="1" ht="12" customHeight="1" x14ac:dyDescent="0.2">
      <c r="A16" s="11"/>
      <c r="B16" s="94"/>
      <c r="C16" s="76"/>
      <c r="D16" s="77"/>
      <c r="E16" s="93"/>
      <c r="F16" s="58"/>
      <c r="G16" s="59"/>
      <c r="H16" s="60"/>
      <c r="I16" s="61"/>
      <c r="J16" s="62"/>
      <c r="K16" s="62"/>
      <c r="L16" s="62"/>
      <c r="M16" s="63"/>
      <c r="N16" s="63"/>
      <c r="O16" s="102"/>
    </row>
    <row r="17" spans="1:16" s="10" customFormat="1" ht="42" x14ac:dyDescent="0.2">
      <c r="A17" s="11" t="s">
        <v>164</v>
      </c>
      <c r="B17" s="94">
        <v>7</v>
      </c>
      <c r="C17" s="76" t="s">
        <v>14</v>
      </c>
      <c r="D17" s="77" t="s">
        <v>51</v>
      </c>
      <c r="E17" s="93" t="str">
        <f t="shared" si="3"/>
        <v>06.02</v>
      </c>
      <c r="F17" s="39" t="str">
        <f t="shared" si="1"/>
        <v>2111-06.02</v>
      </c>
      <c r="G17" s="35" t="str">
        <f t="shared" si="2"/>
        <v>c</v>
      </c>
      <c r="H17" s="157" t="str">
        <f>VLOOKUP(E17,'M.V.'!$E$6:$M$51,2,FALSE)</f>
        <v>CORRESPONDENCIA INTERNA</v>
      </c>
      <c r="I17" s="158"/>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6" s="10" customFormat="1" ht="12" customHeight="1" thickBot="1" x14ac:dyDescent="0.25">
      <c r="A18" s="11"/>
      <c r="B18" s="94"/>
      <c r="C18" s="76"/>
      <c r="D18" s="77"/>
      <c r="E18" s="93"/>
      <c r="F18" s="57"/>
      <c r="G18" s="50"/>
      <c r="H18" s="51"/>
      <c r="I18" s="52"/>
      <c r="J18" s="53"/>
      <c r="K18" s="53"/>
      <c r="L18" s="53"/>
      <c r="M18" s="54"/>
      <c r="N18" s="54"/>
      <c r="O18" s="101"/>
    </row>
    <row r="19" spans="1:16" s="10" customFormat="1" ht="31.5" x14ac:dyDescent="0.2">
      <c r="A19" s="11" t="s">
        <v>164</v>
      </c>
      <c r="B19" s="94">
        <v>12</v>
      </c>
      <c r="C19" s="76" t="s">
        <v>30</v>
      </c>
      <c r="D19" s="77"/>
      <c r="E19" s="92" t="str">
        <f t="shared" ref="E19:E21" si="4">C19</f>
        <v>11</v>
      </c>
      <c r="F19" s="38" t="str">
        <f t="shared" si="1"/>
        <v>2111-11</v>
      </c>
      <c r="G19" s="35" t="str">
        <f t="shared" si="2"/>
        <v>g</v>
      </c>
      <c r="H19" s="159" t="str">
        <f>VLOOKUP(E19,'M.V.'!$E$6:$M$51,2,FALSE)</f>
        <v>ESTADISTICAS MENSUALES DE SERVICIOS PRESTADOS</v>
      </c>
      <c r="I19" s="160"/>
      <c r="J19" s="27">
        <f>IF(VLOOKUP(E19,'M.V.'!$E$6:$M$51,3,FALSE)=0," ",VLOOKUP(E19,'M.V.'!$E$6:$M$51,3,FALSE))</f>
        <v>5</v>
      </c>
      <c r="K19" s="27" t="str">
        <f>IF(VLOOKUP(E19,'M.V.'!$E$6:$M$51,4,FALSE)=0," ",VLOOKUP(E19,'M.V.'!$E$6:$M$51,4,FALSE))</f>
        <v>X</v>
      </c>
      <c r="L19" s="27" t="str">
        <f>IF(VLOOKUP(E19,'M.V.'!$E$6:$M$51,5,FALSE)=0," ",VLOOKUP(E19,'M.V.'!$E$6:$M$51,5,FALSE))</f>
        <v xml:space="preserve"> </v>
      </c>
      <c r="M19" s="43" t="str">
        <f>IF(VLOOKUP(E19,'M.V.'!$E$6:$M$51,6,FALSE)=0," ",VLOOKUP(E19,'M.V.'!$E$6:$M$51,6,FALSE))</f>
        <v>X</v>
      </c>
      <c r="N19" s="43" t="str">
        <f>IF(VLOOKUP(E19,'M.V.'!$E$6:$M$51,7,FALSE)=0," ",VLOOKUP(E19,'M.V.'!$E$6:$M$51,7,FALSE))</f>
        <v xml:space="preserve"> </v>
      </c>
      <c r="O19" s="95" t="str">
        <f>IF(VLOOKUP(E19,'M.V.'!$E$6:$M$51,9,FALSE)=0," ",VLOOKUP(E19,'M.V.'!$E$6:$M$51,9,FALSE))</f>
        <v>Constituyen parte del patrimonio documental de la entidad, por cuanto consolidan las actividades realizadas en la atención de los diferentes servicios de emergencia; Ver ficha N°. 12</v>
      </c>
    </row>
    <row r="20" spans="1:16" s="10" customFormat="1" ht="12" customHeight="1" thickBot="1" x14ac:dyDescent="0.25">
      <c r="A20" s="11"/>
      <c r="B20" s="94"/>
      <c r="C20" s="76"/>
      <c r="D20" s="77"/>
      <c r="E20" s="92"/>
      <c r="F20" s="49"/>
      <c r="G20" s="50"/>
      <c r="H20" s="55"/>
      <c r="I20" s="56"/>
      <c r="J20" s="53"/>
      <c r="K20" s="53"/>
      <c r="L20" s="53"/>
      <c r="M20" s="54"/>
      <c r="N20" s="54"/>
      <c r="O20" s="101"/>
    </row>
    <row r="21" spans="1:16" s="10" customFormat="1" x14ac:dyDescent="0.2">
      <c r="A21" s="11" t="s">
        <v>164</v>
      </c>
      <c r="B21" s="94"/>
      <c r="C21" s="76" t="s">
        <v>34</v>
      </c>
      <c r="D21" s="77"/>
      <c r="E21" s="92" t="str">
        <f t="shared" si="4"/>
        <v>15</v>
      </c>
      <c r="F21" s="38" t="str">
        <f t="shared" si="1"/>
        <v>2111-15</v>
      </c>
      <c r="G21" s="35" t="str">
        <f t="shared" si="2"/>
        <v>g</v>
      </c>
      <c r="H21" s="159" t="str">
        <f>VLOOKUP(E21,'M.V.'!$E$6:$M$51,2,FALSE)</f>
        <v>INFORMES</v>
      </c>
      <c r="I21" s="160"/>
      <c r="J21" s="27" t="str">
        <f>IF(VLOOKUP(E21,'M.V.'!$E$6:$M$51,3,FALSE)=0," ",VLOOKUP(E21,'M.V.'!$E$6:$M$51,3,FALSE))</f>
        <v xml:space="preserve"> </v>
      </c>
      <c r="K21" s="27" t="str">
        <f>IF(VLOOKUP(E21,'M.V.'!$E$6:$M$51,4,FALSE)=0," ",VLOOKUP(E21,'M.V.'!$E$6:$M$51,4,FALSE))</f>
        <v xml:space="preserve"> </v>
      </c>
      <c r="L21" s="27" t="str">
        <f>IF(VLOOKUP(E21,'M.V.'!$E$6:$M$51,5,FALSE)=0," ",VLOOKUP(E21,'M.V.'!$E$6:$M$51,5,FALSE))</f>
        <v xml:space="preserve"> </v>
      </c>
      <c r="M21" s="43" t="str">
        <f>IF(VLOOKUP(E21,'M.V.'!$E$6:$M$51,6,FALSE)=0," ",VLOOKUP(E21,'M.V.'!$E$6:$M$51,6,FALSE))</f>
        <v xml:space="preserve"> </v>
      </c>
      <c r="N21" s="43" t="str">
        <f>IF(VLOOKUP(E21,'M.V.'!$E$6:$M$51,7,FALSE)=0," ",VLOOKUP(E21,'M.V.'!$E$6:$M$51,7,FALSE))</f>
        <v xml:space="preserve"> </v>
      </c>
      <c r="O21" s="95" t="str">
        <f>IF(VLOOKUP(E21,'M.V.'!$E$6:$M$51,9,FALSE)=0," ",VLOOKUP(E21,'M.V.'!$E$6:$M$51,9,FALSE))</f>
        <v xml:space="preserve"> </v>
      </c>
    </row>
    <row r="22" spans="1:16" s="10" customFormat="1" ht="42" x14ac:dyDescent="0.2">
      <c r="A22" s="11" t="s">
        <v>164</v>
      </c>
      <c r="B22" s="94">
        <v>17</v>
      </c>
      <c r="C22" s="76" t="s">
        <v>34</v>
      </c>
      <c r="D22" s="77" t="s">
        <v>51</v>
      </c>
      <c r="E22" s="93" t="str">
        <f t="shared" si="3"/>
        <v>15.02</v>
      </c>
      <c r="F22" s="39" t="str">
        <f t="shared" si="1"/>
        <v>2111-15.02</v>
      </c>
      <c r="G22" s="35" t="str">
        <f t="shared" si="2"/>
        <v>c</v>
      </c>
      <c r="H22" s="157" t="str">
        <f>VLOOKUP(E22,'M.V.'!$E$6:$M$51,2,FALSE)</f>
        <v>INFORMES DE SERVICIOS</v>
      </c>
      <c r="I22" s="158"/>
      <c r="J22" s="27">
        <f>IF(VLOOKUP(E22,'M.V.'!$E$6:$M$51,3,FALSE)=0," ",VLOOKUP(E22,'M.V.'!$E$6:$M$51,3,FALSE))</f>
        <v>12</v>
      </c>
      <c r="K22" s="27" t="str">
        <f>IF(VLOOKUP(E22,'M.V.'!$E$6:$M$51,4,FALSE)=0," ",VLOOKUP(E22,'M.V.'!$E$6:$M$51,4,FALSE))</f>
        <v>X</v>
      </c>
      <c r="L22" s="27" t="str">
        <f>IF(VLOOKUP(E22,'M.V.'!$E$6:$M$51,5,FALSE)=0," ",VLOOKUP(E22,'M.V.'!$E$6:$M$51,5,FALSE))</f>
        <v xml:space="preserve"> </v>
      </c>
      <c r="M22" s="43" t="str">
        <f>IF(VLOOKUP(E22,'M.V.'!$E$6:$M$51,6,FALSE)=0," ",VLOOKUP(E22,'M.V.'!$E$6:$M$51,6,FALSE))</f>
        <v>X</v>
      </c>
      <c r="N22" s="43" t="str">
        <f>IF(VLOOKUP(E22,'M.V.'!$E$6:$M$51,7,FALSE)=0," ",VLOOKUP(E22,'M.V.'!$E$6:$M$51,7,FALSE))</f>
        <v xml:space="preserve"> </v>
      </c>
      <c r="O22" s="95" t="str">
        <f>IF(VLOOKUP(E22,'M.V.'!$E$6:$M$51,9,FALSE)=0," ",VLOOKUP(E22,'M.V.'!$E$6:$M$51,9,FALSE))</f>
        <v>Constituyen parte del patrimonio documental de la entidad, por cuanto evidencian y describen de manera detallada, las actividades realizadas en la atención de los servicios de emergencia; Ver ficha N°. 17</v>
      </c>
    </row>
    <row r="23" spans="1:16" s="10" customFormat="1" ht="12" customHeight="1" thickBot="1" x14ac:dyDescent="0.25">
      <c r="A23" s="11"/>
      <c r="B23" s="94"/>
      <c r="C23" s="76"/>
      <c r="D23" s="77"/>
      <c r="E23" s="93"/>
      <c r="F23" s="57"/>
      <c r="G23" s="50"/>
      <c r="H23" s="51"/>
      <c r="I23" s="52"/>
      <c r="J23" s="53"/>
      <c r="K23" s="53"/>
      <c r="L23" s="53"/>
      <c r="M23" s="54"/>
      <c r="N23" s="54"/>
      <c r="O23" s="101"/>
    </row>
    <row r="24" spans="1:16" s="10" customFormat="1" ht="42" x14ac:dyDescent="0.2">
      <c r="A24" s="11" t="s">
        <v>164</v>
      </c>
      <c r="B24" s="94">
        <v>20</v>
      </c>
      <c r="C24" s="76" t="s">
        <v>37</v>
      </c>
      <c r="D24" s="77"/>
      <c r="E24" s="92" t="str">
        <f t="shared" ref="E24:E26" si="5">C24</f>
        <v>18</v>
      </c>
      <c r="F24" s="38" t="str">
        <f t="shared" si="1"/>
        <v>2111-18</v>
      </c>
      <c r="G24" s="35" t="str">
        <f t="shared" si="2"/>
        <v>g</v>
      </c>
      <c r="H24" s="159" t="str">
        <f>VLOOKUP(E24,'M.V.'!$E$6:$M$51,2,FALSE)</f>
        <v>LIBROS DE MINUTAS DE SERVICIOS PRESTADOS</v>
      </c>
      <c r="I24" s="160"/>
      <c r="J24" s="27">
        <f>IF(VLOOKUP(E24,'M.V.'!$E$6:$M$51,3,FALSE)=0," ",VLOOKUP(E24,'M.V.'!$E$6:$M$51,3,FALSE))</f>
        <v>12</v>
      </c>
      <c r="K24" s="27" t="str">
        <f>IF(VLOOKUP(E24,'M.V.'!$E$6:$M$51,4,FALSE)=0," ",VLOOKUP(E24,'M.V.'!$E$6:$M$51,4,FALSE))</f>
        <v>X</v>
      </c>
      <c r="L24" s="27" t="str">
        <f>IF(VLOOKUP(E24,'M.V.'!$E$6:$M$51,5,FALSE)=0," ",VLOOKUP(E24,'M.V.'!$E$6:$M$51,5,FALSE))</f>
        <v xml:space="preserve"> </v>
      </c>
      <c r="M24" s="43" t="str">
        <f>IF(VLOOKUP(E24,'M.V.'!$E$6:$M$51,6,FALSE)=0," ",VLOOKUP(E24,'M.V.'!$E$6:$M$51,6,FALSE))</f>
        <v>X</v>
      </c>
      <c r="N24" s="43" t="str">
        <f>IF(VLOOKUP(E24,'M.V.'!$E$6:$M$51,7,FALSE)=0," ",VLOOKUP(E24,'M.V.'!$E$6:$M$51,7,FALSE))</f>
        <v xml:space="preserve"> </v>
      </c>
      <c r="O24" s="95" t="str">
        <f>IF(VLOOKUP(E24,'M.V.'!$E$6:$M$51,9,FALSE)=0," ",VLOOKUP(E24,'M.V.'!$E$6:$M$51,9,FALSE))</f>
        <v>Constituyen parte de la memoria histórica de la entidad, porque reflejan el desarrollo detallado de las actividades realizadas en cumplimiento de la atención de emergencias; Ver ficha N°. 20</v>
      </c>
    </row>
    <row r="25" spans="1:16" s="10" customFormat="1" ht="12" customHeight="1" thickBot="1" x14ac:dyDescent="0.25">
      <c r="A25" s="11"/>
      <c r="B25" s="94"/>
      <c r="C25" s="76"/>
      <c r="D25" s="77"/>
      <c r="E25" s="92"/>
      <c r="F25" s="49"/>
      <c r="G25" s="50"/>
      <c r="H25" s="55"/>
      <c r="I25" s="56"/>
      <c r="J25" s="53"/>
      <c r="K25" s="53"/>
      <c r="L25" s="53"/>
      <c r="M25" s="54"/>
      <c r="N25" s="54"/>
      <c r="O25" s="101"/>
    </row>
    <row r="26" spans="1:16" s="10" customFormat="1" ht="31.5" x14ac:dyDescent="0.2">
      <c r="A26" s="11" t="s">
        <v>164</v>
      </c>
      <c r="B26" s="94">
        <v>25</v>
      </c>
      <c r="C26" s="76" t="s">
        <v>42</v>
      </c>
      <c r="D26" s="77"/>
      <c r="E26" s="92" t="str">
        <f t="shared" si="5"/>
        <v>23</v>
      </c>
      <c r="F26" s="38" t="str">
        <f t="shared" si="1"/>
        <v>2111-23</v>
      </c>
      <c r="G26" s="35" t="str">
        <f t="shared" si="2"/>
        <v>g</v>
      </c>
      <c r="H26" s="159" t="str">
        <f>VLOOKUP(E26,'M.V.'!$E$6:$M$51,2,FALSE)</f>
        <v>ORDENES INTERNAS</v>
      </c>
      <c r="I26" s="160"/>
      <c r="J26" s="27">
        <f>IF(VLOOKUP(E26,'M.V.'!$E$6:$M$51,3,FALSE)=0," ",VLOOKUP(E26,'M.V.'!$E$6:$M$51,3,FALSE))</f>
        <v>20</v>
      </c>
      <c r="K26" s="27" t="str">
        <f>IF(VLOOKUP(E26,'M.V.'!$E$6:$M$51,4,FALSE)=0," ",VLOOKUP(E26,'M.V.'!$E$6:$M$51,4,FALSE))</f>
        <v xml:space="preserve"> </v>
      </c>
      <c r="L26" s="27" t="str">
        <f>IF(VLOOKUP(E26,'M.V.'!$E$6:$M$51,5,FALSE)=0," ",VLOOKUP(E26,'M.V.'!$E$6:$M$51,5,FALSE))</f>
        <v>X</v>
      </c>
      <c r="M26" s="43" t="str">
        <f>IF(VLOOKUP(E26,'M.V.'!$E$6:$M$51,6,FALSE)=0," ",VLOOKUP(E26,'M.V.'!$E$6:$M$51,6,FALSE))</f>
        <v xml:space="preserve"> </v>
      </c>
      <c r="N26" s="43" t="str">
        <f>IF(VLOOKUP(E26,'M.V.'!$E$6:$M$51,7,FALSE)=0," ",VLOOKUP(E26,'M.V.'!$E$6:$M$51,7,FALSE))</f>
        <v xml:space="preserve"> </v>
      </c>
      <c r="O26" s="95" t="str">
        <f>IF(VLOOKUP(E26,'M.V.'!$E$6:$M$51,9,FALSE)=0," ",VLOOKUP(E26,'M.V.'!$E$6:$M$51,9,FALSE))</f>
        <v>Se eliminan una vez cumplido el tiempo de retención en el archivo central por no generar valores secundarios; Ver ficha N°. 25</v>
      </c>
    </row>
    <row r="27" spans="1:16" s="10" customFormat="1" ht="12" customHeight="1" thickBot="1" x14ac:dyDescent="0.25">
      <c r="A27" s="11"/>
      <c r="B27" s="94"/>
      <c r="C27" s="76"/>
      <c r="D27" s="77"/>
      <c r="E27" s="92"/>
      <c r="F27" s="49"/>
      <c r="G27" s="50"/>
      <c r="H27" s="55"/>
      <c r="I27" s="56"/>
      <c r="J27" s="53"/>
      <c r="K27" s="53"/>
      <c r="L27" s="53"/>
      <c r="M27" s="54"/>
      <c r="N27" s="54"/>
      <c r="O27" s="101"/>
    </row>
    <row r="28" spans="1:16" s="10" customFormat="1" ht="12.75" x14ac:dyDescent="0.2">
      <c r="A28" s="12"/>
      <c r="B28" s="11"/>
      <c r="C28" s="12"/>
      <c r="D28" s="12"/>
      <c r="E28" s="12"/>
      <c r="F28" s="13"/>
      <c r="G28" s="32"/>
      <c r="H28" s="14"/>
      <c r="I28" s="14"/>
      <c r="J28" s="15"/>
      <c r="K28" s="44"/>
      <c r="L28" s="44"/>
      <c r="M28" s="44"/>
      <c r="N28" s="44"/>
      <c r="O28" s="16"/>
    </row>
    <row r="29" spans="1:16" s="10" customFormat="1" ht="15" customHeight="1" x14ac:dyDescent="0.2">
      <c r="A29" s="12"/>
      <c r="B29" s="11"/>
      <c r="C29" s="12"/>
      <c r="D29" s="12"/>
      <c r="E29" s="12"/>
      <c r="F29" s="152" t="s">
        <v>4</v>
      </c>
      <c r="G29" s="152"/>
      <c r="H29" s="152"/>
      <c r="I29" s="152"/>
      <c r="J29" s="20"/>
      <c r="K29" s="45"/>
      <c r="L29" s="45"/>
      <c r="M29" s="45"/>
      <c r="N29" s="45"/>
      <c r="O29" s="34"/>
      <c r="P29" s="34"/>
    </row>
    <row r="30" spans="1:16" s="10" customFormat="1" ht="13.5" customHeight="1" x14ac:dyDescent="0.2">
      <c r="A30" s="12"/>
      <c r="B30" s="11"/>
      <c r="C30" s="12"/>
      <c r="D30" s="12"/>
      <c r="E30" s="12"/>
      <c r="F30" s="64" t="s">
        <v>15</v>
      </c>
      <c r="G30" s="20" t="s">
        <v>16</v>
      </c>
      <c r="H30" s="20"/>
      <c r="I30" s="20" t="s">
        <v>23</v>
      </c>
      <c r="J30" s="20"/>
      <c r="K30" s="46"/>
      <c r="L30" s="46"/>
      <c r="M30" s="96"/>
      <c r="N30" s="96"/>
      <c r="O30" s="97"/>
      <c r="P30" s="98"/>
    </row>
    <row r="31" spans="1:16" s="10" customFormat="1" ht="13.5" customHeight="1" x14ac:dyDescent="0.2">
      <c r="A31" s="12"/>
      <c r="B31" s="11"/>
      <c r="C31" s="12"/>
      <c r="D31" s="12"/>
      <c r="E31" s="12"/>
      <c r="F31" s="64" t="s">
        <v>19</v>
      </c>
      <c r="G31" s="20" t="s">
        <v>18</v>
      </c>
      <c r="H31" s="20"/>
      <c r="I31" s="20" t="s">
        <v>22</v>
      </c>
      <c r="J31" s="20"/>
      <c r="K31" s="46"/>
      <c r="L31" s="46"/>
      <c r="M31" s="100"/>
      <c r="N31" s="100"/>
      <c r="O31" s="100"/>
      <c r="P31" s="98"/>
    </row>
    <row r="32" spans="1:16" s="10" customFormat="1" ht="13.5" customHeight="1" x14ac:dyDescent="0.2">
      <c r="A32" s="12"/>
      <c r="B32" s="11"/>
      <c r="C32" s="12"/>
      <c r="D32" s="12"/>
      <c r="E32" s="12"/>
      <c r="F32" s="21" t="s">
        <v>5</v>
      </c>
      <c r="G32" s="20" t="s">
        <v>17</v>
      </c>
      <c r="H32" s="20"/>
      <c r="I32" s="20" t="s">
        <v>21</v>
      </c>
      <c r="J32" s="20"/>
      <c r="K32" s="46"/>
      <c r="L32" s="46"/>
      <c r="M32" s="100"/>
      <c r="N32" s="100"/>
      <c r="O32" s="100"/>
      <c r="P32" s="99"/>
    </row>
    <row r="33" spans="1:16" s="10" customFormat="1" ht="13.5" customHeight="1" x14ac:dyDescent="0.2">
      <c r="A33" s="12"/>
      <c r="B33" s="11"/>
      <c r="C33" s="12"/>
      <c r="D33" s="12"/>
      <c r="E33" s="12"/>
      <c r="F33" s="21"/>
      <c r="G33" s="20"/>
      <c r="H33" s="20"/>
      <c r="K33" s="46"/>
      <c r="L33" s="46"/>
      <c r="M33" s="47"/>
      <c r="N33" s="47"/>
      <c r="P33" s="99"/>
    </row>
    <row r="34" spans="1:16" s="10" customFormat="1" ht="13.5" customHeight="1" x14ac:dyDescent="0.2">
      <c r="A34" s="12"/>
      <c r="B34" s="11"/>
      <c r="C34" s="12"/>
      <c r="D34" s="12"/>
      <c r="E34" s="12"/>
      <c r="F34" s="21"/>
      <c r="G34" s="20"/>
      <c r="H34" s="20"/>
      <c r="K34" s="48"/>
      <c r="L34" s="48"/>
      <c r="M34" s="47"/>
      <c r="N34" s="47"/>
    </row>
    <row r="35" spans="1:16" s="10" customFormat="1" ht="13.5" customHeight="1" x14ac:dyDescent="0.2">
      <c r="A35" s="12"/>
      <c r="B35" s="11"/>
      <c r="C35" s="12"/>
      <c r="D35" s="12"/>
      <c r="E35" s="12"/>
      <c r="F35" s="21"/>
      <c r="G35" s="20"/>
      <c r="H35" s="20"/>
      <c r="I35" s="20"/>
      <c r="J35" s="19"/>
      <c r="K35" s="48"/>
      <c r="L35" s="48"/>
      <c r="M35" s="48"/>
      <c r="N35" s="48"/>
      <c r="O35" s="4"/>
    </row>
  </sheetData>
  <sheetProtection selectLockedCells="1" selectUnlockedCells="1"/>
  <mergeCells count="22">
    <mergeCell ref="H12:I12"/>
    <mergeCell ref="H26:I26"/>
    <mergeCell ref="H14:I14"/>
    <mergeCell ref="F29:I29"/>
    <mergeCell ref="H15:I15"/>
    <mergeCell ref="H17:I17"/>
    <mergeCell ref="H19:I19"/>
    <mergeCell ref="H21:I21"/>
    <mergeCell ref="H22:I22"/>
    <mergeCell ref="H24:I24"/>
    <mergeCell ref="H2:N3"/>
    <mergeCell ref="H4:N4"/>
    <mergeCell ref="H5:N5"/>
    <mergeCell ref="A10:A11"/>
    <mergeCell ref="B10:B11"/>
    <mergeCell ref="C10:C11"/>
    <mergeCell ref="D10:D11"/>
    <mergeCell ref="E10:E11"/>
    <mergeCell ref="F10:F11"/>
    <mergeCell ref="G10:I11"/>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63"/>
  <sheetViews>
    <sheetView topLeftCell="B3" zoomScale="85" zoomScaleNormal="85"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163</v>
      </c>
      <c r="J7" s="25"/>
      <c r="K7" s="25"/>
      <c r="L7" s="25"/>
      <c r="M7" s="25"/>
      <c r="N7" s="25"/>
      <c r="O7" s="26"/>
    </row>
    <row r="8" spans="1:15" ht="22.5" customHeight="1" x14ac:dyDescent="0.35">
      <c r="A8" s="89" t="s">
        <v>19</v>
      </c>
      <c r="B8" s="91" t="s">
        <v>58</v>
      </c>
      <c r="F8" s="144" t="s">
        <v>254</v>
      </c>
      <c r="G8" s="144"/>
      <c r="H8" s="144"/>
      <c r="I8" s="25" t="s">
        <v>247</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ht="42" x14ac:dyDescent="0.2">
      <c r="A12" s="11" t="s">
        <v>164</v>
      </c>
      <c r="B12" s="94">
        <v>2</v>
      </c>
      <c r="C12" s="76" t="s">
        <v>51</v>
      </c>
      <c r="D12" s="77"/>
      <c r="E12" s="92" t="str">
        <f t="shared" ref="E12:E14" si="0">C12</f>
        <v>02</v>
      </c>
      <c r="F12" s="38" t="str">
        <f t="shared" ref="F12:F28" si="1">CONCATENATE(A12,"-",E12)</f>
        <v>2111-02</v>
      </c>
      <c r="G12" s="35" t="str">
        <f t="shared" ref="G12:G28" si="2">IF(D12=0,"g","c")</f>
        <v>g</v>
      </c>
      <c r="H12" s="159" t="str">
        <f>VLOOKUP(E12,'M.V.'!$E$6:$M$51,2,FALSE)</f>
        <v>ACTAS DE ENTREGA DE CARGOS</v>
      </c>
      <c r="I12" s="160"/>
      <c r="J12" s="27">
        <f>IF(VLOOKUP(E12,'M.V.'!$E$6:$M$51,3,FALSE)=0," ",VLOOKUP(E12,'M.V.'!$E$6:$M$51,3,FALSE))</f>
        <v>12</v>
      </c>
      <c r="K12" s="27" t="str">
        <f>IF(VLOOKUP(E12,'M.V.'!$E$6:$M$51,4,FALSE)=0," ",VLOOKUP(E12,'M.V.'!$E$6:$M$51,4,FALSE))</f>
        <v>X</v>
      </c>
      <c r="L12" s="27" t="str">
        <f>IF(VLOOKUP(E12,'M.V.'!$E$6:$M$51,5,FALSE)=0," ",VLOOKUP(E12,'M.V.'!$E$6:$M$51,5,FALSE))</f>
        <v xml:space="preserve"> </v>
      </c>
      <c r="M12" s="43" t="str">
        <f>IF(VLOOKUP(E12,'M.V.'!$E$6:$M$51,6,FALSE)=0," ",VLOOKUP(E12,'M.V.'!$E$6:$M$51,6,FALSE))</f>
        <v>X</v>
      </c>
      <c r="N12" s="43" t="str">
        <f>IF(VLOOKUP(E12,'M.V.'!$E$6:$M$51,7,FALSE)=0," ",VLOOKUP(E12,'M.V.'!$E$6:$M$51,7,FALSE))</f>
        <v xml:space="preserve"> </v>
      </c>
      <c r="O12" s="95"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5.75" thickBot="1" x14ac:dyDescent="0.25">
      <c r="A13" s="11"/>
      <c r="B13" s="94"/>
      <c r="C13" s="76"/>
      <c r="D13" s="77"/>
      <c r="E13" s="92"/>
      <c r="F13" s="49"/>
      <c r="G13" s="50"/>
      <c r="H13" s="55"/>
      <c r="I13" s="56"/>
      <c r="J13" s="53"/>
      <c r="K13" s="53"/>
      <c r="L13" s="53"/>
      <c r="M13" s="54"/>
      <c r="N13" s="54"/>
      <c r="O13" s="101"/>
    </row>
    <row r="14" spans="1:15" s="10" customFormat="1" x14ac:dyDescent="0.2">
      <c r="A14" s="11" t="s">
        <v>164</v>
      </c>
      <c r="B14" s="94"/>
      <c r="C14" s="76" t="s">
        <v>14</v>
      </c>
      <c r="D14" s="77"/>
      <c r="E14" s="92" t="str">
        <f t="shared" si="0"/>
        <v>06</v>
      </c>
      <c r="F14" s="38" t="str">
        <f t="shared" si="1"/>
        <v>2111-06</v>
      </c>
      <c r="G14" s="35" t="str">
        <f t="shared" si="2"/>
        <v>g</v>
      </c>
      <c r="H14" s="159" t="str">
        <f>VLOOKUP(E14,'M.V.'!$E$6:$M$51,2,FALSE)</f>
        <v>CORRESPONDENCIA</v>
      </c>
      <c r="I14" s="160"/>
      <c r="J14" s="27" t="str">
        <f>IF(VLOOKUP(E14,'M.V.'!$E$6:$M$51,3,FALSE)=0," ",VLOOKUP(E14,'M.V.'!$E$6:$M$51,3,FALSE))</f>
        <v xml:space="preserve"> </v>
      </c>
      <c r="K14" s="27" t="str">
        <f>IF(VLOOKUP(E14,'M.V.'!$E$6:$M$51,4,FALSE)=0," ",VLOOKUP(E14,'M.V.'!$E$6:$M$51,4,FALSE))</f>
        <v xml:space="preserve"> </v>
      </c>
      <c r="L14" s="27" t="str">
        <f>IF(VLOOKUP(E14,'M.V.'!$E$6:$M$51,5,FALSE)=0," ",VLOOKUP(E14,'M.V.'!$E$6:$M$51,5,FALSE))</f>
        <v xml:space="preserve"> </v>
      </c>
      <c r="M14" s="43" t="str">
        <f>IF(VLOOKUP(E14,'M.V.'!$E$6:$M$51,6,FALSE)=0," ",VLOOKUP(E14,'M.V.'!$E$6:$M$51,6,FALSE))</f>
        <v xml:space="preserve"> </v>
      </c>
      <c r="N14" s="43" t="str">
        <f>IF(VLOOKUP(E14,'M.V.'!$E$6:$M$51,7,FALSE)=0," ",VLOOKUP(E14,'M.V.'!$E$6:$M$51,7,FALSE))</f>
        <v xml:space="preserve"> </v>
      </c>
      <c r="O14" s="95" t="str">
        <f>IF(VLOOKUP(E14,'M.V.'!$E$6:$M$51,9,FALSE)=0," ",VLOOKUP(E14,'M.V.'!$E$6:$M$51,9,FALSE))</f>
        <v xml:space="preserve"> </v>
      </c>
    </row>
    <row r="15" spans="1:15" s="10" customFormat="1" ht="31.5" x14ac:dyDescent="0.2">
      <c r="A15" s="11" t="s">
        <v>164</v>
      </c>
      <c r="B15" s="94">
        <v>6</v>
      </c>
      <c r="C15" s="76" t="s">
        <v>14</v>
      </c>
      <c r="D15" s="77" t="s">
        <v>50</v>
      </c>
      <c r="E15" s="93" t="str">
        <f t="shared" ref="E15:E24" si="3">CONCATENATE(C15,".",D15)</f>
        <v>06.01</v>
      </c>
      <c r="F15" s="39" t="str">
        <f t="shared" si="1"/>
        <v>2111-06.01</v>
      </c>
      <c r="G15" s="35" t="str">
        <f t="shared" si="2"/>
        <v>c</v>
      </c>
      <c r="H15" s="157" t="str">
        <f>VLOOKUP(E15,'M.V.'!$E$6:$M$51,2,FALSE)</f>
        <v>CORRESPONDENCIA EXTERNA</v>
      </c>
      <c r="I15" s="158"/>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porque testimonian el desarrollo de las actividades realizadas en cumplimiento de las funciones administrativas; Ver ficha N°. 6</v>
      </c>
    </row>
    <row r="16" spans="1:15" s="10" customFormat="1" x14ac:dyDescent="0.2">
      <c r="A16" s="11"/>
      <c r="B16" s="94"/>
      <c r="C16" s="76"/>
      <c r="D16" s="77"/>
      <c r="E16" s="93"/>
      <c r="F16" s="58"/>
      <c r="G16" s="59"/>
      <c r="H16" s="60"/>
      <c r="I16" s="61"/>
      <c r="J16" s="62"/>
      <c r="K16" s="62"/>
      <c r="L16" s="62"/>
      <c r="M16" s="63"/>
      <c r="N16" s="63"/>
      <c r="O16" s="102"/>
    </row>
    <row r="17" spans="1:15" s="10" customFormat="1" ht="42" x14ac:dyDescent="0.2">
      <c r="A17" s="11" t="s">
        <v>164</v>
      </c>
      <c r="B17" s="94">
        <v>7</v>
      </c>
      <c r="C17" s="76" t="s">
        <v>14</v>
      </c>
      <c r="D17" s="77" t="s">
        <v>51</v>
      </c>
      <c r="E17" s="93" t="str">
        <f t="shared" si="3"/>
        <v>06.02</v>
      </c>
      <c r="F17" s="39" t="str">
        <f t="shared" si="1"/>
        <v>2111-06.02</v>
      </c>
      <c r="G17" s="35" t="str">
        <f t="shared" si="2"/>
        <v>c</v>
      </c>
      <c r="H17" s="157" t="str">
        <f>VLOOKUP(E17,'M.V.'!$E$6:$M$51,2,FALSE)</f>
        <v>CORRESPONDENCIA INTERNA</v>
      </c>
      <c r="I17" s="158"/>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5" s="10" customFormat="1" ht="15.75" thickBot="1" x14ac:dyDescent="0.25">
      <c r="A18" s="11"/>
      <c r="B18" s="94"/>
      <c r="C18" s="76"/>
      <c r="D18" s="77"/>
      <c r="E18" s="93"/>
      <c r="F18" s="57"/>
      <c r="G18" s="50"/>
      <c r="H18" s="51"/>
      <c r="I18" s="52"/>
      <c r="J18" s="53"/>
      <c r="K18" s="53"/>
      <c r="L18" s="53"/>
      <c r="M18" s="54"/>
      <c r="N18" s="54"/>
      <c r="O18" s="101"/>
    </row>
    <row r="19" spans="1:15" s="10" customFormat="1" ht="31.5" x14ac:dyDescent="0.2">
      <c r="A19" s="11" t="s">
        <v>164</v>
      </c>
      <c r="B19" s="94">
        <v>12</v>
      </c>
      <c r="C19" s="76" t="s">
        <v>30</v>
      </c>
      <c r="D19" s="77"/>
      <c r="E19" s="92" t="str">
        <f t="shared" ref="E19:E23" si="4">C19</f>
        <v>11</v>
      </c>
      <c r="F19" s="38" t="str">
        <f t="shared" si="1"/>
        <v>2111-11</v>
      </c>
      <c r="G19" s="35" t="str">
        <f t="shared" si="2"/>
        <v>g</v>
      </c>
      <c r="H19" s="159" t="str">
        <f>VLOOKUP(E19,'M.V.'!$E$6:$M$51,2,FALSE)</f>
        <v>ESTADISTICAS MENSUALES DE SERVICIOS PRESTADOS</v>
      </c>
      <c r="I19" s="160"/>
      <c r="J19" s="27">
        <f>IF(VLOOKUP(E19,'M.V.'!$E$6:$M$51,3,FALSE)=0," ",VLOOKUP(E19,'M.V.'!$E$6:$M$51,3,FALSE))</f>
        <v>5</v>
      </c>
      <c r="K19" s="27" t="str">
        <f>IF(VLOOKUP(E19,'M.V.'!$E$6:$M$51,4,FALSE)=0," ",VLOOKUP(E19,'M.V.'!$E$6:$M$51,4,FALSE))</f>
        <v>X</v>
      </c>
      <c r="L19" s="27" t="str">
        <f>IF(VLOOKUP(E19,'M.V.'!$E$6:$M$51,5,FALSE)=0," ",VLOOKUP(E19,'M.V.'!$E$6:$M$51,5,FALSE))</f>
        <v xml:space="preserve"> </v>
      </c>
      <c r="M19" s="43" t="str">
        <f>IF(VLOOKUP(E19,'M.V.'!$E$6:$M$51,6,FALSE)=0," ",VLOOKUP(E19,'M.V.'!$E$6:$M$51,6,FALSE))</f>
        <v>X</v>
      </c>
      <c r="N19" s="43" t="str">
        <f>IF(VLOOKUP(E19,'M.V.'!$E$6:$M$51,7,FALSE)=0," ",VLOOKUP(E19,'M.V.'!$E$6:$M$51,7,FALSE))</f>
        <v xml:space="preserve"> </v>
      </c>
      <c r="O19" s="95" t="str">
        <f>IF(VLOOKUP(E19,'M.V.'!$E$6:$M$51,9,FALSE)=0," ",VLOOKUP(E19,'M.V.'!$E$6:$M$51,9,FALSE))</f>
        <v>Constituyen parte del patrimonio documental de la entidad, por cuanto consolidan las actividades realizadas en la atención de los diferentes servicios de emergencia; Ver ficha N°. 12</v>
      </c>
    </row>
    <row r="20" spans="1:15" s="10" customFormat="1" ht="15.75" thickBot="1" x14ac:dyDescent="0.25">
      <c r="A20" s="11"/>
      <c r="B20" s="94"/>
      <c r="C20" s="76"/>
      <c r="D20" s="77"/>
      <c r="E20" s="92"/>
      <c r="F20" s="49"/>
      <c r="G20" s="50"/>
      <c r="H20" s="55"/>
      <c r="I20" s="56"/>
      <c r="J20" s="53"/>
      <c r="K20" s="53"/>
      <c r="L20" s="53"/>
      <c r="M20" s="54"/>
      <c r="N20" s="54"/>
      <c r="O20" s="101"/>
    </row>
    <row r="21" spans="1:15" s="10" customFormat="1" ht="31.5" x14ac:dyDescent="0.2">
      <c r="A21" s="11" t="s">
        <v>164</v>
      </c>
      <c r="B21" s="94">
        <v>15</v>
      </c>
      <c r="C21" s="76" t="s">
        <v>33</v>
      </c>
      <c r="D21" s="77"/>
      <c r="E21" s="92" t="str">
        <f t="shared" si="4"/>
        <v>14</v>
      </c>
      <c r="F21" s="38" t="str">
        <f t="shared" si="1"/>
        <v>2111-14</v>
      </c>
      <c r="G21" s="35" t="str">
        <f t="shared" si="2"/>
        <v>g</v>
      </c>
      <c r="H21" s="159" t="str">
        <f>VLOOKUP(E21,'M.V.'!$E$6:$M$51,2,FALSE)</f>
        <v>INFORMATIVOS ADMINISTRATIVOS</v>
      </c>
      <c r="I21" s="160"/>
      <c r="J21" s="27">
        <f>IF(VLOOKUP(E21,'M.V.'!$E$6:$M$51,3,FALSE)=0," ",VLOOKUP(E21,'M.V.'!$E$6:$M$51,3,FALSE))</f>
        <v>12</v>
      </c>
      <c r="K21" s="27" t="str">
        <f>IF(VLOOKUP(E21,'M.V.'!$E$6:$M$51,4,FALSE)=0," ",VLOOKUP(E21,'M.V.'!$E$6:$M$51,4,FALSE))</f>
        <v>X</v>
      </c>
      <c r="L21" s="27" t="str">
        <f>IF(VLOOKUP(E21,'M.V.'!$E$6:$M$51,5,FALSE)=0," ",VLOOKUP(E21,'M.V.'!$E$6:$M$51,5,FALSE))</f>
        <v xml:space="preserve"> </v>
      </c>
      <c r="M21" s="43" t="str">
        <f>IF(VLOOKUP(E21,'M.V.'!$E$6:$M$51,6,FALSE)=0," ",VLOOKUP(E21,'M.V.'!$E$6:$M$51,6,FALSE))</f>
        <v>X</v>
      </c>
      <c r="N21" s="43" t="str">
        <f>IF(VLOOKUP(E21,'M.V.'!$E$6:$M$51,7,FALSE)=0," ",VLOOKUP(E21,'M.V.'!$E$6:$M$51,7,FALSE))</f>
        <v xml:space="preserve"> </v>
      </c>
      <c r="O21" s="95" t="str">
        <f>IF(VLOOKUP(E21,'M.V.'!$E$6:$M$51,9,FALSE)=0," ",VLOOKUP(E21,'M.V.'!$E$6:$M$51,9,FALSE))</f>
        <v>Se conservan totalmente por evidenciar el proceso particular de investigaciones internas en el Cuerpo de Bomberos; Ver ficha N°. 15</v>
      </c>
    </row>
    <row r="22" spans="1:15" s="10" customFormat="1" ht="15.75" thickBot="1" x14ac:dyDescent="0.25">
      <c r="A22" s="11"/>
      <c r="B22" s="94"/>
      <c r="C22" s="76"/>
      <c r="D22" s="77"/>
      <c r="E22" s="92"/>
      <c r="F22" s="49"/>
      <c r="G22" s="50"/>
      <c r="H22" s="55"/>
      <c r="I22" s="56"/>
      <c r="J22" s="53"/>
      <c r="K22" s="53"/>
      <c r="L22" s="53"/>
      <c r="M22" s="54"/>
      <c r="N22" s="54"/>
      <c r="O22" s="101"/>
    </row>
    <row r="23" spans="1:15" s="10" customFormat="1" x14ac:dyDescent="0.2">
      <c r="A23" s="11" t="s">
        <v>164</v>
      </c>
      <c r="B23" s="94"/>
      <c r="C23" s="76" t="s">
        <v>34</v>
      </c>
      <c r="D23" s="77"/>
      <c r="E23" s="92" t="str">
        <f t="shared" si="4"/>
        <v>15</v>
      </c>
      <c r="F23" s="38" t="str">
        <f t="shared" si="1"/>
        <v>2111-15</v>
      </c>
      <c r="G23" s="35" t="str">
        <f t="shared" si="2"/>
        <v>g</v>
      </c>
      <c r="H23" s="159" t="str">
        <f>VLOOKUP(E23,'M.V.'!$E$6:$M$51,2,FALSE)</f>
        <v>INFORMES</v>
      </c>
      <c r="I23" s="160"/>
      <c r="J23" s="27" t="str">
        <f>IF(VLOOKUP(E23,'M.V.'!$E$6:$M$51,3,FALSE)=0," ",VLOOKUP(E23,'M.V.'!$E$6:$M$51,3,FALSE))</f>
        <v xml:space="preserve"> </v>
      </c>
      <c r="K23" s="27" t="str">
        <f>IF(VLOOKUP(E23,'M.V.'!$E$6:$M$51,4,FALSE)=0," ",VLOOKUP(E23,'M.V.'!$E$6:$M$51,4,FALSE))</f>
        <v xml:space="preserve"> </v>
      </c>
      <c r="L23" s="27" t="str">
        <f>IF(VLOOKUP(E23,'M.V.'!$E$6:$M$51,5,FALSE)=0," ",VLOOKUP(E23,'M.V.'!$E$6:$M$51,5,FALSE))</f>
        <v xml:space="preserve"> </v>
      </c>
      <c r="M23" s="43" t="str">
        <f>IF(VLOOKUP(E23,'M.V.'!$E$6:$M$51,6,FALSE)=0," ",VLOOKUP(E23,'M.V.'!$E$6:$M$51,6,FALSE))</f>
        <v xml:space="preserve"> </v>
      </c>
      <c r="N23" s="43" t="str">
        <f>IF(VLOOKUP(E23,'M.V.'!$E$6:$M$51,7,FALSE)=0," ",VLOOKUP(E23,'M.V.'!$E$6:$M$51,7,FALSE))</f>
        <v xml:space="preserve"> </v>
      </c>
      <c r="O23" s="95" t="str">
        <f>IF(VLOOKUP(E23,'M.V.'!$E$6:$M$51,9,FALSE)=0," ",VLOOKUP(E23,'M.V.'!$E$6:$M$51,9,FALSE))</f>
        <v xml:space="preserve"> </v>
      </c>
    </row>
    <row r="24" spans="1:15" s="10" customFormat="1" ht="42" x14ac:dyDescent="0.2">
      <c r="A24" s="11" t="s">
        <v>164</v>
      </c>
      <c r="B24" s="94">
        <v>17</v>
      </c>
      <c r="C24" s="76" t="s">
        <v>34</v>
      </c>
      <c r="D24" s="77" t="s">
        <v>51</v>
      </c>
      <c r="E24" s="93" t="str">
        <f t="shared" si="3"/>
        <v>15.02</v>
      </c>
      <c r="F24" s="39" t="str">
        <f t="shared" si="1"/>
        <v>2111-15.02</v>
      </c>
      <c r="G24" s="35" t="str">
        <f t="shared" si="2"/>
        <v>c</v>
      </c>
      <c r="H24" s="157" t="str">
        <f>VLOOKUP(E24,'M.V.'!$E$6:$M$51,2,FALSE)</f>
        <v>INFORMES DE SERVICIOS</v>
      </c>
      <c r="I24" s="158"/>
      <c r="J24" s="27">
        <f>IF(VLOOKUP(E24,'M.V.'!$E$6:$M$51,3,FALSE)=0," ",VLOOKUP(E24,'M.V.'!$E$6:$M$51,3,FALSE))</f>
        <v>12</v>
      </c>
      <c r="K24" s="27" t="str">
        <f>IF(VLOOKUP(E24,'M.V.'!$E$6:$M$51,4,FALSE)=0," ",VLOOKUP(E24,'M.V.'!$E$6:$M$51,4,FALSE))</f>
        <v>X</v>
      </c>
      <c r="L24" s="27" t="str">
        <f>IF(VLOOKUP(E24,'M.V.'!$E$6:$M$51,5,FALSE)=0," ",VLOOKUP(E24,'M.V.'!$E$6:$M$51,5,FALSE))</f>
        <v xml:space="preserve"> </v>
      </c>
      <c r="M24" s="43" t="str">
        <f>IF(VLOOKUP(E24,'M.V.'!$E$6:$M$51,6,FALSE)=0," ",VLOOKUP(E24,'M.V.'!$E$6:$M$51,6,FALSE))</f>
        <v>X</v>
      </c>
      <c r="N24" s="43" t="str">
        <f>IF(VLOOKUP(E24,'M.V.'!$E$6:$M$51,7,FALSE)=0," ",VLOOKUP(E24,'M.V.'!$E$6:$M$51,7,FALSE))</f>
        <v xml:space="preserve"> </v>
      </c>
      <c r="O24" s="95" t="str">
        <f>IF(VLOOKUP(E24,'M.V.'!$E$6:$M$51,9,FALSE)=0," ",VLOOKUP(E24,'M.V.'!$E$6:$M$51,9,FALSE))</f>
        <v>Constituyen parte del patrimonio documental de la entidad, por cuanto evidencian y describen de manera detallada, las actividades realizadas en la atención de los servicios de emergencia; Ver ficha N°. 17</v>
      </c>
    </row>
    <row r="25" spans="1:15" s="10" customFormat="1" ht="15.75" thickBot="1" x14ac:dyDescent="0.25">
      <c r="A25" s="11"/>
      <c r="B25" s="94"/>
      <c r="C25" s="76"/>
      <c r="D25" s="77"/>
      <c r="E25" s="93"/>
      <c r="F25" s="57"/>
      <c r="G25" s="50"/>
      <c r="H25" s="51"/>
      <c r="I25" s="52"/>
      <c r="J25" s="53"/>
      <c r="K25" s="53"/>
      <c r="L25" s="53"/>
      <c r="M25" s="54"/>
      <c r="N25" s="54"/>
      <c r="O25" s="101"/>
    </row>
    <row r="26" spans="1:15" s="10" customFormat="1" ht="42" x14ac:dyDescent="0.2">
      <c r="A26" s="11" t="s">
        <v>164</v>
      </c>
      <c r="B26" s="94">
        <v>20</v>
      </c>
      <c r="C26" s="76" t="s">
        <v>37</v>
      </c>
      <c r="D26" s="77"/>
      <c r="E26" s="92" t="str">
        <f t="shared" ref="E26:E28" si="5">C26</f>
        <v>18</v>
      </c>
      <c r="F26" s="38" t="str">
        <f t="shared" si="1"/>
        <v>2111-18</v>
      </c>
      <c r="G26" s="35" t="str">
        <f t="shared" si="2"/>
        <v>g</v>
      </c>
      <c r="H26" s="159" t="str">
        <f>VLOOKUP(E26,'M.V.'!$E$6:$M$51,2,FALSE)</f>
        <v>LIBROS DE MINUTAS DE SERVICIOS PRESTADOS</v>
      </c>
      <c r="I26" s="160"/>
      <c r="J26" s="27">
        <f>IF(VLOOKUP(E26,'M.V.'!$E$6:$M$51,3,FALSE)=0," ",VLOOKUP(E26,'M.V.'!$E$6:$M$51,3,FALSE))</f>
        <v>12</v>
      </c>
      <c r="K26" s="27" t="str">
        <f>IF(VLOOKUP(E26,'M.V.'!$E$6:$M$51,4,FALSE)=0," ",VLOOKUP(E26,'M.V.'!$E$6:$M$51,4,FALSE))</f>
        <v>X</v>
      </c>
      <c r="L26" s="27" t="str">
        <f>IF(VLOOKUP(E26,'M.V.'!$E$6:$M$51,5,FALSE)=0," ",VLOOKUP(E26,'M.V.'!$E$6:$M$51,5,FALSE))</f>
        <v xml:space="preserve"> </v>
      </c>
      <c r="M26" s="43" t="str">
        <f>IF(VLOOKUP(E26,'M.V.'!$E$6:$M$51,6,FALSE)=0," ",VLOOKUP(E26,'M.V.'!$E$6:$M$51,6,FALSE))</f>
        <v>X</v>
      </c>
      <c r="N26" s="43" t="str">
        <f>IF(VLOOKUP(E26,'M.V.'!$E$6:$M$51,7,FALSE)=0," ",VLOOKUP(E26,'M.V.'!$E$6:$M$51,7,FALSE))</f>
        <v xml:space="preserve"> </v>
      </c>
      <c r="O26" s="95" t="str">
        <f>IF(VLOOKUP(E26,'M.V.'!$E$6:$M$51,9,FALSE)=0," ",VLOOKUP(E26,'M.V.'!$E$6:$M$51,9,FALSE))</f>
        <v>Constituyen parte de la memoria histórica de la entidad, porque reflejan el desarrollo detallado de las actividades realizadas en cumplimiento de la atención de emergencias; Ver ficha N°. 20</v>
      </c>
    </row>
    <row r="27" spans="1:15" s="10" customFormat="1" ht="15.75" thickBot="1" x14ac:dyDescent="0.25">
      <c r="A27" s="11"/>
      <c r="B27" s="94"/>
      <c r="C27" s="76"/>
      <c r="D27" s="77"/>
      <c r="E27" s="92"/>
      <c r="F27" s="49"/>
      <c r="G27" s="50"/>
      <c r="H27" s="55"/>
      <c r="I27" s="56"/>
      <c r="J27" s="53"/>
      <c r="K27" s="53"/>
      <c r="L27" s="53"/>
      <c r="M27" s="54"/>
      <c r="N27" s="54"/>
      <c r="O27" s="101"/>
    </row>
    <row r="28" spans="1:15" s="10" customFormat="1" ht="31.5" x14ac:dyDescent="0.2">
      <c r="A28" s="11" t="s">
        <v>164</v>
      </c>
      <c r="B28" s="94">
        <v>25</v>
      </c>
      <c r="C28" s="76" t="s">
        <v>42</v>
      </c>
      <c r="D28" s="77"/>
      <c r="E28" s="92" t="str">
        <f t="shared" si="5"/>
        <v>23</v>
      </c>
      <c r="F28" s="38" t="str">
        <f t="shared" si="1"/>
        <v>2111-23</v>
      </c>
      <c r="G28" s="35" t="str">
        <f t="shared" si="2"/>
        <v>g</v>
      </c>
      <c r="H28" s="159" t="str">
        <f>VLOOKUP(E28,'M.V.'!$E$6:$M$51,2,FALSE)</f>
        <v>ORDENES INTERNAS</v>
      </c>
      <c r="I28" s="160"/>
      <c r="J28" s="27">
        <f>IF(VLOOKUP(E28,'M.V.'!$E$6:$M$51,3,FALSE)=0," ",VLOOKUP(E28,'M.V.'!$E$6:$M$51,3,FALSE))</f>
        <v>20</v>
      </c>
      <c r="K28" s="27" t="str">
        <f>IF(VLOOKUP(E28,'M.V.'!$E$6:$M$51,4,FALSE)=0," ",VLOOKUP(E28,'M.V.'!$E$6:$M$51,4,FALSE))</f>
        <v xml:space="preserve"> </v>
      </c>
      <c r="L28" s="27" t="str">
        <f>IF(VLOOKUP(E28,'M.V.'!$E$6:$M$51,5,FALSE)=0," ",VLOOKUP(E28,'M.V.'!$E$6:$M$51,5,FALSE))</f>
        <v>X</v>
      </c>
      <c r="M28" s="43" t="str">
        <f>IF(VLOOKUP(E28,'M.V.'!$E$6:$M$51,6,FALSE)=0," ",VLOOKUP(E28,'M.V.'!$E$6:$M$51,6,FALSE))</f>
        <v xml:space="preserve"> </v>
      </c>
      <c r="N28" s="43" t="str">
        <f>IF(VLOOKUP(E28,'M.V.'!$E$6:$M$51,7,FALSE)=0," ",VLOOKUP(E28,'M.V.'!$E$6:$M$51,7,FALSE))</f>
        <v xml:space="preserve"> </v>
      </c>
      <c r="O28" s="95" t="str">
        <f>IF(VLOOKUP(E28,'M.V.'!$E$6:$M$51,9,FALSE)=0," ",VLOOKUP(E28,'M.V.'!$E$6:$M$51,9,FALSE))</f>
        <v>Se eliminan una vez cumplido el tiempo de retención en el archivo central por no generar valores secundarios; Ver ficha N°. 25</v>
      </c>
    </row>
    <row r="29" spans="1:15" s="10" customFormat="1" ht="15.75" thickBot="1" x14ac:dyDescent="0.25">
      <c r="A29" s="11"/>
      <c r="B29" s="94"/>
      <c r="C29" s="76"/>
      <c r="D29" s="77"/>
      <c r="E29" s="92"/>
      <c r="F29" s="49"/>
      <c r="G29" s="50"/>
      <c r="H29" s="55"/>
      <c r="I29" s="56"/>
      <c r="J29" s="53"/>
      <c r="K29" s="53"/>
      <c r="L29" s="53"/>
      <c r="M29" s="54"/>
      <c r="N29" s="54"/>
      <c r="O29" s="101"/>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5" s="10" customFormat="1" ht="12.75" x14ac:dyDescent="0.2">
      <c r="A33" s="12"/>
      <c r="B33" s="11"/>
      <c r="C33" s="12"/>
      <c r="D33" s="12"/>
      <c r="E33" s="12"/>
      <c r="F33" s="13"/>
      <c r="G33" s="32"/>
      <c r="H33" s="14"/>
      <c r="I33" s="14"/>
      <c r="J33" s="15"/>
      <c r="K33" s="44"/>
      <c r="L33" s="44"/>
      <c r="M33" s="44"/>
      <c r="N33" s="44"/>
      <c r="O33" s="16"/>
    </row>
    <row r="34" spans="1:15" s="10" customFormat="1" ht="12.75" x14ac:dyDescent="0.2">
      <c r="A34" s="12"/>
      <c r="B34" s="11"/>
      <c r="C34" s="12"/>
      <c r="D34" s="12"/>
      <c r="E34" s="12"/>
      <c r="F34" s="13"/>
      <c r="G34" s="32"/>
      <c r="H34" s="14"/>
      <c r="I34" s="14"/>
      <c r="J34" s="15"/>
      <c r="K34" s="44"/>
      <c r="L34" s="44"/>
      <c r="M34" s="44"/>
      <c r="N34" s="44"/>
      <c r="O34" s="16"/>
    </row>
    <row r="35" spans="1:15" s="10" customFormat="1" ht="12.75" x14ac:dyDescent="0.2">
      <c r="A35" s="12"/>
      <c r="B35" s="11"/>
      <c r="C35" s="12"/>
      <c r="D35" s="12"/>
      <c r="E35" s="12"/>
      <c r="F35" s="13"/>
      <c r="G35" s="32"/>
      <c r="H35" s="14"/>
      <c r="I35" s="14"/>
      <c r="J35" s="15"/>
      <c r="K35" s="44"/>
      <c r="L35" s="44"/>
      <c r="M35" s="44"/>
      <c r="N35" s="44"/>
      <c r="O35" s="16"/>
    </row>
    <row r="36" spans="1:15" s="10" customFormat="1" ht="12.75" x14ac:dyDescent="0.2">
      <c r="A36" s="12"/>
      <c r="B36" s="11"/>
      <c r="C36" s="12"/>
      <c r="D36" s="12"/>
      <c r="E36" s="12"/>
      <c r="F36" s="13"/>
      <c r="G36" s="32"/>
      <c r="H36" s="14"/>
      <c r="I36" s="14"/>
      <c r="J36" s="15"/>
      <c r="K36" s="44"/>
      <c r="L36" s="44"/>
      <c r="M36" s="44"/>
      <c r="N36" s="44"/>
      <c r="O36" s="16"/>
    </row>
    <row r="37" spans="1:15" s="10" customFormat="1" ht="12.75" x14ac:dyDescent="0.2">
      <c r="A37" s="12"/>
      <c r="B37" s="11"/>
      <c r="C37" s="12"/>
      <c r="D37" s="12"/>
      <c r="E37" s="12"/>
      <c r="F37" s="13"/>
      <c r="G37" s="32"/>
      <c r="H37" s="14"/>
      <c r="I37" s="14"/>
      <c r="J37" s="15"/>
      <c r="K37" s="44"/>
      <c r="L37" s="44"/>
      <c r="M37" s="44"/>
      <c r="N37" s="44"/>
      <c r="O37" s="16"/>
    </row>
    <row r="38" spans="1:15" s="10" customFormat="1" ht="12.75" x14ac:dyDescent="0.2">
      <c r="A38" s="12"/>
      <c r="B38" s="11"/>
      <c r="C38" s="12"/>
      <c r="D38" s="12"/>
      <c r="E38" s="12"/>
      <c r="F38" s="13"/>
      <c r="G38" s="32"/>
      <c r="H38" s="14"/>
      <c r="I38" s="14"/>
      <c r="J38" s="15"/>
      <c r="K38" s="44"/>
      <c r="L38" s="44"/>
      <c r="M38" s="44"/>
      <c r="N38" s="44"/>
      <c r="O38" s="16"/>
    </row>
    <row r="39" spans="1:15" s="10" customFormat="1" ht="12.75" x14ac:dyDescent="0.2">
      <c r="A39" s="12"/>
      <c r="B39" s="11"/>
      <c r="C39" s="12"/>
      <c r="D39" s="12"/>
      <c r="E39" s="12"/>
      <c r="F39" s="13"/>
      <c r="G39" s="32"/>
      <c r="H39" s="14"/>
      <c r="I39" s="14"/>
      <c r="J39" s="15"/>
      <c r="K39" s="44"/>
      <c r="L39" s="44"/>
      <c r="M39" s="44"/>
      <c r="N39" s="44"/>
      <c r="O39" s="16"/>
    </row>
    <row r="40" spans="1:15" s="10" customFormat="1" ht="12.75" x14ac:dyDescent="0.2">
      <c r="A40" s="12"/>
      <c r="B40" s="11"/>
      <c r="C40" s="12"/>
      <c r="D40" s="12"/>
      <c r="E40" s="12"/>
      <c r="F40" s="13"/>
      <c r="G40" s="32"/>
      <c r="H40" s="14"/>
      <c r="I40" s="14"/>
      <c r="J40" s="15"/>
      <c r="K40" s="44"/>
      <c r="L40" s="44"/>
      <c r="M40" s="44"/>
      <c r="N40" s="44"/>
      <c r="O40" s="16"/>
    </row>
    <row r="41" spans="1:15" s="10" customFormat="1" ht="12.75" x14ac:dyDescent="0.2">
      <c r="A41" s="12"/>
      <c r="B41" s="11"/>
      <c r="C41" s="12"/>
      <c r="D41" s="12"/>
      <c r="E41" s="12"/>
      <c r="F41" s="13"/>
      <c r="G41" s="32"/>
      <c r="H41" s="14"/>
      <c r="I41" s="14"/>
      <c r="J41" s="15"/>
      <c r="K41" s="44"/>
      <c r="L41" s="44"/>
      <c r="M41" s="44"/>
      <c r="N41" s="44"/>
      <c r="O41" s="16"/>
    </row>
    <row r="42" spans="1:15" s="10" customFormat="1" ht="12.75" x14ac:dyDescent="0.2">
      <c r="A42" s="12"/>
      <c r="B42" s="11"/>
      <c r="C42" s="12"/>
      <c r="D42" s="12"/>
      <c r="E42" s="12"/>
      <c r="F42" s="13"/>
      <c r="G42" s="32"/>
      <c r="H42" s="14"/>
      <c r="I42" s="14"/>
      <c r="J42" s="15"/>
      <c r="K42" s="44"/>
      <c r="L42" s="44"/>
      <c r="M42" s="44"/>
      <c r="N42" s="44"/>
      <c r="O42" s="16"/>
    </row>
    <row r="43" spans="1:15" s="10" customFormat="1" ht="12.75" x14ac:dyDescent="0.2">
      <c r="A43" s="12"/>
      <c r="B43" s="11"/>
      <c r="C43" s="12"/>
      <c r="D43" s="12"/>
      <c r="E43" s="12"/>
      <c r="F43" s="13"/>
      <c r="G43" s="32"/>
      <c r="H43" s="14"/>
      <c r="I43" s="14"/>
      <c r="J43" s="15"/>
      <c r="K43" s="44"/>
      <c r="L43" s="44"/>
      <c r="M43" s="44"/>
      <c r="N43" s="44"/>
      <c r="O43" s="16"/>
    </row>
    <row r="44" spans="1:15" s="10" customFormat="1" ht="12.75" x14ac:dyDescent="0.2">
      <c r="A44" s="12"/>
      <c r="B44" s="11"/>
      <c r="C44" s="12"/>
      <c r="D44" s="12"/>
      <c r="E44" s="12"/>
      <c r="F44" s="13"/>
      <c r="G44" s="32"/>
      <c r="H44" s="14"/>
      <c r="I44" s="14"/>
      <c r="J44" s="15"/>
      <c r="K44" s="44"/>
      <c r="L44" s="44"/>
      <c r="M44" s="44"/>
      <c r="N44" s="44"/>
      <c r="O44" s="16"/>
    </row>
    <row r="45" spans="1:15" s="10" customFormat="1" ht="12.75" x14ac:dyDescent="0.2">
      <c r="A45" s="12"/>
      <c r="B45" s="11"/>
      <c r="C45" s="12"/>
      <c r="D45" s="12"/>
      <c r="E45" s="12"/>
      <c r="F45" s="13"/>
      <c r="G45" s="32"/>
      <c r="H45" s="14"/>
      <c r="I45" s="14"/>
      <c r="J45" s="15"/>
      <c r="K45" s="44"/>
      <c r="L45" s="44"/>
      <c r="M45" s="44"/>
      <c r="N45" s="44"/>
      <c r="O45" s="16"/>
    </row>
    <row r="46" spans="1:15" s="10" customFormat="1" ht="12.75" x14ac:dyDescent="0.2">
      <c r="A46" s="12"/>
      <c r="B46" s="11"/>
      <c r="C46" s="12"/>
      <c r="D46" s="12"/>
      <c r="E46" s="12"/>
      <c r="F46" s="13"/>
      <c r="G46" s="32"/>
      <c r="H46" s="14"/>
      <c r="I46" s="14"/>
      <c r="J46" s="15"/>
      <c r="K46" s="44"/>
      <c r="L46" s="44"/>
      <c r="M46" s="44"/>
      <c r="N46" s="44"/>
      <c r="O46" s="16"/>
    </row>
    <row r="47" spans="1:15" s="10" customFormat="1" ht="12.75" x14ac:dyDescent="0.2">
      <c r="A47" s="12"/>
      <c r="B47" s="11"/>
      <c r="C47" s="12"/>
      <c r="D47" s="12"/>
      <c r="E47" s="12"/>
      <c r="F47" s="13"/>
      <c r="G47" s="32"/>
      <c r="H47" s="14"/>
      <c r="I47" s="14"/>
      <c r="J47" s="15"/>
      <c r="K47" s="44"/>
      <c r="L47" s="44"/>
      <c r="M47" s="44"/>
      <c r="N47" s="44"/>
      <c r="O47" s="16"/>
    </row>
    <row r="48" spans="1:15" s="10" customFormat="1" ht="12.75" x14ac:dyDescent="0.2">
      <c r="A48" s="12"/>
      <c r="B48" s="11"/>
      <c r="C48" s="12"/>
      <c r="D48" s="12"/>
      <c r="E48" s="12"/>
      <c r="F48" s="13"/>
      <c r="G48" s="32"/>
      <c r="H48" s="14"/>
      <c r="I48" s="14"/>
      <c r="J48" s="15"/>
      <c r="K48" s="44"/>
      <c r="L48" s="44"/>
      <c r="M48" s="44"/>
      <c r="N48" s="44"/>
      <c r="O48" s="16"/>
    </row>
    <row r="49" spans="1:16" s="10" customFormat="1" ht="12.75" x14ac:dyDescent="0.2">
      <c r="A49" s="12"/>
      <c r="B49" s="11"/>
      <c r="C49" s="12"/>
      <c r="D49" s="12"/>
      <c r="E49" s="12"/>
      <c r="F49" s="13"/>
      <c r="G49" s="32"/>
      <c r="H49" s="14"/>
      <c r="I49" s="14"/>
      <c r="J49" s="15"/>
      <c r="K49" s="44"/>
      <c r="L49" s="44"/>
      <c r="M49" s="44"/>
      <c r="N49" s="44"/>
      <c r="O49" s="16"/>
    </row>
    <row r="50" spans="1:16" s="10" customFormat="1" ht="12.75" x14ac:dyDescent="0.2">
      <c r="A50" s="12"/>
      <c r="B50" s="11"/>
      <c r="C50" s="12"/>
      <c r="D50" s="12"/>
      <c r="E50" s="12"/>
      <c r="F50" s="13"/>
      <c r="G50" s="32"/>
      <c r="H50" s="14"/>
      <c r="I50" s="14"/>
      <c r="J50" s="15"/>
      <c r="K50" s="44"/>
      <c r="L50" s="44"/>
      <c r="M50" s="44"/>
      <c r="N50" s="44"/>
      <c r="O50" s="16"/>
    </row>
    <row r="51" spans="1:16" s="10" customFormat="1" ht="12.75" x14ac:dyDescent="0.2">
      <c r="A51" s="12"/>
      <c r="B51" s="11"/>
      <c r="C51" s="12"/>
      <c r="D51" s="12"/>
      <c r="E51" s="12"/>
      <c r="F51" s="13"/>
      <c r="G51" s="32"/>
      <c r="H51" s="14"/>
      <c r="I51" s="14"/>
      <c r="J51" s="15"/>
      <c r="K51" s="44"/>
      <c r="L51" s="44"/>
      <c r="M51" s="44"/>
      <c r="N51" s="44"/>
      <c r="O51" s="16"/>
    </row>
    <row r="52" spans="1:16" s="10" customFormat="1" ht="12.75" x14ac:dyDescent="0.2">
      <c r="A52" s="12"/>
      <c r="B52" s="11"/>
      <c r="C52" s="12"/>
      <c r="D52" s="12"/>
      <c r="E52" s="12"/>
      <c r="F52" s="13"/>
      <c r="G52" s="32"/>
      <c r="H52" s="14"/>
      <c r="I52" s="14"/>
      <c r="J52" s="15"/>
      <c r="K52" s="44"/>
      <c r="L52" s="44"/>
      <c r="M52" s="44"/>
      <c r="N52" s="44"/>
      <c r="O52" s="16"/>
    </row>
    <row r="53" spans="1:16" s="10" customFormat="1" ht="12.75" x14ac:dyDescent="0.2">
      <c r="A53" s="12"/>
      <c r="B53" s="11"/>
      <c r="C53" s="12"/>
      <c r="D53" s="12"/>
      <c r="E53" s="12"/>
      <c r="F53" s="13"/>
      <c r="G53" s="32"/>
      <c r="H53" s="14"/>
      <c r="I53" s="14"/>
      <c r="J53" s="15"/>
      <c r="K53" s="44"/>
      <c r="L53" s="44"/>
      <c r="M53" s="44"/>
      <c r="N53" s="44"/>
      <c r="O53" s="16"/>
    </row>
    <row r="54" spans="1:16" s="10" customFormat="1" ht="12.75" x14ac:dyDescent="0.2">
      <c r="A54" s="12"/>
      <c r="B54" s="11"/>
      <c r="C54" s="12"/>
      <c r="D54" s="12"/>
      <c r="E54" s="12"/>
      <c r="F54" s="13"/>
      <c r="G54" s="32"/>
      <c r="H54" s="14"/>
      <c r="I54" s="14"/>
      <c r="J54" s="15"/>
      <c r="K54" s="44"/>
      <c r="L54" s="44"/>
      <c r="M54" s="44"/>
      <c r="N54" s="44"/>
      <c r="O54" s="16"/>
    </row>
    <row r="55" spans="1:16" s="10" customFormat="1" ht="12.75" x14ac:dyDescent="0.2">
      <c r="A55" s="12"/>
      <c r="B55" s="11"/>
      <c r="C55" s="12"/>
      <c r="D55" s="12"/>
      <c r="E55" s="12"/>
      <c r="F55" s="13"/>
      <c r="G55" s="32"/>
      <c r="H55" s="14"/>
      <c r="I55" s="14"/>
      <c r="J55" s="15"/>
      <c r="K55" s="44"/>
      <c r="L55" s="44"/>
      <c r="M55" s="44"/>
      <c r="N55" s="44"/>
      <c r="O55" s="16"/>
    </row>
    <row r="56" spans="1:16" s="10" customFormat="1" ht="12.75" x14ac:dyDescent="0.2">
      <c r="A56" s="12"/>
      <c r="B56" s="11"/>
      <c r="C56" s="12"/>
      <c r="D56" s="12"/>
      <c r="E56" s="12"/>
      <c r="F56" s="13"/>
      <c r="G56" s="32"/>
      <c r="H56" s="14"/>
      <c r="I56" s="14"/>
      <c r="J56" s="15"/>
      <c r="K56" s="44"/>
      <c r="L56" s="44"/>
      <c r="M56" s="44"/>
      <c r="N56" s="44"/>
      <c r="O56" s="16"/>
    </row>
    <row r="57" spans="1:16" s="10" customFormat="1" ht="15" customHeight="1" x14ac:dyDescent="0.2">
      <c r="A57" s="12"/>
      <c r="B57" s="11"/>
      <c r="C57" s="12"/>
      <c r="D57" s="12"/>
      <c r="E57" s="12"/>
      <c r="F57" s="152" t="s">
        <v>4</v>
      </c>
      <c r="G57" s="152"/>
      <c r="H57" s="152"/>
      <c r="I57" s="152"/>
      <c r="J57" s="20"/>
      <c r="K57" s="45"/>
      <c r="L57" s="45"/>
      <c r="M57" s="45"/>
      <c r="N57" s="45"/>
      <c r="O57" s="34"/>
      <c r="P57" s="34"/>
    </row>
    <row r="58" spans="1:16" s="10" customFormat="1" ht="13.5" customHeight="1" x14ac:dyDescent="0.2">
      <c r="A58" s="12"/>
      <c r="B58" s="11"/>
      <c r="C58" s="12"/>
      <c r="D58" s="12"/>
      <c r="E58" s="12"/>
      <c r="F58" s="64" t="s">
        <v>15</v>
      </c>
      <c r="G58" s="20" t="s">
        <v>16</v>
      </c>
      <c r="H58" s="20"/>
      <c r="I58" s="20" t="s">
        <v>23</v>
      </c>
      <c r="J58" s="20"/>
      <c r="K58" s="46"/>
      <c r="L58" s="46"/>
      <c r="M58" s="96"/>
      <c r="N58" s="96"/>
      <c r="O58" s="97"/>
      <c r="P58" s="98"/>
    </row>
    <row r="59" spans="1:16" s="10" customFormat="1" ht="13.5" customHeight="1" x14ac:dyDescent="0.2">
      <c r="A59" s="12"/>
      <c r="B59" s="11"/>
      <c r="C59" s="12"/>
      <c r="D59" s="12"/>
      <c r="E59" s="12"/>
      <c r="F59" s="64" t="s">
        <v>19</v>
      </c>
      <c r="G59" s="20" t="s">
        <v>18</v>
      </c>
      <c r="H59" s="20"/>
      <c r="I59" s="20" t="s">
        <v>22</v>
      </c>
      <c r="J59" s="20"/>
      <c r="K59" s="46"/>
      <c r="L59" s="46"/>
      <c r="M59" s="100"/>
      <c r="N59" s="100"/>
      <c r="O59" s="100"/>
      <c r="P59" s="98"/>
    </row>
    <row r="60" spans="1:16" s="10" customFormat="1" ht="13.5" customHeight="1" x14ac:dyDescent="0.2">
      <c r="A60" s="12"/>
      <c r="B60" s="11"/>
      <c r="C60" s="12"/>
      <c r="D60" s="12"/>
      <c r="E60" s="12"/>
      <c r="F60" s="21" t="s">
        <v>5</v>
      </c>
      <c r="G60" s="20" t="s">
        <v>17</v>
      </c>
      <c r="H60" s="20"/>
      <c r="I60" s="20" t="s">
        <v>21</v>
      </c>
      <c r="J60" s="20"/>
      <c r="K60" s="46"/>
      <c r="L60" s="46"/>
      <c r="M60" s="100"/>
      <c r="N60" s="100"/>
      <c r="O60" s="100"/>
      <c r="P60" s="99"/>
    </row>
    <row r="61" spans="1:16" s="10" customFormat="1" ht="13.5" customHeight="1" x14ac:dyDescent="0.2">
      <c r="A61" s="12"/>
      <c r="B61" s="11"/>
      <c r="C61" s="12"/>
      <c r="D61" s="12"/>
      <c r="E61" s="12"/>
      <c r="F61" s="21"/>
      <c r="G61" s="20"/>
      <c r="H61" s="20"/>
      <c r="K61" s="46"/>
      <c r="L61" s="46"/>
      <c r="M61" s="47"/>
      <c r="N61" s="47"/>
      <c r="P61" s="99"/>
    </row>
    <row r="62" spans="1:16" s="10" customFormat="1" ht="13.5" customHeight="1" x14ac:dyDescent="0.2">
      <c r="A62" s="12"/>
      <c r="B62" s="11"/>
      <c r="C62" s="12"/>
      <c r="D62" s="12"/>
      <c r="E62" s="12"/>
      <c r="F62" s="21"/>
      <c r="G62" s="20"/>
      <c r="H62" s="20"/>
      <c r="K62" s="48"/>
      <c r="L62" s="48"/>
      <c r="M62" s="47"/>
      <c r="N62" s="47"/>
    </row>
    <row r="63" spans="1:16" s="10" customFormat="1" ht="13.5" customHeight="1" x14ac:dyDescent="0.2">
      <c r="A63" s="12"/>
      <c r="B63" s="11"/>
      <c r="C63" s="12"/>
      <c r="D63" s="12"/>
      <c r="E63" s="12"/>
      <c r="F63" s="21"/>
      <c r="G63" s="20"/>
      <c r="H63" s="20"/>
      <c r="I63" s="20"/>
      <c r="J63" s="19"/>
      <c r="K63" s="48"/>
      <c r="L63" s="48"/>
      <c r="M63" s="48"/>
      <c r="N63" s="48"/>
      <c r="O63" s="4"/>
    </row>
  </sheetData>
  <sheetProtection selectLockedCells="1" selectUnlockedCells="1"/>
  <mergeCells count="23">
    <mergeCell ref="H12:I12"/>
    <mergeCell ref="H26:I26"/>
    <mergeCell ref="H14:I14"/>
    <mergeCell ref="H28:I28"/>
    <mergeCell ref="F57:I57"/>
    <mergeCell ref="H15:I15"/>
    <mergeCell ref="H17:I17"/>
    <mergeCell ref="H19:I19"/>
    <mergeCell ref="H21:I21"/>
    <mergeCell ref="H23:I23"/>
    <mergeCell ref="H24:I24"/>
    <mergeCell ref="A10:A11"/>
    <mergeCell ref="B10:B11"/>
    <mergeCell ref="C10:C11"/>
    <mergeCell ref="D10:D11"/>
    <mergeCell ref="E10:E11"/>
    <mergeCell ref="F10:F11"/>
    <mergeCell ref="G10:I11"/>
    <mergeCell ref="H2:N3"/>
    <mergeCell ref="H4:N4"/>
    <mergeCell ref="H5:N5"/>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rowBreaks count="1" manualBreakCount="1">
    <brk id="27" min="5" max="14"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36"/>
  <sheetViews>
    <sheetView topLeftCell="E1"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163</v>
      </c>
      <c r="J7" s="25"/>
      <c r="K7" s="25"/>
      <c r="L7" s="25"/>
      <c r="M7" s="25"/>
      <c r="N7" s="25"/>
      <c r="O7" s="26"/>
    </row>
    <row r="8" spans="1:15" ht="22.5" customHeight="1" x14ac:dyDescent="0.35">
      <c r="A8" s="89" t="s">
        <v>19</v>
      </c>
      <c r="B8" s="91" t="s">
        <v>58</v>
      </c>
      <c r="F8" s="144" t="s">
        <v>254</v>
      </c>
      <c r="G8" s="144"/>
      <c r="H8" s="144"/>
      <c r="I8" s="25" t="s">
        <v>248</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ht="42" x14ac:dyDescent="0.2">
      <c r="A12" s="11" t="s">
        <v>164</v>
      </c>
      <c r="B12" s="94">
        <v>2</v>
      </c>
      <c r="C12" s="76" t="s">
        <v>51</v>
      </c>
      <c r="D12" s="77"/>
      <c r="E12" s="92" t="str">
        <f t="shared" ref="E12:E14" si="0">C12</f>
        <v>02</v>
      </c>
      <c r="F12" s="38" t="str">
        <f t="shared" ref="F12:F26" si="1">CONCATENATE(A12,"-",E12)</f>
        <v>2111-02</v>
      </c>
      <c r="G12" s="35" t="str">
        <f t="shared" ref="G12:G26" si="2">IF(D12=0,"g","c")</f>
        <v>g</v>
      </c>
      <c r="H12" s="159" t="str">
        <f>VLOOKUP(E12,'M.V.'!$E$6:$M$51,2,FALSE)</f>
        <v>ACTAS DE ENTREGA DE CARGOS</v>
      </c>
      <c r="I12" s="160"/>
      <c r="J12" s="27">
        <f>IF(VLOOKUP(E12,'M.V.'!$E$6:$M$51,3,FALSE)=0," ",VLOOKUP(E12,'M.V.'!$E$6:$M$51,3,FALSE))</f>
        <v>12</v>
      </c>
      <c r="K12" s="27" t="str">
        <f>IF(VLOOKUP(E12,'M.V.'!$E$6:$M$51,4,FALSE)=0," ",VLOOKUP(E12,'M.V.'!$E$6:$M$51,4,FALSE))</f>
        <v>X</v>
      </c>
      <c r="L12" s="27" t="str">
        <f>IF(VLOOKUP(E12,'M.V.'!$E$6:$M$51,5,FALSE)=0," ",VLOOKUP(E12,'M.V.'!$E$6:$M$51,5,FALSE))</f>
        <v xml:space="preserve"> </v>
      </c>
      <c r="M12" s="43" t="str">
        <f>IF(VLOOKUP(E12,'M.V.'!$E$6:$M$51,6,FALSE)=0," ",VLOOKUP(E12,'M.V.'!$E$6:$M$51,6,FALSE))</f>
        <v>X</v>
      </c>
      <c r="N12" s="43" t="str">
        <f>IF(VLOOKUP(E12,'M.V.'!$E$6:$M$51,7,FALSE)=0," ",VLOOKUP(E12,'M.V.'!$E$6:$M$51,7,FALSE))</f>
        <v xml:space="preserve"> </v>
      </c>
      <c r="O12" s="95"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9.75" customHeight="1" thickBot="1" x14ac:dyDescent="0.25">
      <c r="A13" s="11"/>
      <c r="B13" s="94"/>
      <c r="C13" s="76"/>
      <c r="D13" s="77"/>
      <c r="E13" s="92"/>
      <c r="F13" s="49"/>
      <c r="G13" s="50"/>
      <c r="H13" s="55"/>
      <c r="I13" s="56"/>
      <c r="J13" s="53"/>
      <c r="K13" s="53"/>
      <c r="L13" s="53"/>
      <c r="M13" s="54"/>
      <c r="N13" s="54"/>
      <c r="O13" s="101"/>
    </row>
    <row r="14" spans="1:15" s="10" customFormat="1" x14ac:dyDescent="0.2">
      <c r="A14" s="11" t="s">
        <v>164</v>
      </c>
      <c r="B14" s="94"/>
      <c r="C14" s="76" t="s">
        <v>14</v>
      </c>
      <c r="D14" s="77"/>
      <c r="E14" s="92" t="str">
        <f t="shared" si="0"/>
        <v>06</v>
      </c>
      <c r="F14" s="38" t="str">
        <f t="shared" si="1"/>
        <v>2111-06</v>
      </c>
      <c r="G14" s="35" t="str">
        <f t="shared" si="2"/>
        <v>g</v>
      </c>
      <c r="H14" s="159" t="str">
        <f>VLOOKUP(E14,'M.V.'!$E$6:$M$51,2,FALSE)</f>
        <v>CORRESPONDENCIA</v>
      </c>
      <c r="I14" s="160"/>
      <c r="J14" s="27" t="str">
        <f>IF(VLOOKUP(E14,'M.V.'!$E$6:$M$51,3,FALSE)=0," ",VLOOKUP(E14,'M.V.'!$E$6:$M$51,3,FALSE))</f>
        <v xml:space="preserve"> </v>
      </c>
      <c r="K14" s="27" t="str">
        <f>IF(VLOOKUP(E14,'M.V.'!$E$6:$M$51,4,FALSE)=0," ",VLOOKUP(E14,'M.V.'!$E$6:$M$51,4,FALSE))</f>
        <v xml:space="preserve"> </v>
      </c>
      <c r="L14" s="27" t="str">
        <f>IF(VLOOKUP(E14,'M.V.'!$E$6:$M$51,5,FALSE)=0," ",VLOOKUP(E14,'M.V.'!$E$6:$M$51,5,FALSE))</f>
        <v xml:space="preserve"> </v>
      </c>
      <c r="M14" s="43" t="str">
        <f>IF(VLOOKUP(E14,'M.V.'!$E$6:$M$51,6,FALSE)=0," ",VLOOKUP(E14,'M.V.'!$E$6:$M$51,6,FALSE))</f>
        <v xml:space="preserve"> </v>
      </c>
      <c r="N14" s="43" t="str">
        <f>IF(VLOOKUP(E14,'M.V.'!$E$6:$M$51,7,FALSE)=0," ",VLOOKUP(E14,'M.V.'!$E$6:$M$51,7,FALSE))</f>
        <v xml:space="preserve"> </v>
      </c>
      <c r="O14" s="95" t="str">
        <f>IF(VLOOKUP(E14,'M.V.'!$E$6:$M$51,9,FALSE)=0," ",VLOOKUP(E14,'M.V.'!$E$6:$M$51,9,FALSE))</f>
        <v xml:space="preserve"> </v>
      </c>
    </row>
    <row r="15" spans="1:15" s="10" customFormat="1" ht="31.5" x14ac:dyDescent="0.2">
      <c r="A15" s="11" t="s">
        <v>164</v>
      </c>
      <c r="B15" s="94">
        <v>6</v>
      </c>
      <c r="C15" s="76" t="s">
        <v>14</v>
      </c>
      <c r="D15" s="77" t="s">
        <v>50</v>
      </c>
      <c r="E15" s="93" t="str">
        <f t="shared" ref="E15:E22" si="3">CONCATENATE(C15,".",D15)</f>
        <v>06.01</v>
      </c>
      <c r="F15" s="39" t="str">
        <f t="shared" si="1"/>
        <v>2111-06.01</v>
      </c>
      <c r="G15" s="35" t="str">
        <f t="shared" si="2"/>
        <v>c</v>
      </c>
      <c r="H15" s="157" t="str">
        <f>VLOOKUP(E15,'M.V.'!$E$6:$M$51,2,FALSE)</f>
        <v>CORRESPONDENCIA EXTERNA</v>
      </c>
      <c r="I15" s="158"/>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porque testimonian el desarrollo de las actividades realizadas en cumplimiento de las funciones administrativas; Ver ficha N°. 6</v>
      </c>
    </row>
    <row r="16" spans="1:15" s="10" customFormat="1" ht="9.75" customHeight="1" x14ac:dyDescent="0.2">
      <c r="A16" s="11"/>
      <c r="B16" s="94"/>
      <c r="C16" s="76"/>
      <c r="D16" s="77"/>
      <c r="E16" s="93"/>
      <c r="F16" s="58"/>
      <c r="G16" s="59"/>
      <c r="H16" s="60"/>
      <c r="I16" s="61"/>
      <c r="J16" s="62"/>
      <c r="K16" s="62"/>
      <c r="L16" s="62"/>
      <c r="M16" s="63"/>
      <c r="N16" s="63"/>
      <c r="O16" s="102"/>
    </row>
    <row r="17" spans="1:16" s="10" customFormat="1" ht="42" x14ac:dyDescent="0.2">
      <c r="A17" s="11" t="s">
        <v>164</v>
      </c>
      <c r="B17" s="94">
        <v>7</v>
      </c>
      <c r="C17" s="76" t="s">
        <v>14</v>
      </c>
      <c r="D17" s="77" t="s">
        <v>51</v>
      </c>
      <c r="E17" s="93" t="str">
        <f t="shared" si="3"/>
        <v>06.02</v>
      </c>
      <c r="F17" s="39" t="str">
        <f t="shared" si="1"/>
        <v>2111-06.02</v>
      </c>
      <c r="G17" s="35" t="str">
        <f t="shared" si="2"/>
        <v>c</v>
      </c>
      <c r="H17" s="157" t="str">
        <f>VLOOKUP(E17,'M.V.'!$E$6:$M$51,2,FALSE)</f>
        <v>CORRESPONDENCIA INTERNA</v>
      </c>
      <c r="I17" s="158"/>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6" s="10" customFormat="1" ht="9.75" customHeight="1" thickBot="1" x14ac:dyDescent="0.25">
      <c r="A18" s="11"/>
      <c r="B18" s="94"/>
      <c r="C18" s="76"/>
      <c r="D18" s="77"/>
      <c r="E18" s="93"/>
      <c r="F18" s="57"/>
      <c r="G18" s="50"/>
      <c r="H18" s="51"/>
      <c r="I18" s="52"/>
      <c r="J18" s="53"/>
      <c r="K18" s="53"/>
      <c r="L18" s="53"/>
      <c r="M18" s="54"/>
      <c r="N18" s="54"/>
      <c r="O18" s="101"/>
    </row>
    <row r="19" spans="1:16" s="10" customFormat="1" ht="31.5" x14ac:dyDescent="0.2">
      <c r="A19" s="11" t="s">
        <v>164</v>
      </c>
      <c r="B19" s="94">
        <v>12</v>
      </c>
      <c r="C19" s="76" t="s">
        <v>30</v>
      </c>
      <c r="D19" s="77"/>
      <c r="E19" s="92" t="str">
        <f t="shared" ref="E19:E21" si="4">C19</f>
        <v>11</v>
      </c>
      <c r="F19" s="38" t="str">
        <f t="shared" si="1"/>
        <v>2111-11</v>
      </c>
      <c r="G19" s="35" t="str">
        <f t="shared" si="2"/>
        <v>g</v>
      </c>
      <c r="H19" s="159" t="str">
        <f>VLOOKUP(E19,'M.V.'!$E$6:$M$51,2,FALSE)</f>
        <v>ESTADISTICAS MENSUALES DE SERVICIOS PRESTADOS</v>
      </c>
      <c r="I19" s="160"/>
      <c r="J19" s="27">
        <f>IF(VLOOKUP(E19,'M.V.'!$E$6:$M$51,3,FALSE)=0," ",VLOOKUP(E19,'M.V.'!$E$6:$M$51,3,FALSE))</f>
        <v>5</v>
      </c>
      <c r="K19" s="27" t="str">
        <f>IF(VLOOKUP(E19,'M.V.'!$E$6:$M$51,4,FALSE)=0," ",VLOOKUP(E19,'M.V.'!$E$6:$M$51,4,FALSE))</f>
        <v>X</v>
      </c>
      <c r="L19" s="27" t="str">
        <f>IF(VLOOKUP(E19,'M.V.'!$E$6:$M$51,5,FALSE)=0," ",VLOOKUP(E19,'M.V.'!$E$6:$M$51,5,FALSE))</f>
        <v xml:space="preserve"> </v>
      </c>
      <c r="M19" s="43" t="str">
        <f>IF(VLOOKUP(E19,'M.V.'!$E$6:$M$51,6,FALSE)=0," ",VLOOKUP(E19,'M.V.'!$E$6:$M$51,6,FALSE))</f>
        <v>X</v>
      </c>
      <c r="N19" s="43" t="str">
        <f>IF(VLOOKUP(E19,'M.V.'!$E$6:$M$51,7,FALSE)=0," ",VLOOKUP(E19,'M.V.'!$E$6:$M$51,7,FALSE))</f>
        <v xml:space="preserve"> </v>
      </c>
      <c r="O19" s="95" t="str">
        <f>IF(VLOOKUP(E19,'M.V.'!$E$6:$M$51,9,FALSE)=0," ",VLOOKUP(E19,'M.V.'!$E$6:$M$51,9,FALSE))</f>
        <v>Constituyen parte del patrimonio documental de la entidad, por cuanto consolidan las actividades realizadas en la atención de los diferentes servicios de emergencia; Ver ficha N°. 12</v>
      </c>
    </row>
    <row r="20" spans="1:16" s="10" customFormat="1" ht="9.75" customHeight="1" thickBot="1" x14ac:dyDescent="0.25">
      <c r="A20" s="11"/>
      <c r="B20" s="94"/>
      <c r="C20" s="76"/>
      <c r="D20" s="77"/>
      <c r="E20" s="92"/>
      <c r="F20" s="49"/>
      <c r="G20" s="50"/>
      <c r="H20" s="55"/>
      <c r="I20" s="56"/>
      <c r="J20" s="53"/>
      <c r="K20" s="53"/>
      <c r="L20" s="53"/>
      <c r="M20" s="54"/>
      <c r="N20" s="54"/>
      <c r="O20" s="101"/>
    </row>
    <row r="21" spans="1:16" s="10" customFormat="1" x14ac:dyDescent="0.2">
      <c r="A21" s="11" t="s">
        <v>164</v>
      </c>
      <c r="B21" s="94"/>
      <c r="C21" s="76" t="s">
        <v>34</v>
      </c>
      <c r="D21" s="77"/>
      <c r="E21" s="92" t="str">
        <f t="shared" si="4"/>
        <v>15</v>
      </c>
      <c r="F21" s="38" t="str">
        <f t="shared" si="1"/>
        <v>2111-15</v>
      </c>
      <c r="G21" s="35" t="str">
        <f t="shared" si="2"/>
        <v>g</v>
      </c>
      <c r="H21" s="159" t="str">
        <f>VLOOKUP(E21,'M.V.'!$E$6:$M$51,2,FALSE)</f>
        <v>INFORMES</v>
      </c>
      <c r="I21" s="160"/>
      <c r="J21" s="27" t="str">
        <f>IF(VLOOKUP(E21,'M.V.'!$E$6:$M$51,3,FALSE)=0," ",VLOOKUP(E21,'M.V.'!$E$6:$M$51,3,FALSE))</f>
        <v xml:space="preserve"> </v>
      </c>
      <c r="K21" s="27" t="str">
        <f>IF(VLOOKUP(E21,'M.V.'!$E$6:$M$51,4,FALSE)=0," ",VLOOKUP(E21,'M.V.'!$E$6:$M$51,4,FALSE))</f>
        <v xml:space="preserve"> </v>
      </c>
      <c r="L21" s="27" t="str">
        <f>IF(VLOOKUP(E21,'M.V.'!$E$6:$M$51,5,FALSE)=0," ",VLOOKUP(E21,'M.V.'!$E$6:$M$51,5,FALSE))</f>
        <v xml:space="preserve"> </v>
      </c>
      <c r="M21" s="43" t="str">
        <f>IF(VLOOKUP(E21,'M.V.'!$E$6:$M$51,6,FALSE)=0," ",VLOOKUP(E21,'M.V.'!$E$6:$M$51,6,FALSE))</f>
        <v xml:space="preserve"> </v>
      </c>
      <c r="N21" s="43" t="str">
        <f>IF(VLOOKUP(E21,'M.V.'!$E$6:$M$51,7,FALSE)=0," ",VLOOKUP(E21,'M.V.'!$E$6:$M$51,7,FALSE))</f>
        <v xml:space="preserve"> </v>
      </c>
      <c r="O21" s="95" t="str">
        <f>IF(VLOOKUP(E21,'M.V.'!$E$6:$M$51,9,FALSE)=0," ",VLOOKUP(E21,'M.V.'!$E$6:$M$51,9,FALSE))</f>
        <v xml:space="preserve"> </v>
      </c>
    </row>
    <row r="22" spans="1:16" s="10" customFormat="1" ht="42" x14ac:dyDescent="0.2">
      <c r="A22" s="11" t="s">
        <v>164</v>
      </c>
      <c r="B22" s="94">
        <v>17</v>
      </c>
      <c r="C22" s="76" t="s">
        <v>34</v>
      </c>
      <c r="D22" s="77" t="s">
        <v>51</v>
      </c>
      <c r="E22" s="93" t="str">
        <f t="shared" si="3"/>
        <v>15.02</v>
      </c>
      <c r="F22" s="39" t="str">
        <f t="shared" si="1"/>
        <v>2111-15.02</v>
      </c>
      <c r="G22" s="35" t="str">
        <f t="shared" si="2"/>
        <v>c</v>
      </c>
      <c r="H22" s="157" t="str">
        <f>VLOOKUP(E22,'M.V.'!$E$6:$M$51,2,FALSE)</f>
        <v>INFORMES DE SERVICIOS</v>
      </c>
      <c r="I22" s="158"/>
      <c r="J22" s="27">
        <f>IF(VLOOKUP(E22,'M.V.'!$E$6:$M$51,3,FALSE)=0," ",VLOOKUP(E22,'M.V.'!$E$6:$M$51,3,FALSE))</f>
        <v>12</v>
      </c>
      <c r="K22" s="27" t="str">
        <f>IF(VLOOKUP(E22,'M.V.'!$E$6:$M$51,4,FALSE)=0," ",VLOOKUP(E22,'M.V.'!$E$6:$M$51,4,FALSE))</f>
        <v>X</v>
      </c>
      <c r="L22" s="27" t="str">
        <f>IF(VLOOKUP(E22,'M.V.'!$E$6:$M$51,5,FALSE)=0," ",VLOOKUP(E22,'M.V.'!$E$6:$M$51,5,FALSE))</f>
        <v xml:space="preserve"> </v>
      </c>
      <c r="M22" s="43" t="str">
        <f>IF(VLOOKUP(E22,'M.V.'!$E$6:$M$51,6,FALSE)=0," ",VLOOKUP(E22,'M.V.'!$E$6:$M$51,6,FALSE))</f>
        <v>X</v>
      </c>
      <c r="N22" s="43" t="str">
        <f>IF(VLOOKUP(E22,'M.V.'!$E$6:$M$51,7,FALSE)=0," ",VLOOKUP(E22,'M.V.'!$E$6:$M$51,7,FALSE))</f>
        <v xml:space="preserve"> </v>
      </c>
      <c r="O22" s="95" t="str">
        <f>IF(VLOOKUP(E22,'M.V.'!$E$6:$M$51,9,FALSE)=0," ",VLOOKUP(E22,'M.V.'!$E$6:$M$51,9,FALSE))</f>
        <v>Constituyen parte del patrimonio documental de la entidad, por cuanto evidencian y describen de manera detallada, las actividades realizadas en la atención de los servicios de emergencia; Ver ficha N°. 17</v>
      </c>
    </row>
    <row r="23" spans="1:16" s="10" customFormat="1" ht="9.75" customHeight="1" thickBot="1" x14ac:dyDescent="0.25">
      <c r="A23" s="11"/>
      <c r="B23" s="94"/>
      <c r="C23" s="76"/>
      <c r="D23" s="77"/>
      <c r="E23" s="93"/>
      <c r="F23" s="57"/>
      <c r="G23" s="50"/>
      <c r="H23" s="51"/>
      <c r="I23" s="52"/>
      <c r="J23" s="53"/>
      <c r="K23" s="53"/>
      <c r="L23" s="53"/>
      <c r="M23" s="54"/>
      <c r="N23" s="54"/>
      <c r="O23" s="101"/>
    </row>
    <row r="24" spans="1:16" s="10" customFormat="1" ht="42" x14ac:dyDescent="0.2">
      <c r="A24" s="11" t="s">
        <v>164</v>
      </c>
      <c r="B24" s="94">
        <v>20</v>
      </c>
      <c r="C24" s="76" t="s">
        <v>37</v>
      </c>
      <c r="D24" s="77"/>
      <c r="E24" s="92" t="str">
        <f t="shared" ref="E24:E26" si="5">C24</f>
        <v>18</v>
      </c>
      <c r="F24" s="38" t="str">
        <f t="shared" si="1"/>
        <v>2111-18</v>
      </c>
      <c r="G24" s="35" t="str">
        <f t="shared" si="2"/>
        <v>g</v>
      </c>
      <c r="H24" s="159" t="str">
        <f>VLOOKUP(E24,'M.V.'!$E$6:$M$51,2,FALSE)</f>
        <v>LIBROS DE MINUTAS DE SERVICIOS PRESTADOS</v>
      </c>
      <c r="I24" s="160"/>
      <c r="J24" s="27">
        <f>IF(VLOOKUP(E24,'M.V.'!$E$6:$M$51,3,FALSE)=0," ",VLOOKUP(E24,'M.V.'!$E$6:$M$51,3,FALSE))</f>
        <v>12</v>
      </c>
      <c r="K24" s="27" t="str">
        <f>IF(VLOOKUP(E24,'M.V.'!$E$6:$M$51,4,FALSE)=0," ",VLOOKUP(E24,'M.V.'!$E$6:$M$51,4,FALSE))</f>
        <v>X</v>
      </c>
      <c r="L24" s="27" t="str">
        <f>IF(VLOOKUP(E24,'M.V.'!$E$6:$M$51,5,FALSE)=0," ",VLOOKUP(E24,'M.V.'!$E$6:$M$51,5,FALSE))</f>
        <v xml:space="preserve"> </v>
      </c>
      <c r="M24" s="43" t="str">
        <f>IF(VLOOKUP(E24,'M.V.'!$E$6:$M$51,6,FALSE)=0," ",VLOOKUP(E24,'M.V.'!$E$6:$M$51,6,FALSE))</f>
        <v>X</v>
      </c>
      <c r="N24" s="43" t="str">
        <f>IF(VLOOKUP(E24,'M.V.'!$E$6:$M$51,7,FALSE)=0," ",VLOOKUP(E24,'M.V.'!$E$6:$M$51,7,FALSE))</f>
        <v xml:space="preserve"> </v>
      </c>
      <c r="O24" s="95" t="str">
        <f>IF(VLOOKUP(E24,'M.V.'!$E$6:$M$51,9,FALSE)=0," ",VLOOKUP(E24,'M.V.'!$E$6:$M$51,9,FALSE))</f>
        <v>Constituyen parte de la memoria histórica de la entidad, porque reflejan el desarrollo detallado de las actividades realizadas en cumplimiento de la atención de emergencias; Ver ficha N°. 20</v>
      </c>
    </row>
    <row r="25" spans="1:16" s="10" customFormat="1" ht="9.75" customHeight="1" thickBot="1" x14ac:dyDescent="0.25">
      <c r="A25" s="11"/>
      <c r="B25" s="94"/>
      <c r="C25" s="76"/>
      <c r="D25" s="77"/>
      <c r="E25" s="92"/>
      <c r="F25" s="49"/>
      <c r="G25" s="50"/>
      <c r="H25" s="55"/>
      <c r="I25" s="56"/>
      <c r="J25" s="53"/>
      <c r="K25" s="53"/>
      <c r="L25" s="53"/>
      <c r="M25" s="54"/>
      <c r="N25" s="54"/>
      <c r="O25" s="101"/>
    </row>
    <row r="26" spans="1:16" s="10" customFormat="1" ht="31.5" x14ac:dyDescent="0.2">
      <c r="A26" s="11" t="s">
        <v>164</v>
      </c>
      <c r="B26" s="94">
        <v>25</v>
      </c>
      <c r="C26" s="76" t="s">
        <v>42</v>
      </c>
      <c r="D26" s="77"/>
      <c r="E26" s="92" t="str">
        <f t="shared" si="5"/>
        <v>23</v>
      </c>
      <c r="F26" s="38" t="str">
        <f t="shared" si="1"/>
        <v>2111-23</v>
      </c>
      <c r="G26" s="35" t="str">
        <f t="shared" si="2"/>
        <v>g</v>
      </c>
      <c r="H26" s="159" t="str">
        <f>VLOOKUP(E26,'M.V.'!$E$6:$M$51,2,FALSE)</f>
        <v>ORDENES INTERNAS</v>
      </c>
      <c r="I26" s="160"/>
      <c r="J26" s="27">
        <f>IF(VLOOKUP(E26,'M.V.'!$E$6:$M$51,3,FALSE)=0," ",VLOOKUP(E26,'M.V.'!$E$6:$M$51,3,FALSE))</f>
        <v>20</v>
      </c>
      <c r="K26" s="27" t="str">
        <f>IF(VLOOKUP(E26,'M.V.'!$E$6:$M$51,4,FALSE)=0," ",VLOOKUP(E26,'M.V.'!$E$6:$M$51,4,FALSE))</f>
        <v xml:space="preserve"> </v>
      </c>
      <c r="L26" s="27" t="str">
        <f>IF(VLOOKUP(E26,'M.V.'!$E$6:$M$51,5,FALSE)=0," ",VLOOKUP(E26,'M.V.'!$E$6:$M$51,5,FALSE))</f>
        <v>X</v>
      </c>
      <c r="M26" s="43" t="str">
        <f>IF(VLOOKUP(E26,'M.V.'!$E$6:$M$51,6,FALSE)=0," ",VLOOKUP(E26,'M.V.'!$E$6:$M$51,6,FALSE))</f>
        <v xml:space="preserve"> </v>
      </c>
      <c r="N26" s="43" t="str">
        <f>IF(VLOOKUP(E26,'M.V.'!$E$6:$M$51,7,FALSE)=0," ",VLOOKUP(E26,'M.V.'!$E$6:$M$51,7,FALSE))</f>
        <v xml:space="preserve"> </v>
      </c>
      <c r="O26" s="95" t="str">
        <f>IF(VLOOKUP(E26,'M.V.'!$E$6:$M$51,9,FALSE)=0," ",VLOOKUP(E26,'M.V.'!$E$6:$M$51,9,FALSE))</f>
        <v>Se eliminan una vez cumplido el tiempo de retención en el archivo central por no generar valores secundarios; Ver ficha N°. 25</v>
      </c>
    </row>
    <row r="27" spans="1:16" s="10" customFormat="1" ht="9.75" customHeight="1" thickBot="1" x14ac:dyDescent="0.25">
      <c r="A27" s="11"/>
      <c r="B27" s="94"/>
      <c r="C27" s="76"/>
      <c r="D27" s="77"/>
      <c r="E27" s="92"/>
      <c r="F27" s="49"/>
      <c r="G27" s="50"/>
      <c r="H27" s="55"/>
      <c r="I27" s="56"/>
      <c r="J27" s="53"/>
      <c r="K27" s="53"/>
      <c r="L27" s="53"/>
      <c r="M27" s="54"/>
      <c r="N27" s="54"/>
      <c r="O27" s="101"/>
    </row>
    <row r="28" spans="1:16" s="10" customFormat="1" ht="12.75" x14ac:dyDescent="0.2">
      <c r="A28" s="12"/>
      <c r="B28" s="11"/>
      <c r="C28" s="12"/>
      <c r="D28" s="12"/>
      <c r="E28" s="12"/>
      <c r="F28" s="13"/>
      <c r="G28" s="32"/>
      <c r="H28" s="14"/>
      <c r="I28" s="14"/>
      <c r="J28" s="15"/>
      <c r="K28" s="44"/>
      <c r="L28" s="44"/>
      <c r="M28" s="44"/>
      <c r="N28" s="44"/>
      <c r="O28" s="16"/>
    </row>
    <row r="29" spans="1:16" s="10" customFormat="1" ht="12.75" x14ac:dyDescent="0.2">
      <c r="A29" s="12"/>
      <c r="B29" s="11"/>
      <c r="C29" s="12"/>
      <c r="D29" s="12"/>
      <c r="E29" s="12"/>
      <c r="F29" s="13"/>
      <c r="G29" s="32"/>
      <c r="H29" s="14"/>
      <c r="I29" s="14"/>
      <c r="J29" s="15"/>
      <c r="K29" s="44"/>
      <c r="L29" s="44"/>
      <c r="M29" s="44"/>
      <c r="N29" s="44"/>
      <c r="O29" s="16"/>
    </row>
    <row r="30" spans="1:16" s="10" customFormat="1" ht="15" customHeight="1" x14ac:dyDescent="0.2">
      <c r="A30" s="12"/>
      <c r="B30" s="11"/>
      <c r="C30" s="12"/>
      <c r="D30" s="12"/>
      <c r="E30" s="12"/>
      <c r="F30" s="152" t="s">
        <v>4</v>
      </c>
      <c r="G30" s="152"/>
      <c r="H30" s="152"/>
      <c r="I30" s="152"/>
      <c r="J30" s="20"/>
      <c r="K30" s="45"/>
      <c r="L30" s="45"/>
      <c r="M30" s="45"/>
      <c r="N30" s="45"/>
      <c r="O30" s="34"/>
      <c r="P30" s="34"/>
    </row>
    <row r="31" spans="1:16" s="10" customFormat="1" ht="13.5" customHeight="1" x14ac:dyDescent="0.2">
      <c r="A31" s="12"/>
      <c r="B31" s="11"/>
      <c r="C31" s="12"/>
      <c r="D31" s="12"/>
      <c r="E31" s="12"/>
      <c r="F31" s="64" t="s">
        <v>15</v>
      </c>
      <c r="G31" s="20" t="s">
        <v>16</v>
      </c>
      <c r="H31" s="20"/>
      <c r="I31" s="20" t="s">
        <v>23</v>
      </c>
      <c r="J31" s="20"/>
      <c r="K31" s="46"/>
      <c r="L31" s="46"/>
      <c r="M31" s="96"/>
      <c r="N31" s="96"/>
      <c r="O31" s="97"/>
      <c r="P31" s="98"/>
    </row>
    <row r="32" spans="1:16" s="10" customFormat="1" ht="13.5" customHeight="1" x14ac:dyDescent="0.2">
      <c r="A32" s="12"/>
      <c r="B32" s="11"/>
      <c r="C32" s="12"/>
      <c r="D32" s="12"/>
      <c r="E32" s="12"/>
      <c r="F32" s="64" t="s">
        <v>19</v>
      </c>
      <c r="G32" s="20" t="s">
        <v>18</v>
      </c>
      <c r="H32" s="20"/>
      <c r="I32" s="20" t="s">
        <v>22</v>
      </c>
      <c r="J32" s="20"/>
      <c r="K32" s="46"/>
      <c r="L32" s="46"/>
      <c r="M32" s="100"/>
      <c r="N32" s="100"/>
      <c r="O32" s="100"/>
      <c r="P32" s="98"/>
    </row>
    <row r="33" spans="1:16" s="10" customFormat="1" ht="13.5" customHeight="1" x14ac:dyDescent="0.2">
      <c r="A33" s="12"/>
      <c r="B33" s="11"/>
      <c r="C33" s="12"/>
      <c r="D33" s="12"/>
      <c r="E33" s="12"/>
      <c r="F33" s="21" t="s">
        <v>5</v>
      </c>
      <c r="G33" s="20" t="s">
        <v>17</v>
      </c>
      <c r="H33" s="20"/>
      <c r="I33" s="20" t="s">
        <v>21</v>
      </c>
      <c r="J33" s="20"/>
      <c r="K33" s="46"/>
      <c r="L33" s="46"/>
      <c r="M33" s="100"/>
      <c r="N33" s="100"/>
      <c r="O33" s="100"/>
      <c r="P33" s="99"/>
    </row>
    <row r="34" spans="1:16" s="10" customFormat="1" ht="13.5" customHeight="1" x14ac:dyDescent="0.2">
      <c r="A34" s="12"/>
      <c r="B34" s="11"/>
      <c r="C34" s="12"/>
      <c r="D34" s="12"/>
      <c r="E34" s="12"/>
      <c r="F34" s="21"/>
      <c r="G34" s="20"/>
      <c r="H34" s="20"/>
      <c r="K34" s="46"/>
      <c r="L34" s="46"/>
      <c r="M34" s="47"/>
      <c r="N34" s="47"/>
      <c r="P34" s="99"/>
    </row>
    <row r="35" spans="1:16" s="10" customFormat="1" ht="13.5" customHeight="1" x14ac:dyDescent="0.2">
      <c r="A35" s="12"/>
      <c r="B35" s="11"/>
      <c r="C35" s="12"/>
      <c r="D35" s="12"/>
      <c r="E35" s="12"/>
      <c r="F35" s="21"/>
      <c r="G35" s="20"/>
      <c r="H35" s="20"/>
      <c r="K35" s="48"/>
      <c r="L35" s="48"/>
      <c r="M35" s="47"/>
      <c r="N35" s="47"/>
    </row>
    <row r="36" spans="1:16" s="10" customFormat="1" ht="13.5" customHeight="1" x14ac:dyDescent="0.2">
      <c r="A36" s="12"/>
      <c r="B36" s="11"/>
      <c r="C36" s="12"/>
      <c r="D36" s="12"/>
      <c r="E36" s="12"/>
      <c r="F36" s="21"/>
      <c r="G36" s="20"/>
      <c r="H36" s="20"/>
      <c r="I36" s="20"/>
      <c r="J36" s="19"/>
      <c r="K36" s="48"/>
      <c r="L36" s="48"/>
      <c r="M36" s="48"/>
      <c r="N36" s="48"/>
      <c r="O36" s="4"/>
    </row>
  </sheetData>
  <sheetProtection selectLockedCells="1" selectUnlockedCells="1"/>
  <mergeCells count="22">
    <mergeCell ref="H12:I12"/>
    <mergeCell ref="H26:I26"/>
    <mergeCell ref="H14:I14"/>
    <mergeCell ref="F30:I30"/>
    <mergeCell ref="H15:I15"/>
    <mergeCell ref="H17:I17"/>
    <mergeCell ref="H19:I19"/>
    <mergeCell ref="H21:I21"/>
    <mergeCell ref="H22:I22"/>
    <mergeCell ref="H24:I24"/>
    <mergeCell ref="H2:N3"/>
    <mergeCell ref="H4:N4"/>
    <mergeCell ref="H5:N5"/>
    <mergeCell ref="A10:A11"/>
    <mergeCell ref="B10:B11"/>
    <mergeCell ref="C10:C11"/>
    <mergeCell ref="D10:D11"/>
    <mergeCell ref="E10:E11"/>
    <mergeCell ref="F10:F11"/>
    <mergeCell ref="G10:I11"/>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P35"/>
  <sheetViews>
    <sheetView topLeftCell="A4"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163</v>
      </c>
      <c r="J7" s="25"/>
      <c r="K7" s="25"/>
      <c r="L7" s="25"/>
      <c r="M7" s="25"/>
      <c r="N7" s="25"/>
      <c r="O7" s="26"/>
    </row>
    <row r="8" spans="1:15" ht="22.5" customHeight="1" x14ac:dyDescent="0.35">
      <c r="A8" s="89" t="s">
        <v>19</v>
      </c>
      <c r="B8" s="91" t="s">
        <v>58</v>
      </c>
      <c r="F8" s="144" t="s">
        <v>254</v>
      </c>
      <c r="G8" s="144"/>
      <c r="H8" s="144"/>
      <c r="I8" s="25" t="s">
        <v>249</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x14ac:dyDescent="0.2">
      <c r="A12" s="11" t="s">
        <v>164</v>
      </c>
      <c r="B12" s="94"/>
      <c r="C12" s="76" t="s">
        <v>14</v>
      </c>
      <c r="D12" s="77"/>
      <c r="E12" s="92" t="str">
        <f t="shared" ref="E12" si="0">C12</f>
        <v>06</v>
      </c>
      <c r="F12" s="38" t="str">
        <f t="shared" ref="F12:F24" si="1">CONCATENATE(A12,"-",E12)</f>
        <v>2111-06</v>
      </c>
      <c r="G12" s="35" t="str">
        <f t="shared" ref="G12:G24" si="2">IF(D12=0,"g","c")</f>
        <v>g</v>
      </c>
      <c r="H12" s="159" t="str">
        <f>VLOOKUP(E12,'M.V.'!$E$6:$M$51,2,FALSE)</f>
        <v>CORRESPONDENCIA</v>
      </c>
      <c r="I12" s="160"/>
      <c r="J12" s="27" t="str">
        <f>IF(VLOOKUP(E12,'M.V.'!$E$6:$M$51,3,FALSE)=0," ",VLOOKUP(E12,'M.V.'!$E$6:$M$51,3,FALSE))</f>
        <v xml:space="preserve"> </v>
      </c>
      <c r="K12" s="27" t="str">
        <f>IF(VLOOKUP(E12,'M.V.'!$E$6:$M$51,4,FALSE)=0," ",VLOOKUP(E12,'M.V.'!$E$6:$M$51,4,FALSE))</f>
        <v xml:space="preserve"> </v>
      </c>
      <c r="L12" s="27" t="str">
        <f>IF(VLOOKUP(E12,'M.V.'!$E$6:$M$51,5,FALSE)=0," ",VLOOKUP(E12,'M.V.'!$E$6:$M$51,5,FALSE))</f>
        <v xml:space="preserve"> </v>
      </c>
      <c r="M12" s="43" t="str">
        <f>IF(VLOOKUP(E12,'M.V.'!$E$6:$M$51,6,FALSE)=0," ",VLOOKUP(E12,'M.V.'!$E$6:$M$51,6,FALSE))</f>
        <v xml:space="preserve"> </v>
      </c>
      <c r="N12" s="43" t="str">
        <f>IF(VLOOKUP(E12,'M.V.'!$E$6:$M$51,7,FALSE)=0," ",VLOOKUP(E12,'M.V.'!$E$6:$M$51,7,FALSE))</f>
        <v xml:space="preserve"> </v>
      </c>
      <c r="O12" s="95" t="str">
        <f>IF(VLOOKUP(E12,'M.V.'!$E$6:$M$51,9,FALSE)=0," ",VLOOKUP(E12,'M.V.'!$E$6:$M$51,9,FALSE))</f>
        <v xml:space="preserve"> </v>
      </c>
    </row>
    <row r="13" spans="1:15" s="10" customFormat="1" ht="31.5" x14ac:dyDescent="0.2">
      <c r="A13" s="11" t="s">
        <v>164</v>
      </c>
      <c r="B13" s="94">
        <v>6</v>
      </c>
      <c r="C13" s="76" t="s">
        <v>14</v>
      </c>
      <c r="D13" s="77" t="s">
        <v>50</v>
      </c>
      <c r="E13" s="93" t="str">
        <f t="shared" ref="E13:E20" si="3">CONCATENATE(C13,".",D13)</f>
        <v>06.01</v>
      </c>
      <c r="F13" s="39" t="str">
        <f t="shared" si="1"/>
        <v>2111-06.01</v>
      </c>
      <c r="G13" s="35" t="str">
        <f t="shared" si="2"/>
        <v>c</v>
      </c>
      <c r="H13" s="157" t="str">
        <f>VLOOKUP(E13,'M.V.'!$E$6:$M$51,2,FALSE)</f>
        <v>CORRESPONDENCIA EXTERNA</v>
      </c>
      <c r="I13" s="158"/>
      <c r="J13" s="27">
        <f>IF(VLOOKUP(E13,'M.V.'!$E$6:$M$51,3,FALSE)=0," ",VLOOKUP(E13,'M.V.'!$E$6:$M$51,3,FALSE))</f>
        <v>12</v>
      </c>
      <c r="K13" s="27" t="str">
        <f>IF(VLOOKUP(E13,'M.V.'!$E$6:$M$51,4,FALSE)=0," ",VLOOKUP(E13,'M.V.'!$E$6:$M$51,4,FALSE))</f>
        <v>X</v>
      </c>
      <c r="L13" s="27" t="str">
        <f>IF(VLOOKUP(E13,'M.V.'!$E$6:$M$51,5,FALSE)=0," ",VLOOKUP(E13,'M.V.'!$E$6:$M$51,5,FALSE))</f>
        <v xml:space="preserve"> </v>
      </c>
      <c r="M13" s="43" t="str">
        <f>IF(VLOOKUP(E13,'M.V.'!$E$6:$M$51,6,FALSE)=0," ",VLOOKUP(E13,'M.V.'!$E$6:$M$51,6,FALSE))</f>
        <v>X</v>
      </c>
      <c r="N13" s="43" t="str">
        <f>IF(VLOOKUP(E13,'M.V.'!$E$6:$M$51,7,FALSE)=0," ",VLOOKUP(E13,'M.V.'!$E$6:$M$51,7,FALSE))</f>
        <v xml:space="preserve"> </v>
      </c>
      <c r="O13" s="95" t="str">
        <f>IF(VLOOKUP(E13,'M.V.'!$E$6:$M$51,9,FALSE)=0," ",VLOOKUP(E13,'M.V.'!$E$6:$M$51,9,FALSE))</f>
        <v>Constituyen parte de la memoria histórica, porque testimonian el desarrollo de las actividades realizadas en cumplimiento de las funciones administrativas; Ver ficha N°. 6</v>
      </c>
    </row>
    <row r="14" spans="1:15" s="10" customFormat="1" x14ac:dyDescent="0.2">
      <c r="A14" s="11"/>
      <c r="B14" s="94"/>
      <c r="C14" s="76"/>
      <c r="D14" s="77"/>
      <c r="E14" s="93"/>
      <c r="F14" s="58"/>
      <c r="G14" s="59"/>
      <c r="H14" s="60"/>
      <c r="I14" s="61"/>
      <c r="J14" s="62"/>
      <c r="K14" s="62"/>
      <c r="L14" s="62"/>
      <c r="M14" s="63"/>
      <c r="N14" s="63"/>
      <c r="O14" s="102"/>
    </row>
    <row r="15" spans="1:15" s="10" customFormat="1" ht="42" x14ac:dyDescent="0.2">
      <c r="A15" s="11" t="s">
        <v>164</v>
      </c>
      <c r="B15" s="94">
        <v>7</v>
      </c>
      <c r="C15" s="76" t="s">
        <v>14</v>
      </c>
      <c r="D15" s="77" t="s">
        <v>51</v>
      </c>
      <c r="E15" s="93" t="str">
        <f t="shared" si="3"/>
        <v>06.02</v>
      </c>
      <c r="F15" s="39" t="str">
        <f t="shared" si="1"/>
        <v>2111-06.02</v>
      </c>
      <c r="G15" s="35" t="str">
        <f t="shared" si="2"/>
        <v>c</v>
      </c>
      <c r="H15" s="157" t="str">
        <f>VLOOKUP(E15,'M.V.'!$E$6:$M$51,2,FALSE)</f>
        <v>CORRESPONDENCIA INTERNA</v>
      </c>
      <c r="I15" s="158"/>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de la entidad, porque reflejan y testimonian el desarrollo de las actividades realizadas por cada dependencia en cumplimiento de las funciones administrativas; Ver ficha N°. 7</v>
      </c>
    </row>
    <row r="16" spans="1:15" s="10" customFormat="1" ht="15.75" thickBot="1" x14ac:dyDescent="0.25">
      <c r="A16" s="11"/>
      <c r="B16" s="94"/>
      <c r="C16" s="76"/>
      <c r="D16" s="77"/>
      <c r="E16" s="93"/>
      <c r="F16" s="57"/>
      <c r="G16" s="50"/>
      <c r="H16" s="51"/>
      <c r="I16" s="52"/>
      <c r="J16" s="53"/>
      <c r="K16" s="53"/>
      <c r="L16" s="53"/>
      <c r="M16" s="54"/>
      <c r="N16" s="54"/>
      <c r="O16" s="101"/>
    </row>
    <row r="17" spans="1:16" s="10" customFormat="1" ht="31.5" x14ac:dyDescent="0.2">
      <c r="A17" s="11" t="s">
        <v>164</v>
      </c>
      <c r="B17" s="94">
        <v>12</v>
      </c>
      <c r="C17" s="76" t="s">
        <v>30</v>
      </c>
      <c r="D17" s="77"/>
      <c r="E17" s="92" t="str">
        <f t="shared" ref="E17:E19" si="4">C17</f>
        <v>11</v>
      </c>
      <c r="F17" s="38" t="str">
        <f t="shared" si="1"/>
        <v>2111-11</v>
      </c>
      <c r="G17" s="35" t="str">
        <f t="shared" si="2"/>
        <v>g</v>
      </c>
      <c r="H17" s="159" t="str">
        <f>VLOOKUP(E17,'M.V.'!$E$6:$M$51,2,FALSE)</f>
        <v>ESTADISTICAS MENSUALES DE SERVICIOS PRESTADOS</v>
      </c>
      <c r="I17" s="160"/>
      <c r="J17" s="27">
        <f>IF(VLOOKUP(E17,'M.V.'!$E$6:$M$51,3,FALSE)=0," ",VLOOKUP(E17,'M.V.'!$E$6:$M$51,3,FALSE))</f>
        <v>5</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del patrimonio documental de la entidad, por cuanto consolidan las actividades realizadas en la atención de los diferentes servicios de emergencia; Ver ficha N°. 12</v>
      </c>
    </row>
    <row r="18" spans="1:16" s="10" customFormat="1" ht="15.75" thickBot="1" x14ac:dyDescent="0.25">
      <c r="A18" s="11"/>
      <c r="B18" s="94"/>
      <c r="C18" s="76"/>
      <c r="D18" s="77"/>
      <c r="E18" s="92"/>
      <c r="F18" s="49"/>
      <c r="G18" s="50"/>
      <c r="H18" s="55"/>
      <c r="I18" s="56"/>
      <c r="J18" s="53"/>
      <c r="K18" s="53"/>
      <c r="L18" s="53"/>
      <c r="M18" s="54"/>
      <c r="N18" s="54"/>
      <c r="O18" s="101"/>
    </row>
    <row r="19" spans="1:16" s="10" customFormat="1" x14ac:dyDescent="0.2">
      <c r="A19" s="11" t="s">
        <v>164</v>
      </c>
      <c r="B19" s="94"/>
      <c r="C19" s="76" t="s">
        <v>34</v>
      </c>
      <c r="D19" s="77"/>
      <c r="E19" s="92" t="str">
        <f t="shared" si="4"/>
        <v>15</v>
      </c>
      <c r="F19" s="38" t="str">
        <f t="shared" si="1"/>
        <v>2111-15</v>
      </c>
      <c r="G19" s="35" t="str">
        <f t="shared" si="2"/>
        <v>g</v>
      </c>
      <c r="H19" s="159" t="str">
        <f>VLOOKUP(E19,'M.V.'!$E$6:$M$51,2,FALSE)</f>
        <v>INFORMES</v>
      </c>
      <c r="I19" s="160"/>
      <c r="J19" s="27" t="str">
        <f>IF(VLOOKUP(E19,'M.V.'!$E$6:$M$51,3,FALSE)=0," ",VLOOKUP(E19,'M.V.'!$E$6:$M$51,3,FALSE))</f>
        <v xml:space="preserve"> </v>
      </c>
      <c r="K19" s="27" t="str">
        <f>IF(VLOOKUP(E19,'M.V.'!$E$6:$M$51,4,FALSE)=0," ",VLOOKUP(E19,'M.V.'!$E$6:$M$51,4,FALSE))</f>
        <v xml:space="preserve"> </v>
      </c>
      <c r="L19" s="27" t="str">
        <f>IF(VLOOKUP(E19,'M.V.'!$E$6:$M$51,5,FALSE)=0," ",VLOOKUP(E19,'M.V.'!$E$6:$M$51,5,FALSE))</f>
        <v xml:space="preserve"> </v>
      </c>
      <c r="M19" s="43" t="str">
        <f>IF(VLOOKUP(E19,'M.V.'!$E$6:$M$51,6,FALSE)=0," ",VLOOKUP(E19,'M.V.'!$E$6:$M$51,6,FALSE))</f>
        <v xml:space="preserve"> </v>
      </c>
      <c r="N19" s="43" t="str">
        <f>IF(VLOOKUP(E19,'M.V.'!$E$6:$M$51,7,FALSE)=0," ",VLOOKUP(E19,'M.V.'!$E$6:$M$51,7,FALSE))</f>
        <v xml:space="preserve"> </v>
      </c>
      <c r="O19" s="95" t="str">
        <f>IF(VLOOKUP(E19,'M.V.'!$E$6:$M$51,9,FALSE)=0," ",VLOOKUP(E19,'M.V.'!$E$6:$M$51,9,FALSE))</f>
        <v xml:space="preserve"> </v>
      </c>
    </row>
    <row r="20" spans="1:16" s="10" customFormat="1" ht="42" x14ac:dyDescent="0.2">
      <c r="A20" s="11" t="s">
        <v>164</v>
      </c>
      <c r="B20" s="94">
        <v>17</v>
      </c>
      <c r="C20" s="76" t="s">
        <v>34</v>
      </c>
      <c r="D20" s="77" t="s">
        <v>51</v>
      </c>
      <c r="E20" s="93" t="str">
        <f t="shared" si="3"/>
        <v>15.02</v>
      </c>
      <c r="F20" s="39" t="str">
        <f t="shared" si="1"/>
        <v>2111-15.02</v>
      </c>
      <c r="G20" s="35" t="str">
        <f t="shared" si="2"/>
        <v>c</v>
      </c>
      <c r="H20" s="157" t="str">
        <f>VLOOKUP(E20,'M.V.'!$E$6:$M$51,2,FALSE)</f>
        <v>INFORMES DE SERVICIOS</v>
      </c>
      <c r="I20" s="158"/>
      <c r="J20" s="27">
        <f>IF(VLOOKUP(E20,'M.V.'!$E$6:$M$51,3,FALSE)=0," ",VLOOKUP(E20,'M.V.'!$E$6:$M$51,3,FALSE))</f>
        <v>12</v>
      </c>
      <c r="K20" s="27" t="str">
        <f>IF(VLOOKUP(E20,'M.V.'!$E$6:$M$51,4,FALSE)=0," ",VLOOKUP(E20,'M.V.'!$E$6:$M$51,4,FALSE))</f>
        <v>X</v>
      </c>
      <c r="L20" s="27" t="str">
        <f>IF(VLOOKUP(E20,'M.V.'!$E$6:$M$51,5,FALSE)=0," ",VLOOKUP(E20,'M.V.'!$E$6:$M$51,5,FALSE))</f>
        <v xml:space="preserve"> </v>
      </c>
      <c r="M20" s="43" t="str">
        <f>IF(VLOOKUP(E20,'M.V.'!$E$6:$M$51,6,FALSE)=0," ",VLOOKUP(E20,'M.V.'!$E$6:$M$51,6,FALSE))</f>
        <v>X</v>
      </c>
      <c r="N20" s="43" t="str">
        <f>IF(VLOOKUP(E20,'M.V.'!$E$6:$M$51,7,FALSE)=0," ",VLOOKUP(E20,'M.V.'!$E$6:$M$51,7,FALSE))</f>
        <v xml:space="preserve"> </v>
      </c>
      <c r="O20" s="95" t="str">
        <f>IF(VLOOKUP(E20,'M.V.'!$E$6:$M$51,9,FALSE)=0," ",VLOOKUP(E20,'M.V.'!$E$6:$M$51,9,FALSE))</f>
        <v>Constituyen parte del patrimonio documental de la entidad, por cuanto evidencian y describen de manera detallada, las actividades realizadas en la atención de los servicios de emergencia; Ver ficha N°. 17</v>
      </c>
    </row>
    <row r="21" spans="1:16" s="10" customFormat="1" ht="15.75" thickBot="1" x14ac:dyDescent="0.25">
      <c r="A21" s="11"/>
      <c r="B21" s="94"/>
      <c r="C21" s="76"/>
      <c r="D21" s="77"/>
      <c r="E21" s="93"/>
      <c r="F21" s="57"/>
      <c r="G21" s="50"/>
      <c r="H21" s="51"/>
      <c r="I21" s="52"/>
      <c r="J21" s="53"/>
      <c r="K21" s="53"/>
      <c r="L21" s="53"/>
      <c r="M21" s="54"/>
      <c r="N21" s="54"/>
      <c r="O21" s="101"/>
    </row>
    <row r="22" spans="1:16" s="10" customFormat="1" ht="42" x14ac:dyDescent="0.2">
      <c r="A22" s="11" t="s">
        <v>164</v>
      </c>
      <c r="B22" s="94">
        <v>20</v>
      </c>
      <c r="C22" s="76" t="s">
        <v>37</v>
      </c>
      <c r="D22" s="77"/>
      <c r="E22" s="92" t="str">
        <f t="shared" ref="E22:E24" si="5">C22</f>
        <v>18</v>
      </c>
      <c r="F22" s="38" t="str">
        <f t="shared" si="1"/>
        <v>2111-18</v>
      </c>
      <c r="G22" s="35" t="str">
        <f t="shared" si="2"/>
        <v>g</v>
      </c>
      <c r="H22" s="159" t="str">
        <f>VLOOKUP(E22,'M.V.'!$E$6:$M$51,2,FALSE)</f>
        <v>LIBROS DE MINUTAS DE SERVICIOS PRESTADOS</v>
      </c>
      <c r="I22" s="160"/>
      <c r="J22" s="27">
        <f>IF(VLOOKUP(E22,'M.V.'!$E$6:$M$51,3,FALSE)=0," ",VLOOKUP(E22,'M.V.'!$E$6:$M$51,3,FALSE))</f>
        <v>12</v>
      </c>
      <c r="K22" s="27" t="str">
        <f>IF(VLOOKUP(E22,'M.V.'!$E$6:$M$51,4,FALSE)=0," ",VLOOKUP(E22,'M.V.'!$E$6:$M$51,4,FALSE))</f>
        <v>X</v>
      </c>
      <c r="L22" s="27" t="str">
        <f>IF(VLOOKUP(E22,'M.V.'!$E$6:$M$51,5,FALSE)=0," ",VLOOKUP(E22,'M.V.'!$E$6:$M$51,5,FALSE))</f>
        <v xml:space="preserve"> </v>
      </c>
      <c r="M22" s="43" t="str">
        <f>IF(VLOOKUP(E22,'M.V.'!$E$6:$M$51,6,FALSE)=0," ",VLOOKUP(E22,'M.V.'!$E$6:$M$51,6,FALSE))</f>
        <v>X</v>
      </c>
      <c r="N22" s="43" t="str">
        <f>IF(VLOOKUP(E22,'M.V.'!$E$6:$M$51,7,FALSE)=0," ",VLOOKUP(E22,'M.V.'!$E$6:$M$51,7,FALSE))</f>
        <v xml:space="preserve"> </v>
      </c>
      <c r="O22" s="95" t="str">
        <f>IF(VLOOKUP(E22,'M.V.'!$E$6:$M$51,9,FALSE)=0," ",VLOOKUP(E22,'M.V.'!$E$6:$M$51,9,FALSE))</f>
        <v>Constituyen parte de la memoria histórica de la entidad, porque reflejan el desarrollo detallado de las actividades realizadas en cumplimiento de la atención de emergencias; Ver ficha N°. 20</v>
      </c>
    </row>
    <row r="23" spans="1:16" s="10" customFormat="1" ht="15.75" thickBot="1" x14ac:dyDescent="0.25">
      <c r="A23" s="11"/>
      <c r="B23" s="94"/>
      <c r="C23" s="76"/>
      <c r="D23" s="77"/>
      <c r="E23" s="92"/>
      <c r="F23" s="49"/>
      <c r="G23" s="50"/>
      <c r="H23" s="55"/>
      <c r="I23" s="56"/>
      <c r="J23" s="53"/>
      <c r="K23" s="53"/>
      <c r="L23" s="53"/>
      <c r="M23" s="54"/>
      <c r="N23" s="54"/>
      <c r="O23" s="101"/>
    </row>
    <row r="24" spans="1:16" s="10" customFormat="1" ht="31.5" x14ac:dyDescent="0.2">
      <c r="A24" s="11" t="s">
        <v>164</v>
      </c>
      <c r="B24" s="94">
        <v>25</v>
      </c>
      <c r="C24" s="76" t="s">
        <v>42</v>
      </c>
      <c r="D24" s="77"/>
      <c r="E24" s="92" t="str">
        <f t="shared" si="5"/>
        <v>23</v>
      </c>
      <c r="F24" s="38" t="str">
        <f t="shared" si="1"/>
        <v>2111-23</v>
      </c>
      <c r="G24" s="35" t="str">
        <f t="shared" si="2"/>
        <v>g</v>
      </c>
      <c r="H24" s="159" t="str">
        <f>VLOOKUP(E24,'M.V.'!$E$6:$M$51,2,FALSE)</f>
        <v>ORDENES INTERNAS</v>
      </c>
      <c r="I24" s="160"/>
      <c r="J24" s="27">
        <f>IF(VLOOKUP(E24,'M.V.'!$E$6:$M$51,3,FALSE)=0," ",VLOOKUP(E24,'M.V.'!$E$6:$M$51,3,FALSE))</f>
        <v>20</v>
      </c>
      <c r="K24" s="27" t="str">
        <f>IF(VLOOKUP(E24,'M.V.'!$E$6:$M$51,4,FALSE)=0," ",VLOOKUP(E24,'M.V.'!$E$6:$M$51,4,FALSE))</f>
        <v xml:space="preserve"> </v>
      </c>
      <c r="L24" s="27" t="str">
        <f>IF(VLOOKUP(E24,'M.V.'!$E$6:$M$51,5,FALSE)=0," ",VLOOKUP(E24,'M.V.'!$E$6:$M$51,5,FALSE))</f>
        <v>X</v>
      </c>
      <c r="M24" s="43" t="str">
        <f>IF(VLOOKUP(E24,'M.V.'!$E$6:$M$51,6,FALSE)=0," ",VLOOKUP(E24,'M.V.'!$E$6:$M$51,6,FALSE))</f>
        <v xml:space="preserve"> </v>
      </c>
      <c r="N24" s="43" t="str">
        <f>IF(VLOOKUP(E24,'M.V.'!$E$6:$M$51,7,FALSE)=0," ",VLOOKUP(E24,'M.V.'!$E$6:$M$51,7,FALSE))</f>
        <v xml:space="preserve"> </v>
      </c>
      <c r="O24" s="95" t="str">
        <f>IF(VLOOKUP(E24,'M.V.'!$E$6:$M$51,9,FALSE)=0," ",VLOOKUP(E24,'M.V.'!$E$6:$M$51,9,FALSE))</f>
        <v>Se eliminan una vez cumplido el tiempo de retención en el archivo central por no generar valores secundarios; Ver ficha N°. 25</v>
      </c>
    </row>
    <row r="25" spans="1:16" s="10" customFormat="1" ht="15.75" thickBot="1" x14ac:dyDescent="0.25">
      <c r="A25" s="11"/>
      <c r="B25" s="94"/>
      <c r="C25" s="76"/>
      <c r="D25" s="77"/>
      <c r="E25" s="92"/>
      <c r="F25" s="49"/>
      <c r="G25" s="50"/>
      <c r="H25" s="55"/>
      <c r="I25" s="56"/>
      <c r="J25" s="53"/>
      <c r="K25" s="53"/>
      <c r="L25" s="53"/>
      <c r="M25" s="54"/>
      <c r="N25" s="54"/>
      <c r="O25" s="101"/>
    </row>
    <row r="26" spans="1:16" s="10" customFormat="1" ht="12.75" x14ac:dyDescent="0.2">
      <c r="A26" s="12"/>
      <c r="B26" s="11"/>
      <c r="C26" s="12"/>
      <c r="D26" s="12"/>
      <c r="E26" s="12"/>
      <c r="F26" s="13"/>
      <c r="G26" s="32"/>
      <c r="H26" s="14"/>
      <c r="I26" s="14"/>
      <c r="J26" s="15"/>
      <c r="K26" s="44"/>
      <c r="L26" s="44"/>
      <c r="M26" s="44"/>
      <c r="N26" s="44"/>
      <c r="O26" s="16"/>
    </row>
    <row r="27" spans="1:16" s="10" customFormat="1" ht="12.75" x14ac:dyDescent="0.2">
      <c r="A27" s="12"/>
      <c r="B27" s="11"/>
      <c r="C27" s="12"/>
      <c r="D27" s="12"/>
      <c r="E27" s="12"/>
      <c r="F27" s="13"/>
      <c r="G27" s="32"/>
      <c r="H27" s="14"/>
      <c r="I27" s="14"/>
      <c r="J27" s="15"/>
      <c r="K27" s="44"/>
      <c r="L27" s="44"/>
      <c r="M27" s="44"/>
      <c r="N27" s="44"/>
      <c r="O27" s="16"/>
    </row>
    <row r="28" spans="1:16" s="10" customFormat="1" ht="12.75" x14ac:dyDescent="0.2">
      <c r="A28" s="12"/>
      <c r="B28" s="11"/>
      <c r="C28" s="12"/>
      <c r="D28" s="12"/>
      <c r="E28" s="12"/>
      <c r="F28" s="13"/>
      <c r="G28" s="32"/>
      <c r="H28" s="14"/>
      <c r="I28" s="14"/>
      <c r="J28" s="15"/>
      <c r="K28" s="44"/>
      <c r="L28" s="44"/>
      <c r="M28" s="44"/>
      <c r="N28" s="44"/>
      <c r="O28" s="16"/>
    </row>
    <row r="29" spans="1:16" s="10" customFormat="1" ht="15" customHeight="1" x14ac:dyDescent="0.2">
      <c r="A29" s="12"/>
      <c r="B29" s="11"/>
      <c r="C29" s="12"/>
      <c r="D29" s="12"/>
      <c r="E29" s="12"/>
      <c r="F29" s="152" t="s">
        <v>4</v>
      </c>
      <c r="G29" s="152"/>
      <c r="H29" s="152"/>
      <c r="I29" s="152"/>
      <c r="J29" s="20"/>
      <c r="K29" s="45"/>
      <c r="L29" s="45"/>
      <c r="M29" s="45"/>
      <c r="N29" s="45"/>
      <c r="O29" s="34"/>
      <c r="P29" s="34"/>
    </row>
    <row r="30" spans="1:16" s="10" customFormat="1" ht="13.5" customHeight="1" x14ac:dyDescent="0.2">
      <c r="A30" s="12"/>
      <c r="B30" s="11"/>
      <c r="C30" s="12"/>
      <c r="D30" s="12"/>
      <c r="E30" s="12"/>
      <c r="F30" s="64" t="s">
        <v>15</v>
      </c>
      <c r="G30" s="20" t="s">
        <v>16</v>
      </c>
      <c r="H30" s="20"/>
      <c r="I30" s="20" t="s">
        <v>23</v>
      </c>
      <c r="J30" s="20"/>
      <c r="K30" s="46"/>
      <c r="L30" s="46"/>
      <c r="M30" s="96"/>
      <c r="N30" s="96"/>
      <c r="O30" s="97"/>
      <c r="P30" s="98"/>
    </row>
    <row r="31" spans="1:16" s="10" customFormat="1" ht="13.5" customHeight="1" x14ac:dyDescent="0.2">
      <c r="A31" s="12"/>
      <c r="B31" s="11"/>
      <c r="C31" s="12"/>
      <c r="D31" s="12"/>
      <c r="E31" s="12"/>
      <c r="F31" s="64" t="s">
        <v>19</v>
      </c>
      <c r="G31" s="20" t="s">
        <v>18</v>
      </c>
      <c r="H31" s="20"/>
      <c r="I31" s="20" t="s">
        <v>22</v>
      </c>
      <c r="J31" s="20"/>
      <c r="K31" s="46"/>
      <c r="L31" s="46"/>
      <c r="M31" s="100"/>
      <c r="N31" s="100"/>
      <c r="O31" s="100"/>
      <c r="P31" s="98"/>
    </row>
    <row r="32" spans="1:16" s="10" customFormat="1" ht="13.5" customHeight="1" x14ac:dyDescent="0.2">
      <c r="A32" s="12"/>
      <c r="B32" s="11"/>
      <c r="C32" s="12"/>
      <c r="D32" s="12"/>
      <c r="E32" s="12"/>
      <c r="F32" s="21" t="s">
        <v>5</v>
      </c>
      <c r="G32" s="20" t="s">
        <v>17</v>
      </c>
      <c r="H32" s="20"/>
      <c r="I32" s="20" t="s">
        <v>21</v>
      </c>
      <c r="J32" s="20"/>
      <c r="K32" s="46"/>
      <c r="L32" s="46"/>
      <c r="M32" s="100"/>
      <c r="N32" s="100"/>
      <c r="O32" s="100"/>
      <c r="P32" s="99"/>
    </row>
    <row r="33" spans="1:16" s="10" customFormat="1" ht="13.5" customHeight="1" x14ac:dyDescent="0.2">
      <c r="A33" s="12"/>
      <c r="B33" s="11"/>
      <c r="C33" s="12"/>
      <c r="D33" s="12"/>
      <c r="E33" s="12"/>
      <c r="F33" s="21"/>
      <c r="G33" s="20"/>
      <c r="H33" s="20"/>
      <c r="K33" s="46"/>
      <c r="L33" s="46"/>
      <c r="M33" s="47"/>
      <c r="N33" s="47"/>
      <c r="P33" s="99"/>
    </row>
    <row r="34" spans="1:16" s="10" customFormat="1" ht="13.5" customHeight="1" x14ac:dyDescent="0.2">
      <c r="A34" s="12"/>
      <c r="B34" s="11"/>
      <c r="C34" s="12"/>
      <c r="D34" s="12"/>
      <c r="E34" s="12"/>
      <c r="F34" s="21"/>
      <c r="G34" s="20"/>
      <c r="H34" s="20"/>
      <c r="K34" s="48"/>
      <c r="L34" s="48"/>
      <c r="M34" s="47"/>
      <c r="N34" s="47"/>
    </row>
    <row r="35" spans="1:16" s="10" customFormat="1" ht="13.5" customHeight="1" x14ac:dyDescent="0.2">
      <c r="A35" s="12"/>
      <c r="B35" s="11"/>
      <c r="C35" s="12"/>
      <c r="D35" s="12"/>
      <c r="E35" s="12"/>
      <c r="F35" s="21"/>
      <c r="G35" s="20"/>
      <c r="H35" s="20"/>
      <c r="I35" s="20"/>
      <c r="J35" s="19"/>
      <c r="K35" s="48"/>
      <c r="L35" s="48"/>
      <c r="M35" s="48"/>
      <c r="N35" s="48"/>
      <c r="O35" s="4"/>
    </row>
  </sheetData>
  <sheetProtection selectLockedCells="1" selectUnlockedCells="1"/>
  <mergeCells count="21">
    <mergeCell ref="F10:F11"/>
    <mergeCell ref="H12:I12"/>
    <mergeCell ref="H24:I24"/>
    <mergeCell ref="F29:I29"/>
    <mergeCell ref="H13:I13"/>
    <mergeCell ref="H15:I15"/>
    <mergeCell ref="H17:I17"/>
    <mergeCell ref="H19:I19"/>
    <mergeCell ref="H20:I20"/>
    <mergeCell ref="H22:I22"/>
    <mergeCell ref="A10:A11"/>
    <mergeCell ref="B10:B11"/>
    <mergeCell ref="C10:C11"/>
    <mergeCell ref="D10:D11"/>
    <mergeCell ref="E10:E11"/>
    <mergeCell ref="G10:I11"/>
    <mergeCell ref="J10:J11"/>
    <mergeCell ref="K10:N10"/>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35"/>
  <sheetViews>
    <sheetView topLeftCell="C1"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163</v>
      </c>
      <c r="J7" s="25"/>
      <c r="K7" s="25"/>
      <c r="L7" s="25"/>
      <c r="M7" s="25"/>
      <c r="N7" s="25"/>
      <c r="O7" s="26"/>
    </row>
    <row r="8" spans="1:15" ht="22.5" customHeight="1" x14ac:dyDescent="0.35">
      <c r="A8" s="89" t="s">
        <v>19</v>
      </c>
      <c r="B8" s="91" t="s">
        <v>58</v>
      </c>
      <c r="F8" s="144" t="s">
        <v>254</v>
      </c>
      <c r="G8" s="144"/>
      <c r="H8" s="144"/>
      <c r="I8" s="25" t="s">
        <v>250</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ht="42" x14ac:dyDescent="0.2">
      <c r="A12" s="11" t="s">
        <v>164</v>
      </c>
      <c r="B12" s="94">
        <v>2</v>
      </c>
      <c r="C12" s="76" t="s">
        <v>51</v>
      </c>
      <c r="D12" s="77"/>
      <c r="E12" s="92" t="str">
        <f t="shared" ref="E12:E14" si="0">C12</f>
        <v>02</v>
      </c>
      <c r="F12" s="38" t="str">
        <f t="shared" ref="F12:F26" si="1">CONCATENATE(A12,"-",E12)</f>
        <v>2111-02</v>
      </c>
      <c r="G12" s="35" t="str">
        <f t="shared" ref="G12:G26" si="2">IF(D12=0,"g","c")</f>
        <v>g</v>
      </c>
      <c r="H12" s="159" t="str">
        <f>VLOOKUP(E12,'M.V.'!$E$6:$M$51,2,FALSE)</f>
        <v>ACTAS DE ENTREGA DE CARGOS</v>
      </c>
      <c r="I12" s="160"/>
      <c r="J12" s="27">
        <f>IF(VLOOKUP(E12,'M.V.'!$E$6:$M$51,3,FALSE)=0," ",VLOOKUP(E12,'M.V.'!$E$6:$M$51,3,FALSE))</f>
        <v>12</v>
      </c>
      <c r="K12" s="27" t="str">
        <f>IF(VLOOKUP(E12,'M.V.'!$E$6:$M$51,4,FALSE)=0," ",VLOOKUP(E12,'M.V.'!$E$6:$M$51,4,FALSE))</f>
        <v>X</v>
      </c>
      <c r="L12" s="27" t="str">
        <f>IF(VLOOKUP(E12,'M.V.'!$E$6:$M$51,5,FALSE)=0," ",VLOOKUP(E12,'M.V.'!$E$6:$M$51,5,FALSE))</f>
        <v xml:space="preserve"> </v>
      </c>
      <c r="M12" s="43" t="str">
        <f>IF(VLOOKUP(E12,'M.V.'!$E$6:$M$51,6,FALSE)=0," ",VLOOKUP(E12,'M.V.'!$E$6:$M$51,6,FALSE))</f>
        <v>X</v>
      </c>
      <c r="N12" s="43" t="str">
        <f>IF(VLOOKUP(E12,'M.V.'!$E$6:$M$51,7,FALSE)=0," ",VLOOKUP(E12,'M.V.'!$E$6:$M$51,7,FALSE))</f>
        <v xml:space="preserve"> </v>
      </c>
      <c r="O12" s="95"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1.25" customHeight="1" thickBot="1" x14ac:dyDescent="0.25">
      <c r="A13" s="11"/>
      <c r="B13" s="94"/>
      <c r="C13" s="76"/>
      <c r="D13" s="77"/>
      <c r="E13" s="92"/>
      <c r="F13" s="49"/>
      <c r="G13" s="50"/>
      <c r="H13" s="55"/>
      <c r="I13" s="56"/>
      <c r="J13" s="53"/>
      <c r="K13" s="53"/>
      <c r="L13" s="53"/>
      <c r="M13" s="54"/>
      <c r="N13" s="54"/>
      <c r="O13" s="101"/>
    </row>
    <row r="14" spans="1:15" s="10" customFormat="1" x14ac:dyDescent="0.2">
      <c r="A14" s="11" t="s">
        <v>164</v>
      </c>
      <c r="B14" s="94"/>
      <c r="C14" s="76" t="s">
        <v>14</v>
      </c>
      <c r="D14" s="77"/>
      <c r="E14" s="92" t="str">
        <f t="shared" si="0"/>
        <v>06</v>
      </c>
      <c r="F14" s="38" t="str">
        <f t="shared" si="1"/>
        <v>2111-06</v>
      </c>
      <c r="G14" s="35" t="str">
        <f t="shared" si="2"/>
        <v>g</v>
      </c>
      <c r="H14" s="159" t="str">
        <f>VLOOKUP(E14,'M.V.'!$E$6:$M$51,2,FALSE)</f>
        <v>CORRESPONDENCIA</v>
      </c>
      <c r="I14" s="160"/>
      <c r="J14" s="27" t="str">
        <f>IF(VLOOKUP(E14,'M.V.'!$E$6:$M$51,3,FALSE)=0," ",VLOOKUP(E14,'M.V.'!$E$6:$M$51,3,FALSE))</f>
        <v xml:space="preserve"> </v>
      </c>
      <c r="K14" s="27" t="str">
        <f>IF(VLOOKUP(E14,'M.V.'!$E$6:$M$51,4,FALSE)=0," ",VLOOKUP(E14,'M.V.'!$E$6:$M$51,4,FALSE))</f>
        <v xml:space="preserve"> </v>
      </c>
      <c r="L14" s="27" t="str">
        <f>IF(VLOOKUP(E14,'M.V.'!$E$6:$M$51,5,FALSE)=0," ",VLOOKUP(E14,'M.V.'!$E$6:$M$51,5,FALSE))</f>
        <v xml:space="preserve"> </v>
      </c>
      <c r="M14" s="43" t="str">
        <f>IF(VLOOKUP(E14,'M.V.'!$E$6:$M$51,6,FALSE)=0," ",VLOOKUP(E14,'M.V.'!$E$6:$M$51,6,FALSE))</f>
        <v xml:space="preserve"> </v>
      </c>
      <c r="N14" s="43" t="str">
        <f>IF(VLOOKUP(E14,'M.V.'!$E$6:$M$51,7,FALSE)=0," ",VLOOKUP(E14,'M.V.'!$E$6:$M$51,7,FALSE))</f>
        <v xml:space="preserve"> </v>
      </c>
      <c r="O14" s="95" t="str">
        <f>IF(VLOOKUP(E14,'M.V.'!$E$6:$M$51,9,FALSE)=0," ",VLOOKUP(E14,'M.V.'!$E$6:$M$51,9,FALSE))</f>
        <v xml:space="preserve"> </v>
      </c>
    </row>
    <row r="15" spans="1:15" s="10" customFormat="1" ht="31.5" x14ac:dyDescent="0.2">
      <c r="A15" s="11" t="s">
        <v>164</v>
      </c>
      <c r="B15" s="94">
        <v>6</v>
      </c>
      <c r="C15" s="76" t="s">
        <v>14</v>
      </c>
      <c r="D15" s="77" t="s">
        <v>50</v>
      </c>
      <c r="E15" s="93" t="str">
        <f t="shared" ref="E15:E22" si="3">CONCATENATE(C15,".",D15)</f>
        <v>06.01</v>
      </c>
      <c r="F15" s="39" t="str">
        <f t="shared" si="1"/>
        <v>2111-06.01</v>
      </c>
      <c r="G15" s="35" t="str">
        <f t="shared" si="2"/>
        <v>c</v>
      </c>
      <c r="H15" s="157" t="str">
        <f>VLOOKUP(E15,'M.V.'!$E$6:$M$51,2,FALSE)</f>
        <v>CORRESPONDENCIA EXTERNA</v>
      </c>
      <c r="I15" s="158"/>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porque testimonian el desarrollo de las actividades realizadas en cumplimiento de las funciones administrativas; Ver ficha N°. 6</v>
      </c>
    </row>
    <row r="16" spans="1:15" s="10" customFormat="1" ht="11.25" customHeight="1" x14ac:dyDescent="0.2">
      <c r="A16" s="11"/>
      <c r="B16" s="94"/>
      <c r="C16" s="76"/>
      <c r="D16" s="77"/>
      <c r="E16" s="93"/>
      <c r="F16" s="58"/>
      <c r="G16" s="59"/>
      <c r="H16" s="60"/>
      <c r="I16" s="61"/>
      <c r="J16" s="62"/>
      <c r="K16" s="62"/>
      <c r="L16" s="62"/>
      <c r="M16" s="63"/>
      <c r="N16" s="63"/>
      <c r="O16" s="102"/>
    </row>
    <row r="17" spans="1:16" s="10" customFormat="1" ht="42" x14ac:dyDescent="0.2">
      <c r="A17" s="11" t="s">
        <v>164</v>
      </c>
      <c r="B17" s="94">
        <v>7</v>
      </c>
      <c r="C17" s="76" t="s">
        <v>14</v>
      </c>
      <c r="D17" s="77" t="s">
        <v>51</v>
      </c>
      <c r="E17" s="93" t="str">
        <f t="shared" si="3"/>
        <v>06.02</v>
      </c>
      <c r="F17" s="39" t="str">
        <f t="shared" si="1"/>
        <v>2111-06.02</v>
      </c>
      <c r="G17" s="35" t="str">
        <f t="shared" si="2"/>
        <v>c</v>
      </c>
      <c r="H17" s="157" t="str">
        <f>VLOOKUP(E17,'M.V.'!$E$6:$M$51,2,FALSE)</f>
        <v>CORRESPONDENCIA INTERNA</v>
      </c>
      <c r="I17" s="158"/>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6" s="10" customFormat="1" ht="11.25" customHeight="1" thickBot="1" x14ac:dyDescent="0.25">
      <c r="A18" s="11"/>
      <c r="B18" s="94"/>
      <c r="C18" s="76"/>
      <c r="D18" s="77"/>
      <c r="E18" s="93"/>
      <c r="F18" s="57"/>
      <c r="G18" s="50"/>
      <c r="H18" s="51"/>
      <c r="I18" s="52"/>
      <c r="J18" s="53"/>
      <c r="K18" s="53"/>
      <c r="L18" s="53"/>
      <c r="M18" s="54"/>
      <c r="N18" s="54"/>
      <c r="O18" s="101"/>
    </row>
    <row r="19" spans="1:16" s="10" customFormat="1" ht="31.5" x14ac:dyDescent="0.2">
      <c r="A19" s="11" t="s">
        <v>164</v>
      </c>
      <c r="B19" s="94">
        <v>12</v>
      </c>
      <c r="C19" s="76" t="s">
        <v>30</v>
      </c>
      <c r="D19" s="77"/>
      <c r="E19" s="92" t="str">
        <f t="shared" ref="E19:E21" si="4">C19</f>
        <v>11</v>
      </c>
      <c r="F19" s="38" t="str">
        <f t="shared" si="1"/>
        <v>2111-11</v>
      </c>
      <c r="G19" s="35" t="str">
        <f t="shared" si="2"/>
        <v>g</v>
      </c>
      <c r="H19" s="159" t="str">
        <f>VLOOKUP(E19,'M.V.'!$E$6:$M$51,2,FALSE)</f>
        <v>ESTADISTICAS MENSUALES DE SERVICIOS PRESTADOS</v>
      </c>
      <c r="I19" s="160"/>
      <c r="J19" s="27">
        <f>IF(VLOOKUP(E19,'M.V.'!$E$6:$M$51,3,FALSE)=0," ",VLOOKUP(E19,'M.V.'!$E$6:$M$51,3,FALSE))</f>
        <v>5</v>
      </c>
      <c r="K19" s="27" t="str">
        <f>IF(VLOOKUP(E19,'M.V.'!$E$6:$M$51,4,FALSE)=0," ",VLOOKUP(E19,'M.V.'!$E$6:$M$51,4,FALSE))</f>
        <v>X</v>
      </c>
      <c r="L19" s="27" t="str">
        <f>IF(VLOOKUP(E19,'M.V.'!$E$6:$M$51,5,FALSE)=0," ",VLOOKUP(E19,'M.V.'!$E$6:$M$51,5,FALSE))</f>
        <v xml:space="preserve"> </v>
      </c>
      <c r="M19" s="43" t="str">
        <f>IF(VLOOKUP(E19,'M.V.'!$E$6:$M$51,6,FALSE)=0," ",VLOOKUP(E19,'M.V.'!$E$6:$M$51,6,FALSE))</f>
        <v>X</v>
      </c>
      <c r="N19" s="43" t="str">
        <f>IF(VLOOKUP(E19,'M.V.'!$E$6:$M$51,7,FALSE)=0," ",VLOOKUP(E19,'M.V.'!$E$6:$M$51,7,FALSE))</f>
        <v xml:space="preserve"> </v>
      </c>
      <c r="O19" s="95" t="str">
        <f>IF(VLOOKUP(E19,'M.V.'!$E$6:$M$51,9,FALSE)=0," ",VLOOKUP(E19,'M.V.'!$E$6:$M$51,9,FALSE))</f>
        <v>Constituyen parte del patrimonio documental de la entidad, por cuanto consolidan las actividades realizadas en la atención de los diferentes servicios de emergencia; Ver ficha N°. 12</v>
      </c>
    </row>
    <row r="20" spans="1:16" s="10" customFormat="1" ht="11.25" customHeight="1" thickBot="1" x14ac:dyDescent="0.25">
      <c r="A20" s="11"/>
      <c r="B20" s="94"/>
      <c r="C20" s="76"/>
      <c r="D20" s="77"/>
      <c r="E20" s="92"/>
      <c r="F20" s="49"/>
      <c r="G20" s="50"/>
      <c r="H20" s="55"/>
      <c r="I20" s="56"/>
      <c r="J20" s="53"/>
      <c r="K20" s="53"/>
      <c r="L20" s="53"/>
      <c r="M20" s="54"/>
      <c r="N20" s="54"/>
      <c r="O20" s="101"/>
    </row>
    <row r="21" spans="1:16" s="10" customFormat="1" x14ac:dyDescent="0.2">
      <c r="A21" s="11" t="s">
        <v>164</v>
      </c>
      <c r="B21" s="94"/>
      <c r="C21" s="76" t="s">
        <v>34</v>
      </c>
      <c r="D21" s="77"/>
      <c r="E21" s="92" t="str">
        <f t="shared" si="4"/>
        <v>15</v>
      </c>
      <c r="F21" s="38" t="str">
        <f t="shared" si="1"/>
        <v>2111-15</v>
      </c>
      <c r="G21" s="35" t="str">
        <f t="shared" si="2"/>
        <v>g</v>
      </c>
      <c r="H21" s="159" t="str">
        <f>VLOOKUP(E21,'M.V.'!$E$6:$M$51,2,FALSE)</f>
        <v>INFORMES</v>
      </c>
      <c r="I21" s="160"/>
      <c r="J21" s="27" t="str">
        <f>IF(VLOOKUP(E21,'M.V.'!$E$6:$M$51,3,FALSE)=0," ",VLOOKUP(E21,'M.V.'!$E$6:$M$51,3,FALSE))</f>
        <v xml:space="preserve"> </v>
      </c>
      <c r="K21" s="27" t="str">
        <f>IF(VLOOKUP(E21,'M.V.'!$E$6:$M$51,4,FALSE)=0," ",VLOOKUP(E21,'M.V.'!$E$6:$M$51,4,FALSE))</f>
        <v xml:space="preserve"> </v>
      </c>
      <c r="L21" s="27" t="str">
        <f>IF(VLOOKUP(E21,'M.V.'!$E$6:$M$51,5,FALSE)=0," ",VLOOKUP(E21,'M.V.'!$E$6:$M$51,5,FALSE))</f>
        <v xml:space="preserve"> </v>
      </c>
      <c r="M21" s="43" t="str">
        <f>IF(VLOOKUP(E21,'M.V.'!$E$6:$M$51,6,FALSE)=0," ",VLOOKUP(E21,'M.V.'!$E$6:$M$51,6,FALSE))</f>
        <v xml:space="preserve"> </v>
      </c>
      <c r="N21" s="43" t="str">
        <f>IF(VLOOKUP(E21,'M.V.'!$E$6:$M$51,7,FALSE)=0," ",VLOOKUP(E21,'M.V.'!$E$6:$M$51,7,FALSE))</f>
        <v xml:space="preserve"> </v>
      </c>
      <c r="O21" s="95" t="str">
        <f>IF(VLOOKUP(E21,'M.V.'!$E$6:$M$51,9,FALSE)=0," ",VLOOKUP(E21,'M.V.'!$E$6:$M$51,9,FALSE))</f>
        <v xml:space="preserve"> </v>
      </c>
    </row>
    <row r="22" spans="1:16" s="10" customFormat="1" ht="42" x14ac:dyDescent="0.2">
      <c r="A22" s="11" t="s">
        <v>164</v>
      </c>
      <c r="B22" s="94">
        <v>17</v>
      </c>
      <c r="C22" s="76" t="s">
        <v>34</v>
      </c>
      <c r="D22" s="77" t="s">
        <v>51</v>
      </c>
      <c r="E22" s="93" t="str">
        <f t="shared" si="3"/>
        <v>15.02</v>
      </c>
      <c r="F22" s="39" t="str">
        <f t="shared" si="1"/>
        <v>2111-15.02</v>
      </c>
      <c r="G22" s="35" t="str">
        <f t="shared" si="2"/>
        <v>c</v>
      </c>
      <c r="H22" s="157" t="str">
        <f>VLOOKUP(E22,'M.V.'!$E$6:$M$51,2,FALSE)</f>
        <v>INFORMES DE SERVICIOS</v>
      </c>
      <c r="I22" s="158"/>
      <c r="J22" s="27">
        <f>IF(VLOOKUP(E22,'M.V.'!$E$6:$M$51,3,FALSE)=0," ",VLOOKUP(E22,'M.V.'!$E$6:$M$51,3,FALSE))</f>
        <v>12</v>
      </c>
      <c r="K22" s="27" t="str">
        <f>IF(VLOOKUP(E22,'M.V.'!$E$6:$M$51,4,FALSE)=0," ",VLOOKUP(E22,'M.V.'!$E$6:$M$51,4,FALSE))</f>
        <v>X</v>
      </c>
      <c r="L22" s="27" t="str">
        <f>IF(VLOOKUP(E22,'M.V.'!$E$6:$M$51,5,FALSE)=0," ",VLOOKUP(E22,'M.V.'!$E$6:$M$51,5,FALSE))</f>
        <v xml:space="preserve"> </v>
      </c>
      <c r="M22" s="43" t="str">
        <f>IF(VLOOKUP(E22,'M.V.'!$E$6:$M$51,6,FALSE)=0," ",VLOOKUP(E22,'M.V.'!$E$6:$M$51,6,FALSE))</f>
        <v>X</v>
      </c>
      <c r="N22" s="43" t="str">
        <f>IF(VLOOKUP(E22,'M.V.'!$E$6:$M$51,7,FALSE)=0," ",VLOOKUP(E22,'M.V.'!$E$6:$M$51,7,FALSE))</f>
        <v xml:space="preserve"> </v>
      </c>
      <c r="O22" s="95" t="str">
        <f>IF(VLOOKUP(E22,'M.V.'!$E$6:$M$51,9,FALSE)=0," ",VLOOKUP(E22,'M.V.'!$E$6:$M$51,9,FALSE))</f>
        <v>Constituyen parte del patrimonio documental de la entidad, por cuanto evidencian y describen de manera detallada, las actividades realizadas en la atención de los servicios de emergencia; Ver ficha N°. 17</v>
      </c>
    </row>
    <row r="23" spans="1:16" s="10" customFormat="1" ht="11.25" customHeight="1" thickBot="1" x14ac:dyDescent="0.25">
      <c r="A23" s="11"/>
      <c r="B23" s="94"/>
      <c r="C23" s="76"/>
      <c r="D23" s="77"/>
      <c r="E23" s="93"/>
      <c r="F23" s="57"/>
      <c r="G23" s="50"/>
      <c r="H23" s="51"/>
      <c r="I23" s="52"/>
      <c r="J23" s="53"/>
      <c r="K23" s="53"/>
      <c r="L23" s="53"/>
      <c r="M23" s="54"/>
      <c r="N23" s="54"/>
      <c r="O23" s="101"/>
    </row>
    <row r="24" spans="1:16" s="10" customFormat="1" ht="42" x14ac:dyDescent="0.2">
      <c r="A24" s="11" t="s">
        <v>164</v>
      </c>
      <c r="B24" s="94">
        <v>20</v>
      </c>
      <c r="C24" s="76" t="s">
        <v>37</v>
      </c>
      <c r="D24" s="77"/>
      <c r="E24" s="92" t="str">
        <f t="shared" ref="E24:E26" si="5">C24</f>
        <v>18</v>
      </c>
      <c r="F24" s="38" t="str">
        <f t="shared" si="1"/>
        <v>2111-18</v>
      </c>
      <c r="G24" s="35" t="str">
        <f t="shared" si="2"/>
        <v>g</v>
      </c>
      <c r="H24" s="159" t="str">
        <f>VLOOKUP(E24,'M.V.'!$E$6:$M$51,2,FALSE)</f>
        <v>LIBROS DE MINUTAS DE SERVICIOS PRESTADOS</v>
      </c>
      <c r="I24" s="160"/>
      <c r="J24" s="27">
        <f>IF(VLOOKUP(E24,'M.V.'!$E$6:$M$51,3,FALSE)=0," ",VLOOKUP(E24,'M.V.'!$E$6:$M$51,3,FALSE))</f>
        <v>12</v>
      </c>
      <c r="K24" s="27" t="str">
        <f>IF(VLOOKUP(E24,'M.V.'!$E$6:$M$51,4,FALSE)=0," ",VLOOKUP(E24,'M.V.'!$E$6:$M$51,4,FALSE))</f>
        <v>X</v>
      </c>
      <c r="L24" s="27" t="str">
        <f>IF(VLOOKUP(E24,'M.V.'!$E$6:$M$51,5,FALSE)=0," ",VLOOKUP(E24,'M.V.'!$E$6:$M$51,5,FALSE))</f>
        <v xml:space="preserve"> </v>
      </c>
      <c r="M24" s="43" t="str">
        <f>IF(VLOOKUP(E24,'M.V.'!$E$6:$M$51,6,FALSE)=0," ",VLOOKUP(E24,'M.V.'!$E$6:$M$51,6,FALSE))</f>
        <v>X</v>
      </c>
      <c r="N24" s="43" t="str">
        <f>IF(VLOOKUP(E24,'M.V.'!$E$6:$M$51,7,FALSE)=0," ",VLOOKUP(E24,'M.V.'!$E$6:$M$51,7,FALSE))</f>
        <v xml:space="preserve"> </v>
      </c>
      <c r="O24" s="95" t="str">
        <f>IF(VLOOKUP(E24,'M.V.'!$E$6:$M$51,9,FALSE)=0," ",VLOOKUP(E24,'M.V.'!$E$6:$M$51,9,FALSE))</f>
        <v>Constituyen parte de la memoria histórica de la entidad, porque reflejan el desarrollo detallado de las actividades realizadas en cumplimiento de la atención de emergencias; Ver ficha N°. 20</v>
      </c>
    </row>
    <row r="25" spans="1:16" s="10" customFormat="1" ht="11.25" customHeight="1" thickBot="1" x14ac:dyDescent="0.25">
      <c r="A25" s="11"/>
      <c r="B25" s="94"/>
      <c r="C25" s="76"/>
      <c r="D25" s="77"/>
      <c r="E25" s="92"/>
      <c r="F25" s="49"/>
      <c r="G25" s="50"/>
      <c r="H25" s="55"/>
      <c r="I25" s="56"/>
      <c r="J25" s="53"/>
      <c r="K25" s="53"/>
      <c r="L25" s="53"/>
      <c r="M25" s="54"/>
      <c r="N25" s="54"/>
      <c r="O25" s="101"/>
    </row>
    <row r="26" spans="1:16" s="10" customFormat="1" ht="31.5" x14ac:dyDescent="0.2">
      <c r="A26" s="11" t="s">
        <v>164</v>
      </c>
      <c r="B26" s="94">
        <v>25</v>
      </c>
      <c r="C26" s="76" t="s">
        <v>42</v>
      </c>
      <c r="D26" s="77"/>
      <c r="E26" s="92" t="str">
        <f t="shared" si="5"/>
        <v>23</v>
      </c>
      <c r="F26" s="38" t="str">
        <f t="shared" si="1"/>
        <v>2111-23</v>
      </c>
      <c r="G26" s="35" t="str">
        <f t="shared" si="2"/>
        <v>g</v>
      </c>
      <c r="H26" s="159" t="str">
        <f>VLOOKUP(E26,'M.V.'!$E$6:$M$51,2,FALSE)</f>
        <v>ORDENES INTERNAS</v>
      </c>
      <c r="I26" s="160"/>
      <c r="J26" s="27">
        <f>IF(VLOOKUP(E26,'M.V.'!$E$6:$M$51,3,FALSE)=0," ",VLOOKUP(E26,'M.V.'!$E$6:$M$51,3,FALSE))</f>
        <v>20</v>
      </c>
      <c r="K26" s="27" t="str">
        <f>IF(VLOOKUP(E26,'M.V.'!$E$6:$M$51,4,FALSE)=0," ",VLOOKUP(E26,'M.V.'!$E$6:$M$51,4,FALSE))</f>
        <v xml:space="preserve"> </v>
      </c>
      <c r="L26" s="27" t="str">
        <f>IF(VLOOKUP(E26,'M.V.'!$E$6:$M$51,5,FALSE)=0," ",VLOOKUP(E26,'M.V.'!$E$6:$M$51,5,FALSE))</f>
        <v>X</v>
      </c>
      <c r="M26" s="43" t="str">
        <f>IF(VLOOKUP(E26,'M.V.'!$E$6:$M$51,6,FALSE)=0," ",VLOOKUP(E26,'M.V.'!$E$6:$M$51,6,FALSE))</f>
        <v xml:space="preserve"> </v>
      </c>
      <c r="N26" s="43" t="str">
        <f>IF(VLOOKUP(E26,'M.V.'!$E$6:$M$51,7,FALSE)=0," ",VLOOKUP(E26,'M.V.'!$E$6:$M$51,7,FALSE))</f>
        <v xml:space="preserve"> </v>
      </c>
      <c r="O26" s="95" t="str">
        <f>IF(VLOOKUP(E26,'M.V.'!$E$6:$M$51,9,FALSE)=0," ",VLOOKUP(E26,'M.V.'!$E$6:$M$51,9,FALSE))</f>
        <v>Se eliminan una vez cumplido el tiempo de retención en el archivo central por no generar valores secundarios; Ver ficha N°. 25</v>
      </c>
    </row>
    <row r="27" spans="1:16" s="10" customFormat="1" ht="11.25" customHeight="1" thickBot="1" x14ac:dyDescent="0.25">
      <c r="A27" s="11"/>
      <c r="B27" s="94"/>
      <c r="C27" s="76"/>
      <c r="D27" s="77"/>
      <c r="E27" s="92"/>
      <c r="F27" s="49"/>
      <c r="G27" s="50"/>
      <c r="H27" s="55"/>
      <c r="I27" s="56"/>
      <c r="J27" s="53"/>
      <c r="K27" s="53"/>
      <c r="L27" s="53"/>
      <c r="M27" s="54"/>
      <c r="N27" s="54"/>
      <c r="O27" s="101"/>
    </row>
    <row r="28" spans="1:16" s="10" customFormat="1" ht="12.75" x14ac:dyDescent="0.2">
      <c r="A28" s="12"/>
      <c r="B28" s="11"/>
      <c r="C28" s="12"/>
      <c r="D28" s="12"/>
      <c r="E28" s="12"/>
      <c r="F28" s="13"/>
      <c r="G28" s="32"/>
      <c r="H28" s="14"/>
      <c r="I28" s="14"/>
      <c r="J28" s="15"/>
      <c r="K28" s="44"/>
      <c r="L28" s="44"/>
      <c r="M28" s="44"/>
      <c r="N28" s="44"/>
      <c r="O28" s="16"/>
    </row>
    <row r="29" spans="1:16" s="10" customFormat="1" ht="15" customHeight="1" x14ac:dyDescent="0.2">
      <c r="A29" s="12"/>
      <c r="B29" s="11"/>
      <c r="C29" s="12"/>
      <c r="D29" s="12"/>
      <c r="E29" s="12"/>
      <c r="F29" s="152" t="s">
        <v>4</v>
      </c>
      <c r="G29" s="152"/>
      <c r="H29" s="152"/>
      <c r="I29" s="152"/>
      <c r="J29" s="20"/>
      <c r="K29" s="45"/>
      <c r="L29" s="45"/>
      <c r="M29" s="45"/>
      <c r="N29" s="45"/>
      <c r="O29" s="34"/>
      <c r="P29" s="34"/>
    </row>
    <row r="30" spans="1:16" s="10" customFormat="1" ht="13.5" customHeight="1" x14ac:dyDescent="0.2">
      <c r="A30" s="12"/>
      <c r="B30" s="11"/>
      <c r="C30" s="12"/>
      <c r="D30" s="12"/>
      <c r="E30" s="12"/>
      <c r="F30" s="64" t="s">
        <v>15</v>
      </c>
      <c r="G30" s="20" t="s">
        <v>16</v>
      </c>
      <c r="H30" s="20"/>
      <c r="I30" s="20" t="s">
        <v>23</v>
      </c>
      <c r="J30" s="20"/>
      <c r="K30" s="46"/>
      <c r="L30" s="46"/>
      <c r="M30" s="96"/>
      <c r="N30" s="96"/>
      <c r="O30" s="97"/>
      <c r="P30" s="98"/>
    </row>
    <row r="31" spans="1:16" s="10" customFormat="1" ht="13.5" customHeight="1" x14ac:dyDescent="0.2">
      <c r="A31" s="12"/>
      <c r="B31" s="11"/>
      <c r="C31" s="12"/>
      <c r="D31" s="12"/>
      <c r="E31" s="12"/>
      <c r="F31" s="64" t="s">
        <v>19</v>
      </c>
      <c r="G31" s="20" t="s">
        <v>18</v>
      </c>
      <c r="H31" s="20"/>
      <c r="I31" s="20" t="s">
        <v>22</v>
      </c>
      <c r="J31" s="20"/>
      <c r="K31" s="46"/>
      <c r="L31" s="46"/>
      <c r="M31" s="100"/>
      <c r="N31" s="100"/>
      <c r="O31" s="100"/>
      <c r="P31" s="98"/>
    </row>
    <row r="32" spans="1:16" s="10" customFormat="1" ht="13.5" customHeight="1" x14ac:dyDescent="0.2">
      <c r="A32" s="12"/>
      <c r="B32" s="11"/>
      <c r="C32" s="12"/>
      <c r="D32" s="12"/>
      <c r="E32" s="12"/>
      <c r="F32" s="21" t="s">
        <v>5</v>
      </c>
      <c r="G32" s="20" t="s">
        <v>17</v>
      </c>
      <c r="H32" s="20"/>
      <c r="I32" s="20" t="s">
        <v>21</v>
      </c>
      <c r="J32" s="20"/>
      <c r="K32" s="46"/>
      <c r="L32" s="46"/>
      <c r="M32" s="100"/>
      <c r="N32" s="100"/>
      <c r="O32" s="100"/>
      <c r="P32" s="99"/>
    </row>
    <row r="33" spans="1:16" s="10" customFormat="1" ht="13.5" customHeight="1" x14ac:dyDescent="0.2">
      <c r="A33" s="12"/>
      <c r="B33" s="11"/>
      <c r="C33" s="12"/>
      <c r="D33" s="12"/>
      <c r="E33" s="12"/>
      <c r="F33" s="21"/>
      <c r="G33" s="20"/>
      <c r="H33" s="20"/>
      <c r="K33" s="46"/>
      <c r="L33" s="46"/>
      <c r="M33" s="47"/>
      <c r="N33" s="47"/>
      <c r="P33" s="99"/>
    </row>
    <row r="34" spans="1:16" s="10" customFormat="1" ht="13.5" customHeight="1" x14ac:dyDescent="0.2">
      <c r="A34" s="12"/>
      <c r="B34" s="11"/>
      <c r="C34" s="12"/>
      <c r="D34" s="12"/>
      <c r="E34" s="12"/>
      <c r="F34" s="21"/>
      <c r="G34" s="20"/>
      <c r="H34" s="20"/>
      <c r="K34" s="48"/>
      <c r="L34" s="48"/>
      <c r="M34" s="47"/>
      <c r="N34" s="47"/>
    </row>
    <row r="35" spans="1:16" s="10" customFormat="1" ht="13.5" customHeight="1" x14ac:dyDescent="0.2">
      <c r="A35" s="12"/>
      <c r="B35" s="11"/>
      <c r="C35" s="12"/>
      <c r="D35" s="12"/>
      <c r="E35" s="12"/>
      <c r="F35" s="21"/>
      <c r="G35" s="20"/>
      <c r="H35" s="20"/>
      <c r="I35" s="20"/>
      <c r="J35" s="19"/>
      <c r="K35" s="48"/>
      <c r="L35" s="48"/>
      <c r="M35" s="48"/>
      <c r="N35" s="48"/>
      <c r="O35" s="4"/>
    </row>
  </sheetData>
  <sheetProtection selectLockedCells="1" selectUnlockedCells="1"/>
  <mergeCells count="22">
    <mergeCell ref="H12:I12"/>
    <mergeCell ref="H26:I26"/>
    <mergeCell ref="H14:I14"/>
    <mergeCell ref="F29:I29"/>
    <mergeCell ref="H15:I15"/>
    <mergeCell ref="H17:I17"/>
    <mergeCell ref="H19:I19"/>
    <mergeCell ref="H21:I21"/>
    <mergeCell ref="H22:I22"/>
    <mergeCell ref="H24:I24"/>
    <mergeCell ref="H2:N3"/>
    <mergeCell ref="H4:N4"/>
    <mergeCell ref="H5:N5"/>
    <mergeCell ref="A10:A11"/>
    <mergeCell ref="B10:B11"/>
    <mergeCell ref="C10:C11"/>
    <mergeCell ref="D10:D11"/>
    <mergeCell ref="E10:E11"/>
    <mergeCell ref="F10:F11"/>
    <mergeCell ref="G10:I11"/>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63"/>
  <sheetViews>
    <sheetView topLeftCell="B1" zoomScale="85" zoomScaleNormal="85"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163</v>
      </c>
      <c r="J7" s="25"/>
      <c r="K7" s="25"/>
      <c r="L7" s="25"/>
      <c r="M7" s="25"/>
      <c r="N7" s="25"/>
      <c r="O7" s="26"/>
    </row>
    <row r="8" spans="1:15" ht="22.5" customHeight="1" x14ac:dyDescent="0.35">
      <c r="A8" s="89" t="s">
        <v>19</v>
      </c>
      <c r="B8" s="91" t="s">
        <v>58</v>
      </c>
      <c r="F8" s="144" t="s">
        <v>254</v>
      </c>
      <c r="G8" s="144"/>
      <c r="H8" s="144"/>
      <c r="I8" s="25" t="s">
        <v>251</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ht="42" x14ac:dyDescent="0.2">
      <c r="A12" s="11" t="s">
        <v>164</v>
      </c>
      <c r="B12" s="94">
        <v>2</v>
      </c>
      <c r="C12" s="76" t="s">
        <v>51</v>
      </c>
      <c r="D12" s="77"/>
      <c r="E12" s="92" t="str">
        <f t="shared" ref="E12:E14" si="0">C12</f>
        <v>02</v>
      </c>
      <c r="F12" s="38" t="str">
        <f t="shared" ref="F12:F28" si="1">CONCATENATE(A12,"-",E12)</f>
        <v>2111-02</v>
      </c>
      <c r="G12" s="35" t="str">
        <f t="shared" ref="G12:G28" si="2">IF(D12=0,"g","c")</f>
        <v>g</v>
      </c>
      <c r="H12" s="159" t="str">
        <f>VLOOKUP(E12,'M.V.'!$E$6:$M$51,2,FALSE)</f>
        <v>ACTAS DE ENTREGA DE CARGOS</v>
      </c>
      <c r="I12" s="160"/>
      <c r="J12" s="27">
        <f>IF(VLOOKUP(E12,'M.V.'!$E$6:$M$51,3,FALSE)=0," ",VLOOKUP(E12,'M.V.'!$E$6:$M$51,3,FALSE))</f>
        <v>12</v>
      </c>
      <c r="K12" s="27" t="str">
        <f>IF(VLOOKUP(E12,'M.V.'!$E$6:$M$51,4,FALSE)=0," ",VLOOKUP(E12,'M.V.'!$E$6:$M$51,4,FALSE))</f>
        <v>X</v>
      </c>
      <c r="L12" s="27" t="str">
        <f>IF(VLOOKUP(E12,'M.V.'!$E$6:$M$51,5,FALSE)=0," ",VLOOKUP(E12,'M.V.'!$E$6:$M$51,5,FALSE))</f>
        <v xml:space="preserve"> </v>
      </c>
      <c r="M12" s="43" t="str">
        <f>IF(VLOOKUP(E12,'M.V.'!$E$6:$M$51,6,FALSE)=0," ",VLOOKUP(E12,'M.V.'!$E$6:$M$51,6,FALSE))</f>
        <v>X</v>
      </c>
      <c r="N12" s="43" t="str">
        <f>IF(VLOOKUP(E12,'M.V.'!$E$6:$M$51,7,FALSE)=0," ",VLOOKUP(E12,'M.V.'!$E$6:$M$51,7,FALSE))</f>
        <v xml:space="preserve"> </v>
      </c>
      <c r="O12" s="95"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5.75" thickBot="1" x14ac:dyDescent="0.25">
      <c r="A13" s="11"/>
      <c r="B13" s="94"/>
      <c r="C13" s="76"/>
      <c r="D13" s="77"/>
      <c r="E13" s="92"/>
      <c r="F13" s="49"/>
      <c r="G13" s="50"/>
      <c r="H13" s="55"/>
      <c r="I13" s="56"/>
      <c r="J13" s="53"/>
      <c r="K13" s="53"/>
      <c r="L13" s="53"/>
      <c r="M13" s="54"/>
      <c r="N13" s="54"/>
      <c r="O13" s="101"/>
    </row>
    <row r="14" spans="1:15" s="10" customFormat="1" x14ac:dyDescent="0.2">
      <c r="A14" s="11" t="s">
        <v>164</v>
      </c>
      <c r="B14" s="94"/>
      <c r="C14" s="76" t="s">
        <v>14</v>
      </c>
      <c r="D14" s="77"/>
      <c r="E14" s="92" t="str">
        <f t="shared" si="0"/>
        <v>06</v>
      </c>
      <c r="F14" s="38" t="str">
        <f t="shared" si="1"/>
        <v>2111-06</v>
      </c>
      <c r="G14" s="35" t="str">
        <f t="shared" si="2"/>
        <v>g</v>
      </c>
      <c r="H14" s="159" t="str">
        <f>VLOOKUP(E14,'M.V.'!$E$6:$M$51,2,FALSE)</f>
        <v>CORRESPONDENCIA</v>
      </c>
      <c r="I14" s="160"/>
      <c r="J14" s="27" t="str">
        <f>IF(VLOOKUP(E14,'M.V.'!$E$6:$M$51,3,FALSE)=0," ",VLOOKUP(E14,'M.V.'!$E$6:$M$51,3,FALSE))</f>
        <v xml:space="preserve"> </v>
      </c>
      <c r="K14" s="27" t="str">
        <f>IF(VLOOKUP(E14,'M.V.'!$E$6:$M$51,4,FALSE)=0," ",VLOOKUP(E14,'M.V.'!$E$6:$M$51,4,FALSE))</f>
        <v xml:space="preserve"> </v>
      </c>
      <c r="L14" s="27" t="str">
        <f>IF(VLOOKUP(E14,'M.V.'!$E$6:$M$51,5,FALSE)=0," ",VLOOKUP(E14,'M.V.'!$E$6:$M$51,5,FALSE))</f>
        <v xml:space="preserve"> </v>
      </c>
      <c r="M14" s="43" t="str">
        <f>IF(VLOOKUP(E14,'M.V.'!$E$6:$M$51,6,FALSE)=0," ",VLOOKUP(E14,'M.V.'!$E$6:$M$51,6,FALSE))</f>
        <v xml:space="preserve"> </v>
      </c>
      <c r="N14" s="43" t="str">
        <f>IF(VLOOKUP(E14,'M.V.'!$E$6:$M$51,7,FALSE)=0," ",VLOOKUP(E14,'M.V.'!$E$6:$M$51,7,FALSE))</f>
        <v xml:space="preserve"> </v>
      </c>
      <c r="O14" s="95" t="str">
        <f>IF(VLOOKUP(E14,'M.V.'!$E$6:$M$51,9,FALSE)=0," ",VLOOKUP(E14,'M.V.'!$E$6:$M$51,9,FALSE))</f>
        <v xml:space="preserve"> </v>
      </c>
    </row>
    <row r="15" spans="1:15" s="10" customFormat="1" ht="31.5" x14ac:dyDescent="0.2">
      <c r="A15" s="11" t="s">
        <v>164</v>
      </c>
      <c r="B15" s="94">
        <v>6</v>
      </c>
      <c r="C15" s="76" t="s">
        <v>14</v>
      </c>
      <c r="D15" s="77" t="s">
        <v>50</v>
      </c>
      <c r="E15" s="93" t="str">
        <f t="shared" ref="E15:E24" si="3">CONCATENATE(C15,".",D15)</f>
        <v>06.01</v>
      </c>
      <c r="F15" s="39" t="str">
        <f t="shared" si="1"/>
        <v>2111-06.01</v>
      </c>
      <c r="G15" s="35" t="str">
        <f t="shared" si="2"/>
        <v>c</v>
      </c>
      <c r="H15" s="157" t="str">
        <f>VLOOKUP(E15,'M.V.'!$E$6:$M$51,2,FALSE)</f>
        <v>CORRESPONDENCIA EXTERNA</v>
      </c>
      <c r="I15" s="158"/>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porque testimonian el desarrollo de las actividades realizadas en cumplimiento de las funciones administrativas; Ver ficha N°. 6</v>
      </c>
    </row>
    <row r="16" spans="1:15" s="10" customFormat="1" x14ac:dyDescent="0.2">
      <c r="A16" s="11"/>
      <c r="B16" s="94"/>
      <c r="C16" s="76"/>
      <c r="D16" s="77"/>
      <c r="E16" s="93"/>
      <c r="F16" s="58"/>
      <c r="G16" s="59"/>
      <c r="H16" s="60"/>
      <c r="I16" s="61"/>
      <c r="J16" s="62"/>
      <c r="K16" s="62"/>
      <c r="L16" s="62"/>
      <c r="M16" s="63"/>
      <c r="N16" s="63"/>
      <c r="O16" s="102"/>
    </row>
    <row r="17" spans="1:15" s="10" customFormat="1" ht="42" x14ac:dyDescent="0.2">
      <c r="A17" s="11" t="s">
        <v>164</v>
      </c>
      <c r="B17" s="94">
        <v>7</v>
      </c>
      <c r="C17" s="76" t="s">
        <v>14</v>
      </c>
      <c r="D17" s="77" t="s">
        <v>51</v>
      </c>
      <c r="E17" s="93" t="str">
        <f t="shared" si="3"/>
        <v>06.02</v>
      </c>
      <c r="F17" s="39" t="str">
        <f t="shared" si="1"/>
        <v>2111-06.02</v>
      </c>
      <c r="G17" s="35" t="str">
        <f t="shared" si="2"/>
        <v>c</v>
      </c>
      <c r="H17" s="157" t="str">
        <f>VLOOKUP(E17,'M.V.'!$E$6:$M$51,2,FALSE)</f>
        <v>CORRESPONDENCIA INTERNA</v>
      </c>
      <c r="I17" s="158"/>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5" s="10" customFormat="1" ht="15.75" thickBot="1" x14ac:dyDescent="0.25">
      <c r="A18" s="11"/>
      <c r="B18" s="94"/>
      <c r="C18" s="76"/>
      <c r="D18" s="77"/>
      <c r="E18" s="93"/>
      <c r="F18" s="57"/>
      <c r="G18" s="50"/>
      <c r="H18" s="51"/>
      <c r="I18" s="52"/>
      <c r="J18" s="53"/>
      <c r="K18" s="53"/>
      <c r="L18" s="53"/>
      <c r="M18" s="54"/>
      <c r="N18" s="54"/>
      <c r="O18" s="101"/>
    </row>
    <row r="19" spans="1:15" s="10" customFormat="1" ht="31.5" x14ac:dyDescent="0.2">
      <c r="A19" s="11" t="s">
        <v>164</v>
      </c>
      <c r="B19" s="94">
        <v>12</v>
      </c>
      <c r="C19" s="76" t="s">
        <v>30</v>
      </c>
      <c r="D19" s="77"/>
      <c r="E19" s="92" t="str">
        <f t="shared" ref="E19:E23" si="4">C19</f>
        <v>11</v>
      </c>
      <c r="F19" s="38" t="str">
        <f t="shared" si="1"/>
        <v>2111-11</v>
      </c>
      <c r="G19" s="35" t="str">
        <f t="shared" si="2"/>
        <v>g</v>
      </c>
      <c r="H19" s="159" t="str">
        <f>VLOOKUP(E19,'M.V.'!$E$6:$M$51,2,FALSE)</f>
        <v>ESTADISTICAS MENSUALES DE SERVICIOS PRESTADOS</v>
      </c>
      <c r="I19" s="160"/>
      <c r="J19" s="27">
        <f>IF(VLOOKUP(E19,'M.V.'!$E$6:$M$51,3,FALSE)=0," ",VLOOKUP(E19,'M.V.'!$E$6:$M$51,3,FALSE))</f>
        <v>5</v>
      </c>
      <c r="K19" s="27" t="str">
        <f>IF(VLOOKUP(E19,'M.V.'!$E$6:$M$51,4,FALSE)=0," ",VLOOKUP(E19,'M.V.'!$E$6:$M$51,4,FALSE))</f>
        <v>X</v>
      </c>
      <c r="L19" s="27" t="str">
        <f>IF(VLOOKUP(E19,'M.V.'!$E$6:$M$51,5,FALSE)=0," ",VLOOKUP(E19,'M.V.'!$E$6:$M$51,5,FALSE))</f>
        <v xml:space="preserve"> </v>
      </c>
      <c r="M19" s="43" t="str">
        <f>IF(VLOOKUP(E19,'M.V.'!$E$6:$M$51,6,FALSE)=0," ",VLOOKUP(E19,'M.V.'!$E$6:$M$51,6,FALSE))</f>
        <v>X</v>
      </c>
      <c r="N19" s="43" t="str">
        <f>IF(VLOOKUP(E19,'M.V.'!$E$6:$M$51,7,FALSE)=0," ",VLOOKUP(E19,'M.V.'!$E$6:$M$51,7,FALSE))</f>
        <v xml:space="preserve"> </v>
      </c>
      <c r="O19" s="95" t="str">
        <f>IF(VLOOKUP(E19,'M.V.'!$E$6:$M$51,9,FALSE)=0," ",VLOOKUP(E19,'M.V.'!$E$6:$M$51,9,FALSE))</f>
        <v>Constituyen parte del patrimonio documental de la entidad, por cuanto consolidan las actividades realizadas en la atención de los diferentes servicios de emergencia; Ver ficha N°. 12</v>
      </c>
    </row>
    <row r="20" spans="1:15" s="10" customFormat="1" ht="15.75" thickBot="1" x14ac:dyDescent="0.25">
      <c r="A20" s="11"/>
      <c r="B20" s="94"/>
      <c r="C20" s="76"/>
      <c r="D20" s="77"/>
      <c r="E20" s="92"/>
      <c r="F20" s="49"/>
      <c r="G20" s="50"/>
      <c r="H20" s="55"/>
      <c r="I20" s="56"/>
      <c r="J20" s="53"/>
      <c r="K20" s="53"/>
      <c r="L20" s="53"/>
      <c r="M20" s="54"/>
      <c r="N20" s="54"/>
      <c r="O20" s="101"/>
    </row>
    <row r="21" spans="1:15" s="10" customFormat="1" ht="31.5" x14ac:dyDescent="0.2">
      <c r="A21" s="11" t="s">
        <v>164</v>
      </c>
      <c r="B21" s="94">
        <v>15</v>
      </c>
      <c r="C21" s="76" t="s">
        <v>33</v>
      </c>
      <c r="D21" s="77"/>
      <c r="E21" s="92" t="str">
        <f t="shared" si="4"/>
        <v>14</v>
      </c>
      <c r="F21" s="38" t="str">
        <f t="shared" si="1"/>
        <v>2111-14</v>
      </c>
      <c r="G21" s="35" t="str">
        <f t="shared" si="2"/>
        <v>g</v>
      </c>
      <c r="H21" s="159" t="str">
        <f>VLOOKUP(E21,'M.V.'!$E$6:$M$51,2,FALSE)</f>
        <v>INFORMATIVOS ADMINISTRATIVOS</v>
      </c>
      <c r="I21" s="160"/>
      <c r="J21" s="27">
        <f>IF(VLOOKUP(E21,'M.V.'!$E$6:$M$51,3,FALSE)=0," ",VLOOKUP(E21,'M.V.'!$E$6:$M$51,3,FALSE))</f>
        <v>12</v>
      </c>
      <c r="K21" s="27" t="str">
        <f>IF(VLOOKUP(E21,'M.V.'!$E$6:$M$51,4,FALSE)=0," ",VLOOKUP(E21,'M.V.'!$E$6:$M$51,4,FALSE))</f>
        <v>X</v>
      </c>
      <c r="L21" s="27" t="str">
        <f>IF(VLOOKUP(E21,'M.V.'!$E$6:$M$51,5,FALSE)=0," ",VLOOKUP(E21,'M.V.'!$E$6:$M$51,5,FALSE))</f>
        <v xml:space="preserve"> </v>
      </c>
      <c r="M21" s="43" t="str">
        <f>IF(VLOOKUP(E21,'M.V.'!$E$6:$M$51,6,FALSE)=0," ",VLOOKUP(E21,'M.V.'!$E$6:$M$51,6,FALSE))</f>
        <v>X</v>
      </c>
      <c r="N21" s="43" t="str">
        <f>IF(VLOOKUP(E21,'M.V.'!$E$6:$M$51,7,FALSE)=0," ",VLOOKUP(E21,'M.V.'!$E$6:$M$51,7,FALSE))</f>
        <v xml:space="preserve"> </v>
      </c>
      <c r="O21" s="95" t="str">
        <f>IF(VLOOKUP(E21,'M.V.'!$E$6:$M$51,9,FALSE)=0," ",VLOOKUP(E21,'M.V.'!$E$6:$M$51,9,FALSE))</f>
        <v>Se conservan totalmente por evidenciar el proceso particular de investigaciones internas en el Cuerpo de Bomberos; Ver ficha N°. 15</v>
      </c>
    </row>
    <row r="22" spans="1:15" s="10" customFormat="1" ht="15.75" thickBot="1" x14ac:dyDescent="0.25">
      <c r="A22" s="11"/>
      <c r="B22" s="94"/>
      <c r="C22" s="76"/>
      <c r="D22" s="77"/>
      <c r="E22" s="92"/>
      <c r="F22" s="49"/>
      <c r="G22" s="50"/>
      <c r="H22" s="55"/>
      <c r="I22" s="56"/>
      <c r="J22" s="53"/>
      <c r="K22" s="53"/>
      <c r="L22" s="53"/>
      <c r="M22" s="54"/>
      <c r="N22" s="54"/>
      <c r="O22" s="101"/>
    </row>
    <row r="23" spans="1:15" s="10" customFormat="1" x14ac:dyDescent="0.2">
      <c r="A23" s="11" t="s">
        <v>164</v>
      </c>
      <c r="B23" s="94"/>
      <c r="C23" s="76" t="s">
        <v>34</v>
      </c>
      <c r="D23" s="77"/>
      <c r="E23" s="92" t="str">
        <f t="shared" si="4"/>
        <v>15</v>
      </c>
      <c r="F23" s="38" t="str">
        <f t="shared" si="1"/>
        <v>2111-15</v>
      </c>
      <c r="G23" s="35" t="str">
        <f t="shared" si="2"/>
        <v>g</v>
      </c>
      <c r="H23" s="159" t="str">
        <f>VLOOKUP(E23,'M.V.'!$E$6:$M$51,2,FALSE)</f>
        <v>INFORMES</v>
      </c>
      <c r="I23" s="160"/>
      <c r="J23" s="27" t="str">
        <f>IF(VLOOKUP(E23,'M.V.'!$E$6:$M$51,3,FALSE)=0," ",VLOOKUP(E23,'M.V.'!$E$6:$M$51,3,FALSE))</f>
        <v xml:space="preserve"> </v>
      </c>
      <c r="K23" s="27" t="str">
        <f>IF(VLOOKUP(E23,'M.V.'!$E$6:$M$51,4,FALSE)=0," ",VLOOKUP(E23,'M.V.'!$E$6:$M$51,4,FALSE))</f>
        <v xml:space="preserve"> </v>
      </c>
      <c r="L23" s="27" t="str">
        <f>IF(VLOOKUP(E23,'M.V.'!$E$6:$M$51,5,FALSE)=0," ",VLOOKUP(E23,'M.V.'!$E$6:$M$51,5,FALSE))</f>
        <v xml:space="preserve"> </v>
      </c>
      <c r="M23" s="43" t="str">
        <f>IF(VLOOKUP(E23,'M.V.'!$E$6:$M$51,6,FALSE)=0," ",VLOOKUP(E23,'M.V.'!$E$6:$M$51,6,FALSE))</f>
        <v xml:space="preserve"> </v>
      </c>
      <c r="N23" s="43" t="str">
        <f>IF(VLOOKUP(E23,'M.V.'!$E$6:$M$51,7,FALSE)=0," ",VLOOKUP(E23,'M.V.'!$E$6:$M$51,7,FALSE))</f>
        <v xml:space="preserve"> </v>
      </c>
      <c r="O23" s="95" t="str">
        <f>IF(VLOOKUP(E23,'M.V.'!$E$6:$M$51,9,FALSE)=0," ",VLOOKUP(E23,'M.V.'!$E$6:$M$51,9,FALSE))</f>
        <v xml:space="preserve"> </v>
      </c>
    </row>
    <row r="24" spans="1:15" s="10" customFormat="1" ht="42" x14ac:dyDescent="0.2">
      <c r="A24" s="11" t="s">
        <v>164</v>
      </c>
      <c r="B24" s="94">
        <v>17</v>
      </c>
      <c r="C24" s="76" t="s">
        <v>34</v>
      </c>
      <c r="D24" s="77" t="s">
        <v>51</v>
      </c>
      <c r="E24" s="93" t="str">
        <f t="shared" si="3"/>
        <v>15.02</v>
      </c>
      <c r="F24" s="39" t="str">
        <f t="shared" si="1"/>
        <v>2111-15.02</v>
      </c>
      <c r="G24" s="35" t="str">
        <f t="shared" si="2"/>
        <v>c</v>
      </c>
      <c r="H24" s="157" t="str">
        <f>VLOOKUP(E24,'M.V.'!$E$6:$M$51,2,FALSE)</f>
        <v>INFORMES DE SERVICIOS</v>
      </c>
      <c r="I24" s="158"/>
      <c r="J24" s="27">
        <f>IF(VLOOKUP(E24,'M.V.'!$E$6:$M$51,3,FALSE)=0," ",VLOOKUP(E24,'M.V.'!$E$6:$M$51,3,FALSE))</f>
        <v>12</v>
      </c>
      <c r="K24" s="27" t="str">
        <f>IF(VLOOKUP(E24,'M.V.'!$E$6:$M$51,4,FALSE)=0," ",VLOOKUP(E24,'M.V.'!$E$6:$M$51,4,FALSE))</f>
        <v>X</v>
      </c>
      <c r="L24" s="27" t="str">
        <f>IF(VLOOKUP(E24,'M.V.'!$E$6:$M$51,5,FALSE)=0," ",VLOOKUP(E24,'M.V.'!$E$6:$M$51,5,FALSE))</f>
        <v xml:space="preserve"> </v>
      </c>
      <c r="M24" s="43" t="str">
        <f>IF(VLOOKUP(E24,'M.V.'!$E$6:$M$51,6,FALSE)=0," ",VLOOKUP(E24,'M.V.'!$E$6:$M$51,6,FALSE))</f>
        <v>X</v>
      </c>
      <c r="N24" s="43" t="str">
        <f>IF(VLOOKUP(E24,'M.V.'!$E$6:$M$51,7,FALSE)=0," ",VLOOKUP(E24,'M.V.'!$E$6:$M$51,7,FALSE))</f>
        <v xml:space="preserve"> </v>
      </c>
      <c r="O24" s="95" t="str">
        <f>IF(VLOOKUP(E24,'M.V.'!$E$6:$M$51,9,FALSE)=0," ",VLOOKUP(E24,'M.V.'!$E$6:$M$51,9,FALSE))</f>
        <v>Constituyen parte del patrimonio documental de la entidad, por cuanto evidencian y describen de manera detallada, las actividades realizadas en la atención de los servicios de emergencia; Ver ficha N°. 17</v>
      </c>
    </row>
    <row r="25" spans="1:15" s="10" customFormat="1" ht="15.75" thickBot="1" x14ac:dyDescent="0.25">
      <c r="A25" s="11"/>
      <c r="B25" s="94"/>
      <c r="C25" s="76"/>
      <c r="D25" s="77"/>
      <c r="E25" s="93"/>
      <c r="F25" s="57"/>
      <c r="G25" s="50"/>
      <c r="H25" s="51"/>
      <c r="I25" s="52"/>
      <c r="J25" s="53"/>
      <c r="K25" s="53"/>
      <c r="L25" s="53"/>
      <c r="M25" s="54"/>
      <c r="N25" s="54"/>
      <c r="O25" s="101"/>
    </row>
    <row r="26" spans="1:15" s="10" customFormat="1" ht="42" x14ac:dyDescent="0.2">
      <c r="A26" s="11" t="s">
        <v>164</v>
      </c>
      <c r="B26" s="94">
        <v>20</v>
      </c>
      <c r="C26" s="76" t="s">
        <v>37</v>
      </c>
      <c r="D26" s="77"/>
      <c r="E26" s="92" t="str">
        <f t="shared" ref="E26:E28" si="5">C26</f>
        <v>18</v>
      </c>
      <c r="F26" s="38" t="str">
        <f t="shared" si="1"/>
        <v>2111-18</v>
      </c>
      <c r="G26" s="35" t="str">
        <f t="shared" si="2"/>
        <v>g</v>
      </c>
      <c r="H26" s="159" t="str">
        <f>VLOOKUP(E26,'M.V.'!$E$6:$M$51,2,FALSE)</f>
        <v>LIBROS DE MINUTAS DE SERVICIOS PRESTADOS</v>
      </c>
      <c r="I26" s="160"/>
      <c r="J26" s="27">
        <f>IF(VLOOKUP(E26,'M.V.'!$E$6:$M$51,3,FALSE)=0," ",VLOOKUP(E26,'M.V.'!$E$6:$M$51,3,FALSE))</f>
        <v>12</v>
      </c>
      <c r="K26" s="27" t="str">
        <f>IF(VLOOKUP(E26,'M.V.'!$E$6:$M$51,4,FALSE)=0," ",VLOOKUP(E26,'M.V.'!$E$6:$M$51,4,FALSE))</f>
        <v>X</v>
      </c>
      <c r="L26" s="27" t="str">
        <f>IF(VLOOKUP(E26,'M.V.'!$E$6:$M$51,5,FALSE)=0," ",VLOOKUP(E26,'M.V.'!$E$6:$M$51,5,FALSE))</f>
        <v xml:space="preserve"> </v>
      </c>
      <c r="M26" s="43" t="str">
        <f>IF(VLOOKUP(E26,'M.V.'!$E$6:$M$51,6,FALSE)=0," ",VLOOKUP(E26,'M.V.'!$E$6:$M$51,6,FALSE))</f>
        <v>X</v>
      </c>
      <c r="N26" s="43" t="str">
        <f>IF(VLOOKUP(E26,'M.V.'!$E$6:$M$51,7,FALSE)=0," ",VLOOKUP(E26,'M.V.'!$E$6:$M$51,7,FALSE))</f>
        <v xml:space="preserve"> </v>
      </c>
      <c r="O26" s="95" t="str">
        <f>IF(VLOOKUP(E26,'M.V.'!$E$6:$M$51,9,FALSE)=0," ",VLOOKUP(E26,'M.V.'!$E$6:$M$51,9,FALSE))</f>
        <v>Constituyen parte de la memoria histórica de la entidad, porque reflejan el desarrollo detallado de las actividades realizadas en cumplimiento de la atención de emergencias; Ver ficha N°. 20</v>
      </c>
    </row>
    <row r="27" spans="1:15" s="10" customFormat="1" ht="15.75" thickBot="1" x14ac:dyDescent="0.25">
      <c r="A27" s="11"/>
      <c r="B27" s="94"/>
      <c r="C27" s="76"/>
      <c r="D27" s="77"/>
      <c r="E27" s="92"/>
      <c r="F27" s="49"/>
      <c r="G27" s="50"/>
      <c r="H27" s="55"/>
      <c r="I27" s="56"/>
      <c r="J27" s="53"/>
      <c r="K27" s="53"/>
      <c r="L27" s="53"/>
      <c r="M27" s="54"/>
      <c r="N27" s="54"/>
      <c r="O27" s="101"/>
    </row>
    <row r="28" spans="1:15" s="10" customFormat="1" ht="31.5" x14ac:dyDescent="0.2">
      <c r="A28" s="11" t="s">
        <v>164</v>
      </c>
      <c r="B28" s="94">
        <v>25</v>
      </c>
      <c r="C28" s="76" t="s">
        <v>42</v>
      </c>
      <c r="D28" s="77"/>
      <c r="E28" s="92" t="str">
        <f t="shared" si="5"/>
        <v>23</v>
      </c>
      <c r="F28" s="38" t="str">
        <f t="shared" si="1"/>
        <v>2111-23</v>
      </c>
      <c r="G28" s="35" t="str">
        <f t="shared" si="2"/>
        <v>g</v>
      </c>
      <c r="H28" s="159" t="str">
        <f>VLOOKUP(E28,'M.V.'!$E$6:$M$51,2,FALSE)</f>
        <v>ORDENES INTERNAS</v>
      </c>
      <c r="I28" s="160"/>
      <c r="J28" s="27">
        <f>IF(VLOOKUP(E28,'M.V.'!$E$6:$M$51,3,FALSE)=0," ",VLOOKUP(E28,'M.V.'!$E$6:$M$51,3,FALSE))</f>
        <v>20</v>
      </c>
      <c r="K28" s="27" t="str">
        <f>IF(VLOOKUP(E28,'M.V.'!$E$6:$M$51,4,FALSE)=0," ",VLOOKUP(E28,'M.V.'!$E$6:$M$51,4,FALSE))</f>
        <v xml:space="preserve"> </v>
      </c>
      <c r="L28" s="27" t="str">
        <f>IF(VLOOKUP(E28,'M.V.'!$E$6:$M$51,5,FALSE)=0," ",VLOOKUP(E28,'M.V.'!$E$6:$M$51,5,FALSE))</f>
        <v>X</v>
      </c>
      <c r="M28" s="43" t="str">
        <f>IF(VLOOKUP(E28,'M.V.'!$E$6:$M$51,6,FALSE)=0," ",VLOOKUP(E28,'M.V.'!$E$6:$M$51,6,FALSE))</f>
        <v xml:space="preserve"> </v>
      </c>
      <c r="N28" s="43" t="str">
        <f>IF(VLOOKUP(E28,'M.V.'!$E$6:$M$51,7,FALSE)=0," ",VLOOKUP(E28,'M.V.'!$E$6:$M$51,7,FALSE))</f>
        <v xml:space="preserve"> </v>
      </c>
      <c r="O28" s="95" t="str">
        <f>IF(VLOOKUP(E28,'M.V.'!$E$6:$M$51,9,FALSE)=0," ",VLOOKUP(E28,'M.V.'!$E$6:$M$51,9,FALSE))</f>
        <v>Se eliminan una vez cumplido el tiempo de retención en el archivo central por no generar valores secundarios; Ver ficha N°. 25</v>
      </c>
    </row>
    <row r="29" spans="1:15" s="10" customFormat="1" ht="15.75" thickBot="1" x14ac:dyDescent="0.25">
      <c r="A29" s="11"/>
      <c r="B29" s="94"/>
      <c r="C29" s="76"/>
      <c r="D29" s="77"/>
      <c r="E29" s="92"/>
      <c r="F29" s="49"/>
      <c r="G29" s="50"/>
      <c r="H29" s="55"/>
      <c r="I29" s="56"/>
      <c r="J29" s="53"/>
      <c r="K29" s="53"/>
      <c r="L29" s="53"/>
      <c r="M29" s="54"/>
      <c r="N29" s="54"/>
      <c r="O29" s="101"/>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5" s="10" customFormat="1" ht="12.75" x14ac:dyDescent="0.2">
      <c r="A33" s="12"/>
      <c r="B33" s="11"/>
      <c r="C33" s="12"/>
      <c r="D33" s="12"/>
      <c r="E33" s="12"/>
      <c r="F33" s="13"/>
      <c r="G33" s="32"/>
      <c r="H33" s="14"/>
      <c r="I33" s="14"/>
      <c r="J33" s="15"/>
      <c r="K33" s="44"/>
      <c r="L33" s="44"/>
      <c r="M33" s="44"/>
      <c r="N33" s="44"/>
      <c r="O33" s="16"/>
    </row>
    <row r="34" spans="1:15" s="10" customFormat="1" ht="12.75" x14ac:dyDescent="0.2">
      <c r="A34" s="12"/>
      <c r="B34" s="11"/>
      <c r="C34" s="12"/>
      <c r="D34" s="12"/>
      <c r="E34" s="12"/>
      <c r="F34" s="13"/>
      <c r="G34" s="32"/>
      <c r="H34" s="14"/>
      <c r="I34" s="14"/>
      <c r="J34" s="15"/>
      <c r="K34" s="44"/>
      <c r="L34" s="44"/>
      <c r="M34" s="44"/>
      <c r="N34" s="44"/>
      <c r="O34" s="16"/>
    </row>
    <row r="35" spans="1:15" s="10" customFormat="1" ht="12.75" x14ac:dyDescent="0.2">
      <c r="A35" s="12"/>
      <c r="B35" s="11"/>
      <c r="C35" s="12"/>
      <c r="D35" s="12"/>
      <c r="E35" s="12"/>
      <c r="F35" s="13"/>
      <c r="G35" s="32"/>
      <c r="H35" s="14"/>
      <c r="I35" s="14"/>
      <c r="J35" s="15"/>
      <c r="K35" s="44"/>
      <c r="L35" s="44"/>
      <c r="M35" s="44"/>
      <c r="N35" s="44"/>
      <c r="O35" s="16"/>
    </row>
    <row r="36" spans="1:15" s="10" customFormat="1" ht="12.75" x14ac:dyDescent="0.2">
      <c r="A36" s="12"/>
      <c r="B36" s="11"/>
      <c r="C36" s="12"/>
      <c r="D36" s="12"/>
      <c r="E36" s="12"/>
      <c r="F36" s="13"/>
      <c r="G36" s="32"/>
      <c r="H36" s="14"/>
      <c r="I36" s="14"/>
      <c r="J36" s="15"/>
      <c r="K36" s="44"/>
      <c r="L36" s="44"/>
      <c r="M36" s="44"/>
      <c r="N36" s="44"/>
      <c r="O36" s="16"/>
    </row>
    <row r="37" spans="1:15" s="10" customFormat="1" ht="12.75" x14ac:dyDescent="0.2">
      <c r="A37" s="12"/>
      <c r="B37" s="11"/>
      <c r="C37" s="12"/>
      <c r="D37" s="12"/>
      <c r="E37" s="12"/>
      <c r="F37" s="13"/>
      <c r="G37" s="32"/>
      <c r="H37" s="14"/>
      <c r="I37" s="14"/>
      <c r="J37" s="15"/>
      <c r="K37" s="44"/>
      <c r="L37" s="44"/>
      <c r="M37" s="44"/>
      <c r="N37" s="44"/>
      <c r="O37" s="16"/>
    </row>
    <row r="38" spans="1:15" s="10" customFormat="1" ht="12.75" x14ac:dyDescent="0.2">
      <c r="A38" s="12"/>
      <c r="B38" s="11"/>
      <c r="C38" s="12"/>
      <c r="D38" s="12"/>
      <c r="E38" s="12"/>
      <c r="F38" s="13"/>
      <c r="G38" s="32"/>
      <c r="H38" s="14"/>
      <c r="I38" s="14"/>
      <c r="J38" s="15"/>
      <c r="K38" s="44"/>
      <c r="L38" s="44"/>
      <c r="M38" s="44"/>
      <c r="N38" s="44"/>
      <c r="O38" s="16"/>
    </row>
    <row r="39" spans="1:15" s="10" customFormat="1" ht="12.75" x14ac:dyDescent="0.2">
      <c r="A39" s="12"/>
      <c r="B39" s="11"/>
      <c r="C39" s="12"/>
      <c r="D39" s="12"/>
      <c r="E39" s="12"/>
      <c r="F39" s="13"/>
      <c r="G39" s="32"/>
      <c r="H39" s="14"/>
      <c r="I39" s="14"/>
      <c r="J39" s="15"/>
      <c r="K39" s="44"/>
      <c r="L39" s="44"/>
      <c r="M39" s="44"/>
      <c r="N39" s="44"/>
      <c r="O39" s="16"/>
    </row>
    <row r="40" spans="1:15" s="10" customFormat="1" ht="12.75" x14ac:dyDescent="0.2">
      <c r="A40" s="12"/>
      <c r="B40" s="11"/>
      <c r="C40" s="12"/>
      <c r="D40" s="12"/>
      <c r="E40" s="12"/>
      <c r="F40" s="13"/>
      <c r="G40" s="32"/>
      <c r="H40" s="14"/>
      <c r="I40" s="14"/>
      <c r="J40" s="15"/>
      <c r="K40" s="44"/>
      <c r="L40" s="44"/>
      <c r="M40" s="44"/>
      <c r="N40" s="44"/>
      <c r="O40" s="16"/>
    </row>
    <row r="41" spans="1:15" s="10" customFormat="1" ht="12.75" x14ac:dyDescent="0.2">
      <c r="A41" s="12"/>
      <c r="B41" s="11"/>
      <c r="C41" s="12"/>
      <c r="D41" s="12"/>
      <c r="E41" s="12"/>
      <c r="F41" s="13"/>
      <c r="G41" s="32"/>
      <c r="H41" s="14"/>
      <c r="I41" s="14"/>
      <c r="J41" s="15"/>
      <c r="K41" s="44"/>
      <c r="L41" s="44"/>
      <c r="M41" s="44"/>
      <c r="N41" s="44"/>
      <c r="O41" s="16"/>
    </row>
    <row r="42" spans="1:15" s="10" customFormat="1" ht="12.75" x14ac:dyDescent="0.2">
      <c r="A42" s="12"/>
      <c r="B42" s="11"/>
      <c r="C42" s="12"/>
      <c r="D42" s="12"/>
      <c r="E42" s="12"/>
      <c r="F42" s="13"/>
      <c r="G42" s="32"/>
      <c r="H42" s="14"/>
      <c r="I42" s="14"/>
      <c r="J42" s="15"/>
      <c r="K42" s="44"/>
      <c r="L42" s="44"/>
      <c r="M42" s="44"/>
      <c r="N42" s="44"/>
      <c r="O42" s="16"/>
    </row>
    <row r="43" spans="1:15" s="10" customFormat="1" ht="12.75" x14ac:dyDescent="0.2">
      <c r="A43" s="12"/>
      <c r="B43" s="11"/>
      <c r="C43" s="12"/>
      <c r="D43" s="12"/>
      <c r="E43" s="12"/>
      <c r="F43" s="13"/>
      <c r="G43" s="32"/>
      <c r="H43" s="14"/>
      <c r="I43" s="14"/>
      <c r="J43" s="15"/>
      <c r="K43" s="44"/>
      <c r="L43" s="44"/>
      <c r="M43" s="44"/>
      <c r="N43" s="44"/>
      <c r="O43" s="16"/>
    </row>
    <row r="44" spans="1:15" s="10" customFormat="1" ht="12.75" x14ac:dyDescent="0.2">
      <c r="A44" s="12"/>
      <c r="B44" s="11"/>
      <c r="C44" s="12"/>
      <c r="D44" s="12"/>
      <c r="E44" s="12"/>
      <c r="F44" s="13"/>
      <c r="G44" s="32"/>
      <c r="H44" s="14"/>
      <c r="I44" s="14"/>
      <c r="J44" s="15"/>
      <c r="K44" s="44"/>
      <c r="L44" s="44"/>
      <c r="M44" s="44"/>
      <c r="N44" s="44"/>
      <c r="O44" s="16"/>
    </row>
    <row r="45" spans="1:15" s="10" customFormat="1" ht="12.75" x14ac:dyDescent="0.2">
      <c r="A45" s="12"/>
      <c r="B45" s="11"/>
      <c r="C45" s="12"/>
      <c r="D45" s="12"/>
      <c r="E45" s="12"/>
      <c r="F45" s="13"/>
      <c r="G45" s="32"/>
      <c r="H45" s="14"/>
      <c r="I45" s="14"/>
      <c r="J45" s="15"/>
      <c r="K45" s="44"/>
      <c r="L45" s="44"/>
      <c r="M45" s="44"/>
      <c r="N45" s="44"/>
      <c r="O45" s="16"/>
    </row>
    <row r="46" spans="1:15" s="10" customFormat="1" ht="12.75" x14ac:dyDescent="0.2">
      <c r="A46" s="12"/>
      <c r="B46" s="11"/>
      <c r="C46" s="12"/>
      <c r="D46" s="12"/>
      <c r="E46" s="12"/>
      <c r="F46" s="13"/>
      <c r="G46" s="32"/>
      <c r="H46" s="14"/>
      <c r="I46" s="14"/>
      <c r="J46" s="15"/>
      <c r="K46" s="44"/>
      <c r="L46" s="44"/>
      <c r="M46" s="44"/>
      <c r="N46" s="44"/>
      <c r="O46" s="16"/>
    </row>
    <row r="47" spans="1:15" s="10" customFormat="1" ht="12.75" x14ac:dyDescent="0.2">
      <c r="A47" s="12"/>
      <c r="B47" s="11"/>
      <c r="C47" s="12"/>
      <c r="D47" s="12"/>
      <c r="E47" s="12"/>
      <c r="F47" s="13"/>
      <c r="G47" s="32"/>
      <c r="H47" s="14"/>
      <c r="I47" s="14"/>
      <c r="J47" s="15"/>
      <c r="K47" s="44"/>
      <c r="L47" s="44"/>
      <c r="M47" s="44"/>
      <c r="N47" s="44"/>
      <c r="O47" s="16"/>
    </row>
    <row r="48" spans="1:15" s="10" customFormat="1" ht="12.75" x14ac:dyDescent="0.2">
      <c r="A48" s="12"/>
      <c r="B48" s="11"/>
      <c r="C48" s="12"/>
      <c r="D48" s="12"/>
      <c r="E48" s="12"/>
      <c r="F48" s="13"/>
      <c r="G48" s="32"/>
      <c r="H48" s="14"/>
      <c r="I48" s="14"/>
      <c r="J48" s="15"/>
      <c r="K48" s="44"/>
      <c r="L48" s="44"/>
      <c r="M48" s="44"/>
      <c r="N48" s="44"/>
      <c r="O48" s="16"/>
    </row>
    <row r="49" spans="1:16" s="10" customFormat="1" ht="12.75" x14ac:dyDescent="0.2">
      <c r="A49" s="12"/>
      <c r="B49" s="11"/>
      <c r="C49" s="12"/>
      <c r="D49" s="12"/>
      <c r="E49" s="12"/>
      <c r="F49" s="13"/>
      <c r="G49" s="32"/>
      <c r="H49" s="14"/>
      <c r="I49" s="14"/>
      <c r="J49" s="15"/>
      <c r="K49" s="44"/>
      <c r="L49" s="44"/>
      <c r="M49" s="44"/>
      <c r="N49" s="44"/>
      <c r="O49" s="16"/>
    </row>
    <row r="50" spans="1:16" s="10" customFormat="1" ht="12.75" x14ac:dyDescent="0.2">
      <c r="A50" s="12"/>
      <c r="B50" s="11"/>
      <c r="C50" s="12"/>
      <c r="D50" s="12"/>
      <c r="E50" s="12"/>
      <c r="F50" s="13"/>
      <c r="G50" s="32"/>
      <c r="H50" s="14"/>
      <c r="I50" s="14"/>
      <c r="J50" s="15"/>
      <c r="K50" s="44"/>
      <c r="L50" s="44"/>
      <c r="M50" s="44"/>
      <c r="N50" s="44"/>
      <c r="O50" s="16"/>
    </row>
    <row r="51" spans="1:16" s="10" customFormat="1" ht="12.75" x14ac:dyDescent="0.2">
      <c r="A51" s="12"/>
      <c r="B51" s="11"/>
      <c r="C51" s="12"/>
      <c r="D51" s="12"/>
      <c r="E51" s="12"/>
      <c r="F51" s="13"/>
      <c r="G51" s="32"/>
      <c r="H51" s="14"/>
      <c r="I51" s="14"/>
      <c r="J51" s="15"/>
      <c r="K51" s="44"/>
      <c r="L51" s="44"/>
      <c r="M51" s="44"/>
      <c r="N51" s="44"/>
      <c r="O51" s="16"/>
    </row>
    <row r="52" spans="1:16" s="10" customFormat="1" ht="12.75" x14ac:dyDescent="0.2">
      <c r="A52" s="12"/>
      <c r="B52" s="11"/>
      <c r="C52" s="12"/>
      <c r="D52" s="12"/>
      <c r="E52" s="12"/>
      <c r="F52" s="13"/>
      <c r="G52" s="32"/>
      <c r="H52" s="14"/>
      <c r="I52" s="14"/>
      <c r="J52" s="15"/>
      <c r="K52" s="44"/>
      <c r="L52" s="44"/>
      <c r="M52" s="44"/>
      <c r="N52" s="44"/>
      <c r="O52" s="16"/>
    </row>
    <row r="53" spans="1:16" s="10" customFormat="1" ht="12.75" x14ac:dyDescent="0.2">
      <c r="A53" s="12"/>
      <c r="B53" s="11"/>
      <c r="C53" s="12"/>
      <c r="D53" s="12"/>
      <c r="E53" s="12"/>
      <c r="F53" s="13"/>
      <c r="G53" s="32"/>
      <c r="H53" s="14"/>
      <c r="I53" s="14"/>
      <c r="J53" s="15"/>
      <c r="K53" s="44"/>
      <c r="L53" s="44"/>
      <c r="M53" s="44"/>
      <c r="N53" s="44"/>
      <c r="O53" s="16"/>
    </row>
    <row r="54" spans="1:16" s="10" customFormat="1" ht="12.75" x14ac:dyDescent="0.2">
      <c r="A54" s="12"/>
      <c r="B54" s="11"/>
      <c r="C54" s="12"/>
      <c r="D54" s="12"/>
      <c r="E54" s="12"/>
      <c r="F54" s="13"/>
      <c r="G54" s="32"/>
      <c r="H54" s="14"/>
      <c r="I54" s="14"/>
      <c r="J54" s="15"/>
      <c r="K54" s="44"/>
      <c r="L54" s="44"/>
      <c r="M54" s="44"/>
      <c r="N54" s="44"/>
      <c r="O54" s="16"/>
    </row>
    <row r="55" spans="1:16" s="10" customFormat="1" ht="12.75" x14ac:dyDescent="0.2">
      <c r="A55" s="12"/>
      <c r="B55" s="11"/>
      <c r="C55" s="12"/>
      <c r="D55" s="12"/>
      <c r="E55" s="12"/>
      <c r="F55" s="13"/>
      <c r="G55" s="32"/>
      <c r="H55" s="14"/>
      <c r="I55" s="14"/>
      <c r="J55" s="15"/>
      <c r="K55" s="44"/>
      <c r="L55" s="44"/>
      <c r="M55" s="44"/>
      <c r="N55" s="44"/>
      <c r="O55" s="16"/>
    </row>
    <row r="56" spans="1:16" s="10" customFormat="1" ht="12.75" x14ac:dyDescent="0.2">
      <c r="A56" s="12"/>
      <c r="B56" s="11"/>
      <c r="C56" s="12"/>
      <c r="D56" s="12"/>
      <c r="E56" s="12"/>
      <c r="F56" s="13"/>
      <c r="G56" s="32"/>
      <c r="H56" s="14"/>
      <c r="I56" s="14"/>
      <c r="J56" s="15"/>
      <c r="K56" s="44"/>
      <c r="L56" s="44"/>
      <c r="M56" s="44"/>
      <c r="N56" s="44"/>
      <c r="O56" s="16"/>
    </row>
    <row r="57" spans="1:16" s="10" customFormat="1" ht="15" customHeight="1" x14ac:dyDescent="0.2">
      <c r="A57" s="12"/>
      <c r="B57" s="11"/>
      <c r="C57" s="12"/>
      <c r="D57" s="12"/>
      <c r="E57" s="12"/>
      <c r="F57" s="152" t="s">
        <v>4</v>
      </c>
      <c r="G57" s="152"/>
      <c r="H57" s="152"/>
      <c r="I57" s="152"/>
      <c r="J57" s="20"/>
      <c r="K57" s="45"/>
      <c r="L57" s="45"/>
      <c r="M57" s="45"/>
      <c r="N57" s="45"/>
      <c r="O57" s="34"/>
      <c r="P57" s="34"/>
    </row>
    <row r="58" spans="1:16" s="10" customFormat="1" ht="13.5" customHeight="1" x14ac:dyDescent="0.2">
      <c r="A58" s="12"/>
      <c r="B58" s="11"/>
      <c r="C58" s="12"/>
      <c r="D58" s="12"/>
      <c r="E58" s="12"/>
      <c r="F58" s="64" t="s">
        <v>15</v>
      </c>
      <c r="G58" s="20" t="s">
        <v>16</v>
      </c>
      <c r="H58" s="20"/>
      <c r="I58" s="20" t="s">
        <v>23</v>
      </c>
      <c r="J58" s="20"/>
      <c r="K58" s="46"/>
      <c r="L58" s="46"/>
      <c r="M58" s="96"/>
      <c r="N58" s="96"/>
      <c r="O58" s="97"/>
      <c r="P58" s="98"/>
    </row>
    <row r="59" spans="1:16" s="10" customFormat="1" ht="13.5" customHeight="1" x14ac:dyDescent="0.2">
      <c r="A59" s="12"/>
      <c r="B59" s="11"/>
      <c r="C59" s="12"/>
      <c r="D59" s="12"/>
      <c r="E59" s="12"/>
      <c r="F59" s="64" t="s">
        <v>19</v>
      </c>
      <c r="G59" s="20" t="s">
        <v>18</v>
      </c>
      <c r="H59" s="20"/>
      <c r="I59" s="20" t="s">
        <v>22</v>
      </c>
      <c r="J59" s="20"/>
      <c r="K59" s="46"/>
      <c r="L59" s="46"/>
      <c r="M59" s="100"/>
      <c r="N59" s="100"/>
      <c r="O59" s="100"/>
      <c r="P59" s="98"/>
    </row>
    <row r="60" spans="1:16" s="10" customFormat="1" ht="13.5" customHeight="1" x14ac:dyDescent="0.2">
      <c r="A60" s="12"/>
      <c r="B60" s="11"/>
      <c r="C60" s="12"/>
      <c r="D60" s="12"/>
      <c r="E60" s="12"/>
      <c r="F60" s="21" t="s">
        <v>5</v>
      </c>
      <c r="G60" s="20" t="s">
        <v>17</v>
      </c>
      <c r="H60" s="20"/>
      <c r="I60" s="20" t="s">
        <v>21</v>
      </c>
      <c r="J60" s="20"/>
      <c r="K60" s="46"/>
      <c r="L60" s="46"/>
      <c r="M60" s="100"/>
      <c r="N60" s="100"/>
      <c r="O60" s="100"/>
      <c r="P60" s="99"/>
    </row>
    <row r="61" spans="1:16" s="10" customFormat="1" ht="13.5" customHeight="1" x14ac:dyDescent="0.2">
      <c r="A61" s="12"/>
      <c r="B61" s="11"/>
      <c r="C61" s="12"/>
      <c r="D61" s="12"/>
      <c r="E61" s="12"/>
      <c r="F61" s="21"/>
      <c r="G61" s="20"/>
      <c r="H61" s="20"/>
      <c r="K61" s="46"/>
      <c r="L61" s="46"/>
      <c r="M61" s="47"/>
      <c r="N61" s="47"/>
      <c r="P61" s="99"/>
    </row>
    <row r="62" spans="1:16" s="10" customFormat="1" ht="13.5" customHeight="1" x14ac:dyDescent="0.2">
      <c r="A62" s="12"/>
      <c r="B62" s="11"/>
      <c r="C62" s="12"/>
      <c r="D62" s="12"/>
      <c r="E62" s="12"/>
      <c r="F62" s="21"/>
      <c r="G62" s="20"/>
      <c r="H62" s="20"/>
      <c r="K62" s="48"/>
      <c r="L62" s="48"/>
      <c r="M62" s="47"/>
      <c r="N62" s="47"/>
    </row>
    <row r="63" spans="1:16" s="10" customFormat="1" ht="13.5" customHeight="1" x14ac:dyDescent="0.2">
      <c r="A63" s="12"/>
      <c r="B63" s="11"/>
      <c r="C63" s="12"/>
      <c r="D63" s="12"/>
      <c r="E63" s="12"/>
      <c r="F63" s="21"/>
      <c r="G63" s="20"/>
      <c r="H63" s="20"/>
      <c r="I63" s="20"/>
      <c r="J63" s="19"/>
      <c r="K63" s="48"/>
      <c r="L63" s="48"/>
      <c r="M63" s="48"/>
      <c r="N63" s="48"/>
      <c r="O63" s="4"/>
    </row>
  </sheetData>
  <sheetProtection selectLockedCells="1" selectUnlockedCells="1"/>
  <mergeCells count="23">
    <mergeCell ref="H12:I12"/>
    <mergeCell ref="H26:I26"/>
    <mergeCell ref="H14:I14"/>
    <mergeCell ref="H28:I28"/>
    <mergeCell ref="F57:I57"/>
    <mergeCell ref="H15:I15"/>
    <mergeCell ref="H17:I17"/>
    <mergeCell ref="H19:I19"/>
    <mergeCell ref="H21:I21"/>
    <mergeCell ref="H23:I23"/>
    <mergeCell ref="H24:I24"/>
    <mergeCell ref="A10:A11"/>
    <mergeCell ref="B10:B11"/>
    <mergeCell ref="C10:C11"/>
    <mergeCell ref="D10:D11"/>
    <mergeCell ref="E10:E11"/>
    <mergeCell ref="F10:F11"/>
    <mergeCell ref="G10:I11"/>
    <mergeCell ref="H2:N3"/>
    <mergeCell ref="H4:N4"/>
    <mergeCell ref="H5:N5"/>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rowBreaks count="1" manualBreakCount="1">
    <brk id="27" min="5" max="14"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42"/>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163</v>
      </c>
      <c r="J7" s="25"/>
      <c r="K7" s="25"/>
      <c r="L7" s="25"/>
      <c r="M7" s="25"/>
      <c r="N7" s="25"/>
      <c r="O7" s="26"/>
    </row>
    <row r="8" spans="1:15" ht="22.5" customHeight="1" x14ac:dyDescent="0.35">
      <c r="A8" s="89" t="s">
        <v>19</v>
      </c>
      <c r="B8" s="91" t="s">
        <v>58</v>
      </c>
      <c r="F8" s="144" t="s">
        <v>254</v>
      </c>
      <c r="G8" s="144"/>
      <c r="H8" s="144"/>
      <c r="I8" s="25" t="s">
        <v>252</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x14ac:dyDescent="0.2">
      <c r="A12" s="11" t="s">
        <v>164</v>
      </c>
      <c r="B12" s="94"/>
      <c r="C12" s="76" t="s">
        <v>14</v>
      </c>
      <c r="D12" s="77"/>
      <c r="E12" s="92" t="str">
        <f t="shared" ref="E12" si="0">C12</f>
        <v>06</v>
      </c>
      <c r="F12" s="38" t="str">
        <f t="shared" ref="F12:F18" si="1">CONCATENATE(A12,"-",E12)</f>
        <v>2111-06</v>
      </c>
      <c r="G12" s="35" t="str">
        <f t="shared" ref="G12:G18" si="2">IF(D12=0,"g","c")</f>
        <v>g</v>
      </c>
      <c r="H12" s="159" t="str">
        <f>VLOOKUP(E12,'M.V.'!$E$6:$M$51,2,FALSE)</f>
        <v>CORRESPONDENCIA</v>
      </c>
      <c r="I12" s="160"/>
      <c r="J12" s="27" t="str">
        <f>IF(VLOOKUP(E12,'M.V.'!$E$6:$M$51,3,FALSE)=0," ",VLOOKUP(E12,'M.V.'!$E$6:$M$51,3,FALSE))</f>
        <v xml:space="preserve"> </v>
      </c>
      <c r="K12" s="27" t="str">
        <f>IF(VLOOKUP(E12,'M.V.'!$E$6:$M$51,4,FALSE)=0," ",VLOOKUP(E12,'M.V.'!$E$6:$M$51,4,FALSE))</f>
        <v xml:space="preserve"> </v>
      </c>
      <c r="L12" s="27" t="str">
        <f>IF(VLOOKUP(E12,'M.V.'!$E$6:$M$51,5,FALSE)=0," ",VLOOKUP(E12,'M.V.'!$E$6:$M$51,5,FALSE))</f>
        <v xml:space="preserve"> </v>
      </c>
      <c r="M12" s="43" t="str">
        <f>IF(VLOOKUP(E12,'M.V.'!$E$6:$M$51,6,FALSE)=0," ",VLOOKUP(E12,'M.V.'!$E$6:$M$51,6,FALSE))</f>
        <v xml:space="preserve"> </v>
      </c>
      <c r="N12" s="43" t="str">
        <f>IF(VLOOKUP(E12,'M.V.'!$E$6:$M$51,7,FALSE)=0," ",VLOOKUP(E12,'M.V.'!$E$6:$M$51,7,FALSE))</f>
        <v xml:space="preserve"> </v>
      </c>
      <c r="O12" s="95" t="str">
        <f>IF(VLOOKUP(E12,'M.V.'!$E$6:$M$51,9,FALSE)=0," ",VLOOKUP(E12,'M.V.'!$E$6:$M$51,9,FALSE))</f>
        <v xml:space="preserve"> </v>
      </c>
    </row>
    <row r="13" spans="1:15" s="10" customFormat="1" ht="31.5" x14ac:dyDescent="0.2">
      <c r="A13" s="11" t="s">
        <v>164</v>
      </c>
      <c r="B13" s="94">
        <v>6</v>
      </c>
      <c r="C13" s="76" t="s">
        <v>14</v>
      </c>
      <c r="D13" s="77" t="s">
        <v>50</v>
      </c>
      <c r="E13" s="93" t="str">
        <f t="shared" ref="E13:E18" si="3">CONCATENATE(C13,".",D13)</f>
        <v>06.01</v>
      </c>
      <c r="F13" s="39" t="str">
        <f t="shared" si="1"/>
        <v>2111-06.01</v>
      </c>
      <c r="G13" s="35" t="str">
        <f t="shared" si="2"/>
        <v>c</v>
      </c>
      <c r="H13" s="157" t="str">
        <f>VLOOKUP(E13,'M.V.'!$E$6:$M$51,2,FALSE)</f>
        <v>CORRESPONDENCIA EXTERNA</v>
      </c>
      <c r="I13" s="158"/>
      <c r="J13" s="27">
        <f>IF(VLOOKUP(E13,'M.V.'!$E$6:$M$51,3,FALSE)=0," ",VLOOKUP(E13,'M.V.'!$E$6:$M$51,3,FALSE))</f>
        <v>12</v>
      </c>
      <c r="K13" s="27" t="str">
        <f>IF(VLOOKUP(E13,'M.V.'!$E$6:$M$51,4,FALSE)=0," ",VLOOKUP(E13,'M.V.'!$E$6:$M$51,4,FALSE))</f>
        <v>X</v>
      </c>
      <c r="L13" s="27" t="str">
        <f>IF(VLOOKUP(E13,'M.V.'!$E$6:$M$51,5,FALSE)=0," ",VLOOKUP(E13,'M.V.'!$E$6:$M$51,5,FALSE))</f>
        <v xml:space="preserve"> </v>
      </c>
      <c r="M13" s="43" t="str">
        <f>IF(VLOOKUP(E13,'M.V.'!$E$6:$M$51,6,FALSE)=0," ",VLOOKUP(E13,'M.V.'!$E$6:$M$51,6,FALSE))</f>
        <v>X</v>
      </c>
      <c r="N13" s="43" t="str">
        <f>IF(VLOOKUP(E13,'M.V.'!$E$6:$M$51,7,FALSE)=0," ",VLOOKUP(E13,'M.V.'!$E$6:$M$51,7,FALSE))</f>
        <v xml:space="preserve"> </v>
      </c>
      <c r="O13" s="95" t="str">
        <f>IF(VLOOKUP(E13,'M.V.'!$E$6:$M$51,9,FALSE)=0," ",VLOOKUP(E13,'M.V.'!$E$6:$M$51,9,FALSE))</f>
        <v>Constituyen parte de la memoria histórica, porque testimonian el desarrollo de las actividades realizadas en cumplimiento de las funciones administrativas; Ver ficha N°. 6</v>
      </c>
    </row>
    <row r="14" spans="1:15" s="10" customFormat="1" x14ac:dyDescent="0.2">
      <c r="A14" s="11"/>
      <c r="B14" s="94"/>
      <c r="C14" s="76"/>
      <c r="D14" s="77"/>
      <c r="E14" s="93"/>
      <c r="F14" s="58"/>
      <c r="G14" s="59"/>
      <c r="H14" s="60"/>
      <c r="I14" s="61"/>
      <c r="J14" s="62"/>
      <c r="K14" s="62"/>
      <c r="L14" s="62"/>
      <c r="M14" s="63"/>
      <c r="N14" s="63"/>
      <c r="O14" s="102"/>
    </row>
    <row r="15" spans="1:15" s="10" customFormat="1" ht="42" x14ac:dyDescent="0.2">
      <c r="A15" s="11" t="s">
        <v>164</v>
      </c>
      <c r="B15" s="94">
        <v>7</v>
      </c>
      <c r="C15" s="76" t="s">
        <v>14</v>
      </c>
      <c r="D15" s="77" t="s">
        <v>51</v>
      </c>
      <c r="E15" s="93" t="str">
        <f t="shared" si="3"/>
        <v>06.02</v>
      </c>
      <c r="F15" s="39" t="str">
        <f t="shared" si="1"/>
        <v>2111-06.02</v>
      </c>
      <c r="G15" s="35" t="str">
        <f t="shared" si="2"/>
        <v>c</v>
      </c>
      <c r="H15" s="157" t="str">
        <f>VLOOKUP(E15,'M.V.'!$E$6:$M$51,2,FALSE)</f>
        <v>CORRESPONDENCIA INTERNA</v>
      </c>
      <c r="I15" s="158"/>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de la entidad, porque reflejan y testimonian el desarrollo de las actividades realizadas por cada dependencia en cumplimiento de las funciones administrativas; Ver ficha N°. 7</v>
      </c>
    </row>
    <row r="16" spans="1:15" s="10" customFormat="1" ht="15.75" thickBot="1" x14ac:dyDescent="0.25">
      <c r="A16" s="11"/>
      <c r="B16" s="94"/>
      <c r="C16" s="76"/>
      <c r="D16" s="77"/>
      <c r="E16" s="93"/>
      <c r="F16" s="57"/>
      <c r="G16" s="50"/>
      <c r="H16" s="51"/>
      <c r="I16" s="52"/>
      <c r="J16" s="53"/>
      <c r="K16" s="53"/>
      <c r="L16" s="53"/>
      <c r="M16" s="54"/>
      <c r="N16" s="54"/>
      <c r="O16" s="101"/>
    </row>
    <row r="17" spans="1:15" s="10" customFormat="1" x14ac:dyDescent="0.2">
      <c r="A17" s="11" t="s">
        <v>164</v>
      </c>
      <c r="B17" s="94"/>
      <c r="C17" s="76" t="s">
        <v>34</v>
      </c>
      <c r="D17" s="77"/>
      <c r="E17" s="92" t="str">
        <f t="shared" ref="E17" si="4">C17</f>
        <v>15</v>
      </c>
      <c r="F17" s="38" t="str">
        <f t="shared" si="1"/>
        <v>2111-15</v>
      </c>
      <c r="G17" s="35" t="str">
        <f t="shared" si="2"/>
        <v>g</v>
      </c>
      <c r="H17" s="159" t="str">
        <f>VLOOKUP(E17,'M.V.'!$E$6:$M$51,2,FALSE)</f>
        <v>INFORMES</v>
      </c>
      <c r="I17" s="160"/>
      <c r="J17" s="27" t="str">
        <f>IF(VLOOKUP(E17,'M.V.'!$E$6:$M$51,3,FALSE)=0," ",VLOOKUP(E17,'M.V.'!$E$6:$M$51,3,FALSE))</f>
        <v xml:space="preserve"> </v>
      </c>
      <c r="K17" s="27" t="str">
        <f>IF(VLOOKUP(E17,'M.V.'!$E$6:$M$51,4,FALSE)=0," ",VLOOKUP(E17,'M.V.'!$E$6:$M$51,4,FALSE))</f>
        <v xml:space="preserve"> </v>
      </c>
      <c r="L17" s="27" t="str">
        <f>IF(VLOOKUP(E17,'M.V.'!$E$6:$M$51,5,FALSE)=0," ",VLOOKUP(E17,'M.V.'!$E$6:$M$51,5,FALSE))</f>
        <v xml:space="preserve"> </v>
      </c>
      <c r="M17" s="43" t="str">
        <f>IF(VLOOKUP(E17,'M.V.'!$E$6:$M$51,6,FALSE)=0," ",VLOOKUP(E17,'M.V.'!$E$6:$M$51,6,FALSE))</f>
        <v xml:space="preserve"> </v>
      </c>
      <c r="N17" s="43" t="str">
        <f>IF(VLOOKUP(E17,'M.V.'!$E$6:$M$51,7,FALSE)=0," ",VLOOKUP(E17,'M.V.'!$E$6:$M$51,7,FALSE))</f>
        <v xml:space="preserve"> </v>
      </c>
      <c r="O17" s="95" t="str">
        <f>IF(VLOOKUP(E17,'M.V.'!$E$6:$M$51,9,FALSE)=0," ",VLOOKUP(E17,'M.V.'!$E$6:$M$51,9,FALSE))</f>
        <v xml:space="preserve"> </v>
      </c>
    </row>
    <row r="18" spans="1:15" s="10" customFormat="1" ht="42" x14ac:dyDescent="0.2">
      <c r="A18" s="11" t="s">
        <v>164</v>
      </c>
      <c r="B18" s="94">
        <v>17</v>
      </c>
      <c r="C18" s="76" t="s">
        <v>34</v>
      </c>
      <c r="D18" s="77" t="s">
        <v>51</v>
      </c>
      <c r="E18" s="93" t="str">
        <f t="shared" si="3"/>
        <v>15.02</v>
      </c>
      <c r="F18" s="39" t="str">
        <f t="shared" si="1"/>
        <v>2111-15.02</v>
      </c>
      <c r="G18" s="35" t="str">
        <f t="shared" si="2"/>
        <v>c</v>
      </c>
      <c r="H18" s="157" t="str">
        <f>VLOOKUP(E18,'M.V.'!$E$6:$M$51,2,FALSE)</f>
        <v>INFORMES DE SERVICIOS</v>
      </c>
      <c r="I18" s="158"/>
      <c r="J18" s="27">
        <f>IF(VLOOKUP(E18,'M.V.'!$E$6:$M$51,3,FALSE)=0," ",VLOOKUP(E18,'M.V.'!$E$6:$M$51,3,FALSE))</f>
        <v>12</v>
      </c>
      <c r="K18" s="27" t="str">
        <f>IF(VLOOKUP(E18,'M.V.'!$E$6:$M$51,4,FALSE)=0," ",VLOOKUP(E18,'M.V.'!$E$6:$M$51,4,FALSE))</f>
        <v>X</v>
      </c>
      <c r="L18" s="27" t="str">
        <f>IF(VLOOKUP(E18,'M.V.'!$E$6:$M$51,5,FALSE)=0," ",VLOOKUP(E18,'M.V.'!$E$6:$M$51,5,FALSE))</f>
        <v xml:space="preserve"> </v>
      </c>
      <c r="M18" s="43" t="str">
        <f>IF(VLOOKUP(E18,'M.V.'!$E$6:$M$51,6,FALSE)=0," ",VLOOKUP(E18,'M.V.'!$E$6:$M$51,6,FALSE))</f>
        <v>X</v>
      </c>
      <c r="N18" s="43" t="str">
        <f>IF(VLOOKUP(E18,'M.V.'!$E$6:$M$51,7,FALSE)=0," ",VLOOKUP(E18,'M.V.'!$E$6:$M$51,7,FALSE))</f>
        <v xml:space="preserve"> </v>
      </c>
      <c r="O18" s="95" t="str">
        <f>IF(VLOOKUP(E18,'M.V.'!$E$6:$M$51,9,FALSE)=0," ",VLOOKUP(E18,'M.V.'!$E$6:$M$51,9,FALSE))</f>
        <v>Constituyen parte del patrimonio documental de la entidad, por cuanto evidencian y describen de manera detallada, las actividades realizadas en la atención de los servicios de emergencia; Ver ficha N°. 17</v>
      </c>
    </row>
    <row r="19" spans="1:15" s="10" customFormat="1" ht="15.75" thickBot="1" x14ac:dyDescent="0.25">
      <c r="A19" s="11"/>
      <c r="B19" s="94"/>
      <c r="C19" s="76"/>
      <c r="D19" s="77"/>
      <c r="E19" s="93"/>
      <c r="F19" s="57"/>
      <c r="G19" s="50"/>
      <c r="H19" s="51"/>
      <c r="I19" s="52"/>
      <c r="J19" s="53"/>
      <c r="K19" s="53"/>
      <c r="L19" s="53"/>
      <c r="M19" s="54"/>
      <c r="N19" s="54"/>
      <c r="O19" s="101"/>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5" customHeight="1" x14ac:dyDescent="0.2">
      <c r="A36" s="12"/>
      <c r="B36" s="11"/>
      <c r="C36" s="12"/>
      <c r="D36" s="12"/>
      <c r="E36" s="12"/>
      <c r="F36" s="152" t="s">
        <v>4</v>
      </c>
      <c r="G36" s="152"/>
      <c r="H36" s="152"/>
      <c r="I36" s="152"/>
      <c r="J36" s="20"/>
      <c r="K36" s="45"/>
      <c r="L36" s="45"/>
      <c r="M36" s="45"/>
      <c r="N36" s="45"/>
      <c r="O36" s="34"/>
      <c r="P36" s="34"/>
    </row>
    <row r="37" spans="1:16" s="10" customFormat="1" ht="13.5" customHeight="1" x14ac:dyDescent="0.2">
      <c r="A37" s="12"/>
      <c r="B37" s="11"/>
      <c r="C37" s="12"/>
      <c r="D37" s="12"/>
      <c r="E37" s="12"/>
      <c r="F37" s="64" t="s">
        <v>15</v>
      </c>
      <c r="G37" s="20" t="s">
        <v>16</v>
      </c>
      <c r="H37" s="20"/>
      <c r="I37" s="20" t="s">
        <v>23</v>
      </c>
      <c r="J37" s="20"/>
      <c r="K37" s="46"/>
      <c r="L37" s="46"/>
      <c r="M37" s="96"/>
      <c r="N37" s="96"/>
      <c r="O37" s="97"/>
      <c r="P37" s="98"/>
    </row>
    <row r="38" spans="1:16" s="10" customFormat="1" ht="13.5" customHeight="1" x14ac:dyDescent="0.2">
      <c r="A38" s="12"/>
      <c r="B38" s="11"/>
      <c r="C38" s="12"/>
      <c r="D38" s="12"/>
      <c r="E38" s="12"/>
      <c r="F38" s="64" t="s">
        <v>19</v>
      </c>
      <c r="G38" s="20" t="s">
        <v>18</v>
      </c>
      <c r="H38" s="20"/>
      <c r="I38" s="20" t="s">
        <v>22</v>
      </c>
      <c r="J38" s="20"/>
      <c r="K38" s="46"/>
      <c r="L38" s="46"/>
      <c r="M38" s="100"/>
      <c r="N38" s="100"/>
      <c r="O38" s="100"/>
      <c r="P38" s="98"/>
    </row>
    <row r="39" spans="1:16" s="10" customFormat="1" ht="13.5" customHeight="1" x14ac:dyDescent="0.2">
      <c r="A39" s="12"/>
      <c r="B39" s="11"/>
      <c r="C39" s="12"/>
      <c r="D39" s="12"/>
      <c r="E39" s="12"/>
      <c r="F39" s="21" t="s">
        <v>5</v>
      </c>
      <c r="G39" s="20" t="s">
        <v>17</v>
      </c>
      <c r="H39" s="20"/>
      <c r="I39" s="20" t="s">
        <v>21</v>
      </c>
      <c r="J39" s="20"/>
      <c r="K39" s="46"/>
      <c r="L39" s="46"/>
      <c r="M39" s="100"/>
      <c r="N39" s="100"/>
      <c r="O39" s="100"/>
      <c r="P39" s="99"/>
    </row>
    <row r="40" spans="1:16" s="10" customFormat="1" ht="13.5" customHeight="1" x14ac:dyDescent="0.2">
      <c r="A40" s="12"/>
      <c r="B40" s="11"/>
      <c r="C40" s="12"/>
      <c r="D40" s="12"/>
      <c r="E40" s="12"/>
      <c r="F40" s="21"/>
      <c r="G40" s="20"/>
      <c r="H40" s="20"/>
      <c r="K40" s="46"/>
      <c r="L40" s="46"/>
      <c r="M40" s="47"/>
      <c r="N40" s="47"/>
      <c r="P40" s="99"/>
    </row>
    <row r="41" spans="1:16" s="10" customFormat="1" ht="13.5" customHeight="1" x14ac:dyDescent="0.2">
      <c r="A41" s="12"/>
      <c r="B41" s="11"/>
      <c r="C41" s="12"/>
      <c r="D41" s="12"/>
      <c r="E41" s="12"/>
      <c r="F41" s="21"/>
      <c r="G41" s="20"/>
      <c r="H41" s="20"/>
      <c r="K41" s="48"/>
      <c r="L41" s="48"/>
      <c r="M41" s="47"/>
      <c r="N41" s="47"/>
    </row>
    <row r="42" spans="1:16" s="10" customFormat="1" ht="13.5" customHeight="1" x14ac:dyDescent="0.2">
      <c r="A42" s="12"/>
      <c r="B42" s="11"/>
      <c r="C42" s="12"/>
      <c r="D42" s="12"/>
      <c r="E42" s="12"/>
      <c r="F42" s="21"/>
      <c r="G42" s="20"/>
      <c r="H42" s="20"/>
      <c r="I42" s="20"/>
      <c r="J42" s="19"/>
      <c r="K42" s="48"/>
      <c r="L42" s="48"/>
      <c r="M42" s="48"/>
      <c r="N42" s="48"/>
      <c r="O42" s="4"/>
    </row>
  </sheetData>
  <sheetProtection selectLockedCells="1" selectUnlockedCells="1"/>
  <mergeCells count="18">
    <mergeCell ref="F10:F11"/>
    <mergeCell ref="H12:I12"/>
    <mergeCell ref="F36:I36"/>
    <mergeCell ref="H13:I13"/>
    <mergeCell ref="H15:I15"/>
    <mergeCell ref="H17:I17"/>
    <mergeCell ref="H18:I18"/>
    <mergeCell ref="A10:A11"/>
    <mergeCell ref="B10:B11"/>
    <mergeCell ref="C10:C11"/>
    <mergeCell ref="D10:D11"/>
    <mergeCell ref="E10:E11"/>
    <mergeCell ref="G10:I11"/>
    <mergeCell ref="J10:J11"/>
    <mergeCell ref="K10:N10"/>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47"/>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162</v>
      </c>
      <c r="J7" s="25"/>
      <c r="K7" s="25"/>
      <c r="L7" s="25"/>
      <c r="M7" s="25"/>
      <c r="N7" s="25"/>
      <c r="O7" s="26"/>
    </row>
    <row r="8" spans="1:15" ht="22.5" customHeight="1" x14ac:dyDescent="0.35">
      <c r="A8" s="89" t="s">
        <v>19</v>
      </c>
      <c r="B8" s="91" t="s">
        <v>58</v>
      </c>
      <c r="F8" s="144" t="s">
        <v>254</v>
      </c>
      <c r="G8" s="144"/>
      <c r="H8" s="144"/>
      <c r="I8" s="25" t="s">
        <v>165</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H14:I16"/>
    <mergeCell ref="F41:I41"/>
    <mergeCell ref="F10:F11"/>
    <mergeCell ref="G10:I11"/>
    <mergeCell ref="H2:N3"/>
    <mergeCell ref="H4:N4"/>
    <mergeCell ref="H5:N5"/>
    <mergeCell ref="A10:A11"/>
    <mergeCell ref="B10:B11"/>
    <mergeCell ref="C10:C11"/>
    <mergeCell ref="D10:D11"/>
    <mergeCell ref="E10:E11"/>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7"/>
  <sheetViews>
    <sheetView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146</v>
      </c>
      <c r="I5" s="180"/>
      <c r="J5" s="180"/>
      <c r="K5" s="180"/>
      <c r="L5" s="180"/>
      <c r="M5" s="180"/>
      <c r="N5" s="180"/>
    </row>
    <row r="6" spans="1:15" ht="22.5" customHeight="1" x14ac:dyDescent="0.25">
      <c r="F6" s="144" t="s">
        <v>20</v>
      </c>
      <c r="G6" s="144"/>
      <c r="H6" s="144"/>
      <c r="I6" s="25" t="s">
        <v>145</v>
      </c>
      <c r="J6" s="25"/>
      <c r="K6" s="25"/>
      <c r="L6" s="25"/>
      <c r="M6" s="25"/>
      <c r="N6" s="25"/>
      <c r="O6" s="26"/>
    </row>
    <row r="7" spans="1:15" ht="22.5" customHeight="1" x14ac:dyDescent="0.35">
      <c r="A7" s="89" t="s">
        <v>15</v>
      </c>
      <c r="B7" s="90" t="s">
        <v>3</v>
      </c>
      <c r="F7" s="144" t="s">
        <v>253</v>
      </c>
      <c r="G7" s="144"/>
      <c r="H7" s="144"/>
      <c r="I7" s="25"/>
      <c r="J7" s="25"/>
      <c r="K7" s="25"/>
      <c r="L7" s="25"/>
      <c r="M7" s="25"/>
      <c r="N7" s="25"/>
      <c r="O7" s="26"/>
    </row>
    <row r="8" spans="1:15" ht="22.5" customHeight="1" x14ac:dyDescent="0.35">
      <c r="A8" s="89" t="s">
        <v>19</v>
      </c>
      <c r="B8" s="91" t="s">
        <v>58</v>
      </c>
      <c r="F8" s="144" t="s">
        <v>254</v>
      </c>
      <c r="G8" s="144"/>
      <c r="H8" s="144"/>
      <c r="I8" s="25"/>
      <c r="J8" s="25"/>
      <c r="K8" s="25"/>
      <c r="L8" s="25"/>
      <c r="M8" s="25"/>
      <c r="N8" s="25"/>
      <c r="O8" s="26"/>
    </row>
    <row r="9" spans="1:15" ht="15.75" thickBot="1" x14ac:dyDescent="0.25">
      <c r="F9" s="120"/>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16"/>
      <c r="I13" s="117"/>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18"/>
      <c r="I17" s="119"/>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H2:N3"/>
    <mergeCell ref="H4:N4"/>
    <mergeCell ref="H5:N5"/>
    <mergeCell ref="A10:A11"/>
    <mergeCell ref="B10:B11"/>
    <mergeCell ref="C10:C11"/>
    <mergeCell ref="D10:D11"/>
    <mergeCell ref="E10:E11"/>
    <mergeCell ref="F41:I41"/>
    <mergeCell ref="H14:I16"/>
    <mergeCell ref="G10:I11"/>
    <mergeCell ref="J10:J11"/>
    <mergeCell ref="K10:N10"/>
    <mergeCell ref="F10:F11"/>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P47"/>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162</v>
      </c>
      <c r="J7" s="25"/>
      <c r="K7" s="25"/>
      <c r="L7" s="25"/>
      <c r="M7" s="25"/>
      <c r="N7" s="25"/>
      <c r="O7" s="26"/>
    </row>
    <row r="8" spans="1:15" ht="22.5" customHeight="1" x14ac:dyDescent="0.35">
      <c r="A8" s="89" t="s">
        <v>19</v>
      </c>
      <c r="B8" s="91" t="s">
        <v>58</v>
      </c>
      <c r="F8" s="144" t="s">
        <v>254</v>
      </c>
      <c r="G8" s="144"/>
      <c r="H8" s="144"/>
      <c r="I8" s="25" t="s">
        <v>166</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H14:I16"/>
    <mergeCell ref="F41:I41"/>
    <mergeCell ref="F10:F11"/>
    <mergeCell ref="G10:I11"/>
    <mergeCell ref="H2:N3"/>
    <mergeCell ref="H4:N4"/>
    <mergeCell ref="H5:N5"/>
    <mergeCell ref="A10:A11"/>
    <mergeCell ref="B10:B11"/>
    <mergeCell ref="C10:C11"/>
    <mergeCell ref="D10:D11"/>
    <mergeCell ref="E10:E11"/>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34"/>
  <sheetViews>
    <sheetView topLeftCell="D1"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162</v>
      </c>
      <c r="J7" s="25"/>
      <c r="K7" s="25"/>
      <c r="L7" s="25"/>
      <c r="M7" s="25"/>
      <c r="N7" s="25"/>
      <c r="O7" s="26"/>
    </row>
    <row r="8" spans="1:15" ht="22.5" customHeight="1" x14ac:dyDescent="0.35">
      <c r="A8" s="89" t="s">
        <v>19</v>
      </c>
      <c r="B8" s="91" t="s">
        <v>58</v>
      </c>
      <c r="F8" s="144" t="s">
        <v>254</v>
      </c>
      <c r="G8" s="144"/>
      <c r="H8" s="144"/>
      <c r="I8" s="25" t="s">
        <v>168</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x14ac:dyDescent="0.2">
      <c r="A12" s="11" t="s">
        <v>167</v>
      </c>
      <c r="B12" s="94"/>
      <c r="C12" s="76" t="s">
        <v>14</v>
      </c>
      <c r="D12" s="77"/>
      <c r="E12" s="92" t="str">
        <f t="shared" ref="E12" si="0">C12</f>
        <v>06</v>
      </c>
      <c r="F12" s="38" t="str">
        <f t="shared" ref="F12:F25" si="1">CONCATENATE(A12,"-",E12)</f>
        <v>2130-06</v>
      </c>
      <c r="G12" s="35" t="str">
        <f t="shared" ref="G12:G25" si="2">IF(D12=0,"g","c")</f>
        <v>g</v>
      </c>
      <c r="H12" s="159" t="str">
        <f>VLOOKUP(E12,'M.V.'!$E$6:$M$51,2,FALSE)</f>
        <v>CORRESPONDENCIA</v>
      </c>
      <c r="I12" s="160"/>
      <c r="J12" s="27" t="str">
        <f>IF(VLOOKUP(E12,'M.V.'!$E$6:$M$51,3,FALSE)=0," ",VLOOKUP(E12,'M.V.'!$E$6:$M$51,3,FALSE))</f>
        <v xml:space="preserve"> </v>
      </c>
      <c r="K12" s="27" t="str">
        <f>IF(VLOOKUP(E12,'M.V.'!$E$6:$M$51,4,FALSE)=0," ",VLOOKUP(E12,'M.V.'!$E$6:$M$51,4,FALSE))</f>
        <v xml:space="preserve"> </v>
      </c>
      <c r="L12" s="27" t="str">
        <f>IF(VLOOKUP(E12,'M.V.'!$E$6:$M$51,5,FALSE)=0," ",VLOOKUP(E12,'M.V.'!$E$6:$M$51,5,FALSE))</f>
        <v xml:space="preserve"> </v>
      </c>
      <c r="M12" s="43" t="str">
        <f>IF(VLOOKUP(E12,'M.V.'!$E$6:$M$51,6,FALSE)=0," ",VLOOKUP(E12,'M.V.'!$E$6:$M$51,6,FALSE))</f>
        <v xml:space="preserve"> </v>
      </c>
      <c r="N12" s="43" t="str">
        <f>IF(VLOOKUP(E12,'M.V.'!$E$6:$M$51,7,FALSE)=0," ",VLOOKUP(E12,'M.V.'!$E$6:$M$51,7,FALSE))</f>
        <v xml:space="preserve"> </v>
      </c>
      <c r="O12" s="95" t="str">
        <f>IF(VLOOKUP(E12,'M.V.'!$E$6:$M$51,9,FALSE)=0," ",VLOOKUP(E12,'M.V.'!$E$6:$M$51,9,FALSE))</f>
        <v xml:space="preserve"> </v>
      </c>
    </row>
    <row r="13" spans="1:15" s="10" customFormat="1" ht="31.5" x14ac:dyDescent="0.2">
      <c r="A13" s="11" t="s">
        <v>167</v>
      </c>
      <c r="B13" s="94">
        <v>6</v>
      </c>
      <c r="C13" s="76" t="s">
        <v>14</v>
      </c>
      <c r="D13" s="77" t="s">
        <v>50</v>
      </c>
      <c r="E13" s="93" t="str">
        <f t="shared" ref="E13:E15" si="3">CONCATENATE(C13,".",D13)</f>
        <v>06.01</v>
      </c>
      <c r="F13" s="39" t="str">
        <f t="shared" si="1"/>
        <v>2130-06.01</v>
      </c>
      <c r="G13" s="35" t="str">
        <f t="shared" si="2"/>
        <v>c</v>
      </c>
      <c r="H13" s="157" t="str">
        <f>VLOOKUP(E13,'M.V.'!$E$6:$M$51,2,FALSE)</f>
        <v>CORRESPONDENCIA EXTERNA</v>
      </c>
      <c r="I13" s="158"/>
      <c r="J13" s="27">
        <f>IF(VLOOKUP(E13,'M.V.'!$E$6:$M$51,3,FALSE)=0," ",VLOOKUP(E13,'M.V.'!$E$6:$M$51,3,FALSE))</f>
        <v>12</v>
      </c>
      <c r="K13" s="27" t="str">
        <f>IF(VLOOKUP(E13,'M.V.'!$E$6:$M$51,4,FALSE)=0," ",VLOOKUP(E13,'M.V.'!$E$6:$M$51,4,FALSE))</f>
        <v>X</v>
      </c>
      <c r="L13" s="27" t="str">
        <f>IF(VLOOKUP(E13,'M.V.'!$E$6:$M$51,5,FALSE)=0," ",VLOOKUP(E13,'M.V.'!$E$6:$M$51,5,FALSE))</f>
        <v xml:space="preserve"> </v>
      </c>
      <c r="M13" s="43" t="str">
        <f>IF(VLOOKUP(E13,'M.V.'!$E$6:$M$51,6,FALSE)=0," ",VLOOKUP(E13,'M.V.'!$E$6:$M$51,6,FALSE))</f>
        <v>X</v>
      </c>
      <c r="N13" s="43" t="str">
        <f>IF(VLOOKUP(E13,'M.V.'!$E$6:$M$51,7,FALSE)=0," ",VLOOKUP(E13,'M.V.'!$E$6:$M$51,7,FALSE))</f>
        <v xml:space="preserve"> </v>
      </c>
      <c r="O13" s="95" t="str">
        <f>IF(VLOOKUP(E13,'M.V.'!$E$6:$M$51,9,FALSE)=0," ",VLOOKUP(E13,'M.V.'!$E$6:$M$51,9,FALSE))</f>
        <v>Constituyen parte de la memoria histórica, porque testimonian el desarrollo de las actividades realizadas en cumplimiento de las funciones administrativas; Ver ficha N°. 6</v>
      </c>
    </row>
    <row r="14" spans="1:15" s="10" customFormat="1" x14ac:dyDescent="0.2">
      <c r="A14" s="11"/>
      <c r="B14" s="94"/>
      <c r="C14" s="76"/>
      <c r="D14" s="77"/>
      <c r="E14" s="93"/>
      <c r="F14" s="58"/>
      <c r="G14" s="59"/>
      <c r="H14" s="60"/>
      <c r="I14" s="61"/>
      <c r="J14" s="62"/>
      <c r="K14" s="62"/>
      <c r="L14" s="62"/>
      <c r="M14" s="63"/>
      <c r="N14" s="63"/>
      <c r="O14" s="102"/>
    </row>
    <row r="15" spans="1:15" s="10" customFormat="1" ht="42" x14ac:dyDescent="0.2">
      <c r="A15" s="11" t="s">
        <v>167</v>
      </c>
      <c r="B15" s="94">
        <v>7</v>
      </c>
      <c r="C15" s="76" t="s">
        <v>14</v>
      </c>
      <c r="D15" s="77" t="s">
        <v>51</v>
      </c>
      <c r="E15" s="93" t="str">
        <f t="shared" si="3"/>
        <v>06.02</v>
      </c>
      <c r="F15" s="39" t="str">
        <f t="shared" si="1"/>
        <v>2130-06.02</v>
      </c>
      <c r="G15" s="35" t="str">
        <f t="shared" si="2"/>
        <v>c</v>
      </c>
      <c r="H15" s="157" t="str">
        <f>VLOOKUP(E15,'M.V.'!$E$6:$M$51,2,FALSE)</f>
        <v>CORRESPONDENCIA INTERNA</v>
      </c>
      <c r="I15" s="158"/>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de la entidad, porque reflejan y testimonian el desarrollo de las actividades realizadas por cada dependencia en cumplimiento de las funciones administrativas; Ver ficha N°. 7</v>
      </c>
    </row>
    <row r="16" spans="1:15" s="10" customFormat="1" ht="15.75" thickBot="1" x14ac:dyDescent="0.25">
      <c r="A16" s="11"/>
      <c r="B16" s="94"/>
      <c r="C16" s="76"/>
      <c r="D16" s="77"/>
      <c r="E16" s="93"/>
      <c r="F16" s="57"/>
      <c r="G16" s="50"/>
      <c r="H16" s="51"/>
      <c r="I16" s="52"/>
      <c r="J16" s="53"/>
      <c r="K16" s="53"/>
      <c r="L16" s="53"/>
      <c r="M16" s="54"/>
      <c r="N16" s="54"/>
      <c r="O16" s="101"/>
    </row>
    <row r="17" spans="1:16" s="10" customFormat="1" ht="31.5" x14ac:dyDescent="0.2">
      <c r="A17" s="11" t="s">
        <v>167</v>
      </c>
      <c r="B17" s="94">
        <v>15</v>
      </c>
      <c r="C17" s="76" t="s">
        <v>33</v>
      </c>
      <c r="D17" s="77"/>
      <c r="E17" s="92" t="str">
        <f t="shared" ref="E17" si="4">C17</f>
        <v>14</v>
      </c>
      <c r="F17" s="38" t="str">
        <f t="shared" si="1"/>
        <v>2130-14</v>
      </c>
      <c r="G17" s="35" t="str">
        <f t="shared" si="2"/>
        <v>g</v>
      </c>
      <c r="H17" s="159" t="str">
        <f>VLOOKUP(E17,'M.V.'!$E$6:$M$51,2,FALSE)</f>
        <v>INFORMATIVOS ADMINISTRATIVOS</v>
      </c>
      <c r="I17" s="160"/>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Se conservan totalmente por evidenciar el proceso particular de investigaciones internas en el Cuerpo de Bomberos; Ver ficha N°. 15</v>
      </c>
    </row>
    <row r="18" spans="1:16" s="10" customFormat="1" ht="15.75" thickBot="1" x14ac:dyDescent="0.25">
      <c r="A18" s="11"/>
      <c r="B18" s="94"/>
      <c r="C18" s="76"/>
      <c r="D18" s="77"/>
      <c r="E18" s="92"/>
      <c r="F18" s="49"/>
      <c r="G18" s="50"/>
      <c r="H18" s="55"/>
      <c r="I18" s="56"/>
      <c r="J18" s="53"/>
      <c r="K18" s="53"/>
      <c r="L18" s="53"/>
      <c r="M18" s="54"/>
      <c r="N18" s="54"/>
      <c r="O18" s="101"/>
    </row>
    <row r="19" spans="1:16" s="10" customFormat="1" ht="42" x14ac:dyDescent="0.2">
      <c r="A19" s="11" t="s">
        <v>167</v>
      </c>
      <c r="B19" s="94">
        <v>20</v>
      </c>
      <c r="C19" s="76" t="s">
        <v>37</v>
      </c>
      <c r="D19" s="77"/>
      <c r="E19" s="92" t="str">
        <f t="shared" ref="E19:E21" si="5">C19</f>
        <v>18</v>
      </c>
      <c r="F19" s="38" t="str">
        <f t="shared" si="1"/>
        <v>2130-18</v>
      </c>
      <c r="G19" s="35" t="str">
        <f t="shared" si="2"/>
        <v>g</v>
      </c>
      <c r="H19" s="159" t="str">
        <f>VLOOKUP(E19,'M.V.'!$E$6:$M$51,2,FALSE)</f>
        <v>LIBROS DE MINUTAS DE SERVICIOS PRESTADOS</v>
      </c>
      <c r="I19" s="160"/>
      <c r="J19" s="27">
        <f>IF(VLOOKUP(E19,'M.V.'!$E$6:$M$51,3,FALSE)=0," ",VLOOKUP(E19,'M.V.'!$E$6:$M$51,3,FALSE))</f>
        <v>12</v>
      </c>
      <c r="K19" s="27" t="str">
        <f>IF(VLOOKUP(E19,'M.V.'!$E$6:$M$51,4,FALSE)=0," ",VLOOKUP(E19,'M.V.'!$E$6:$M$51,4,FALSE))</f>
        <v>X</v>
      </c>
      <c r="L19" s="27" t="str">
        <f>IF(VLOOKUP(E19,'M.V.'!$E$6:$M$51,5,FALSE)=0," ",VLOOKUP(E19,'M.V.'!$E$6:$M$51,5,FALSE))</f>
        <v xml:space="preserve"> </v>
      </c>
      <c r="M19" s="43" t="str">
        <f>IF(VLOOKUP(E19,'M.V.'!$E$6:$M$51,6,FALSE)=0," ",VLOOKUP(E19,'M.V.'!$E$6:$M$51,6,FALSE))</f>
        <v>X</v>
      </c>
      <c r="N19" s="43" t="str">
        <f>IF(VLOOKUP(E19,'M.V.'!$E$6:$M$51,7,FALSE)=0," ",VLOOKUP(E19,'M.V.'!$E$6:$M$51,7,FALSE))</f>
        <v xml:space="preserve"> </v>
      </c>
      <c r="O19" s="95" t="str">
        <f>IF(VLOOKUP(E19,'M.V.'!$E$6:$M$51,9,FALSE)=0," ",VLOOKUP(E19,'M.V.'!$E$6:$M$51,9,FALSE))</f>
        <v>Constituyen parte de la memoria histórica de la entidad, porque reflejan el desarrollo detallado de las actividades realizadas en cumplimiento de la atención de emergencias; Ver ficha N°. 20</v>
      </c>
    </row>
    <row r="20" spans="1:16" s="10" customFormat="1" ht="15.75" thickBot="1" x14ac:dyDescent="0.25">
      <c r="A20" s="11"/>
      <c r="B20" s="94"/>
      <c r="C20" s="76"/>
      <c r="D20" s="77"/>
      <c r="E20" s="92"/>
      <c r="F20" s="49"/>
      <c r="G20" s="50"/>
      <c r="H20" s="55"/>
      <c r="I20" s="56"/>
      <c r="J20" s="53"/>
      <c r="K20" s="53"/>
      <c r="L20" s="53"/>
      <c r="M20" s="54"/>
      <c r="N20" s="54"/>
      <c r="O20" s="101"/>
    </row>
    <row r="21" spans="1:16" s="10" customFormat="1" ht="31.5" x14ac:dyDescent="0.2">
      <c r="A21" s="11" t="s">
        <v>167</v>
      </c>
      <c r="B21" s="94">
        <v>25</v>
      </c>
      <c r="C21" s="76" t="s">
        <v>42</v>
      </c>
      <c r="D21" s="77"/>
      <c r="E21" s="92" t="str">
        <f t="shared" si="5"/>
        <v>23</v>
      </c>
      <c r="F21" s="38" t="str">
        <f t="shared" si="1"/>
        <v>2130-23</v>
      </c>
      <c r="G21" s="35" t="str">
        <f t="shared" si="2"/>
        <v>g</v>
      </c>
      <c r="H21" s="159" t="str">
        <f>VLOOKUP(E21,'M.V.'!$E$6:$M$51,2,FALSE)</f>
        <v>ORDENES INTERNAS</v>
      </c>
      <c r="I21" s="160"/>
      <c r="J21" s="27">
        <f>IF(VLOOKUP(E21,'M.V.'!$E$6:$M$51,3,FALSE)=0," ",VLOOKUP(E21,'M.V.'!$E$6:$M$51,3,FALSE))</f>
        <v>20</v>
      </c>
      <c r="K21" s="27" t="str">
        <f>IF(VLOOKUP(E21,'M.V.'!$E$6:$M$51,4,FALSE)=0," ",VLOOKUP(E21,'M.V.'!$E$6:$M$51,4,FALSE))</f>
        <v xml:space="preserve"> </v>
      </c>
      <c r="L21" s="27" t="str">
        <f>IF(VLOOKUP(E21,'M.V.'!$E$6:$M$51,5,FALSE)=0," ",VLOOKUP(E21,'M.V.'!$E$6:$M$51,5,FALSE))</f>
        <v>X</v>
      </c>
      <c r="M21" s="43" t="str">
        <f>IF(VLOOKUP(E21,'M.V.'!$E$6:$M$51,6,FALSE)=0," ",VLOOKUP(E21,'M.V.'!$E$6:$M$51,6,FALSE))</f>
        <v xml:space="preserve"> </v>
      </c>
      <c r="N21" s="43" t="str">
        <f>IF(VLOOKUP(E21,'M.V.'!$E$6:$M$51,7,FALSE)=0," ",VLOOKUP(E21,'M.V.'!$E$6:$M$51,7,FALSE))</f>
        <v xml:space="preserve"> </v>
      </c>
      <c r="O21" s="95" t="str">
        <f>IF(VLOOKUP(E21,'M.V.'!$E$6:$M$51,9,FALSE)=0," ",VLOOKUP(E21,'M.V.'!$E$6:$M$51,9,FALSE))</f>
        <v>Se eliminan una vez cumplido el tiempo de retención en el archivo central por no generar valores secundarios; Ver ficha N°. 25</v>
      </c>
    </row>
    <row r="22" spans="1:16" s="10" customFormat="1" ht="15.75" thickBot="1" x14ac:dyDescent="0.25">
      <c r="A22" s="11"/>
      <c r="B22" s="94"/>
      <c r="C22" s="76"/>
      <c r="D22" s="77"/>
      <c r="E22" s="92"/>
      <c r="F22" s="49"/>
      <c r="G22" s="50"/>
      <c r="H22" s="55"/>
      <c r="I22" s="56"/>
      <c r="J22" s="53"/>
      <c r="K22" s="53"/>
      <c r="L22" s="53"/>
      <c r="M22" s="54"/>
      <c r="N22" s="54"/>
      <c r="O22" s="101"/>
    </row>
    <row r="23" spans="1:16" s="10" customFormat="1" ht="31.5" x14ac:dyDescent="0.2">
      <c r="A23" s="11" t="s">
        <v>167</v>
      </c>
      <c r="B23" s="94">
        <v>38</v>
      </c>
      <c r="C23" s="76" t="s">
        <v>49</v>
      </c>
      <c r="D23" s="77"/>
      <c r="E23" s="92" t="str">
        <f t="shared" ref="E23:E25" si="6">C23</f>
        <v>30</v>
      </c>
      <c r="F23" s="38" t="str">
        <f t="shared" si="1"/>
        <v>2130-30</v>
      </c>
      <c r="G23" s="35" t="str">
        <f t="shared" si="2"/>
        <v>g</v>
      </c>
      <c r="H23" s="159" t="str">
        <f>VLOOKUP(E23,'M.V.'!$E$6:$M$51,2,FALSE)</f>
        <v>REGISTRO DE LLAMADAS DE EMERGENCIA</v>
      </c>
      <c r="I23" s="160"/>
      <c r="J23" s="27">
        <f>IF(VLOOKUP(E23,'M.V.'!$E$6:$M$51,3,FALSE)=0," ",VLOOKUP(E23,'M.V.'!$E$6:$M$51,3,FALSE))</f>
        <v>5</v>
      </c>
      <c r="K23" s="27" t="str">
        <f>IF(VLOOKUP(E23,'M.V.'!$E$6:$M$51,4,FALSE)=0," ",VLOOKUP(E23,'M.V.'!$E$6:$M$51,4,FALSE))</f>
        <v xml:space="preserve"> </v>
      </c>
      <c r="L23" s="27" t="str">
        <f>IF(VLOOKUP(E23,'M.V.'!$E$6:$M$51,5,FALSE)=0," ",VLOOKUP(E23,'M.V.'!$E$6:$M$51,5,FALSE))</f>
        <v>X</v>
      </c>
      <c r="M23" s="43" t="str">
        <f>IF(VLOOKUP(E23,'M.V.'!$E$6:$M$51,6,FALSE)=0," ",VLOOKUP(E23,'M.V.'!$E$6:$M$51,6,FALSE))</f>
        <v xml:space="preserve"> </v>
      </c>
      <c r="N23" s="43" t="str">
        <f>IF(VLOOKUP(E23,'M.V.'!$E$6:$M$51,7,FALSE)=0," ",VLOOKUP(E23,'M.V.'!$E$6:$M$51,7,FALSE))</f>
        <v xml:space="preserve"> </v>
      </c>
      <c r="O23" s="95" t="str">
        <f>IF(VLOOKUP(E23,'M.V.'!$E$6:$M$51,9,FALSE)=0," ",VLOOKUP(E23,'M.V.'!$E$6:$M$51,9,FALSE))</f>
        <v>Se eliminan una vez cumplido el tiempo de retención en el archivo central por no generar valores secundarios; Ver ficha N°. 38</v>
      </c>
    </row>
    <row r="24" spans="1:16" s="10" customFormat="1" ht="15.75" thickBot="1" x14ac:dyDescent="0.25">
      <c r="A24" s="11"/>
      <c r="B24" s="94"/>
      <c r="C24" s="76"/>
      <c r="D24" s="77"/>
      <c r="E24" s="92"/>
      <c r="F24" s="49"/>
      <c r="G24" s="50"/>
      <c r="H24" s="55"/>
      <c r="I24" s="56"/>
      <c r="J24" s="53"/>
      <c r="K24" s="53"/>
      <c r="L24" s="53"/>
      <c r="M24" s="54"/>
      <c r="N24" s="54"/>
      <c r="O24" s="101"/>
    </row>
    <row r="25" spans="1:16" s="10" customFormat="1" ht="42" x14ac:dyDescent="0.2">
      <c r="A25" s="11" t="s">
        <v>167</v>
      </c>
      <c r="B25" s="94">
        <v>39</v>
      </c>
      <c r="C25" s="76" t="s">
        <v>128</v>
      </c>
      <c r="D25" s="77"/>
      <c r="E25" s="92" t="str">
        <f t="shared" si="6"/>
        <v>31</v>
      </c>
      <c r="F25" s="38" t="str">
        <f t="shared" si="1"/>
        <v>2130-31</v>
      </c>
      <c r="G25" s="35" t="str">
        <f t="shared" si="2"/>
        <v>g</v>
      </c>
      <c r="H25" s="159" t="str">
        <f>VLOOKUP(E25,'M.V.'!$E$6:$M$51,2,FALSE)</f>
        <v>REPORTE DIARIO DE SERVICIOS DE EMERGENCIA ATENDIDOS</v>
      </c>
      <c r="I25" s="160"/>
      <c r="J25" s="27">
        <f>IF(VLOOKUP(E25,'M.V.'!$E$6:$M$51,3,FALSE)=0," ",VLOOKUP(E25,'M.V.'!$E$6:$M$51,3,FALSE))</f>
        <v>5</v>
      </c>
      <c r="K25" s="27" t="str">
        <f>IF(VLOOKUP(E25,'M.V.'!$E$6:$M$51,4,FALSE)=0," ",VLOOKUP(E25,'M.V.'!$E$6:$M$51,4,FALSE))</f>
        <v xml:space="preserve"> </v>
      </c>
      <c r="L25" s="27" t="str">
        <f>IF(VLOOKUP(E25,'M.V.'!$E$6:$M$51,5,FALSE)=0," ",VLOOKUP(E25,'M.V.'!$E$6:$M$51,5,FALSE))</f>
        <v>X</v>
      </c>
      <c r="M25" s="43" t="str">
        <f>IF(VLOOKUP(E25,'M.V.'!$E$6:$M$51,6,FALSE)=0," ",VLOOKUP(E25,'M.V.'!$E$6:$M$51,6,FALSE))</f>
        <v xml:space="preserve"> </v>
      </c>
      <c r="N25" s="43" t="str">
        <f>IF(VLOOKUP(E25,'M.V.'!$E$6:$M$51,7,FALSE)=0," ",VLOOKUP(E25,'M.V.'!$E$6:$M$51,7,FALSE))</f>
        <v xml:space="preserve"> </v>
      </c>
      <c r="O25" s="95" t="str">
        <f>IF(VLOOKUP(E25,'M.V.'!$E$6:$M$51,9,FALSE)=0," ",VLOOKUP(E25,'M.V.'!$E$6:$M$51,9,FALSE))</f>
        <v>Se eliminan por no generar valores secundarios y la información se encuentra detallada en otros asuntos documentales, como las minutas y los informes de servicios, series estas de conservación total; Ver ficha N°. 39</v>
      </c>
    </row>
    <row r="26" spans="1:16" s="10" customFormat="1" ht="15.75" thickBot="1" x14ac:dyDescent="0.25">
      <c r="A26" s="11"/>
      <c r="B26" s="94"/>
      <c r="C26" s="76"/>
      <c r="D26" s="77"/>
      <c r="E26" s="92"/>
      <c r="F26" s="49"/>
      <c r="G26" s="50"/>
      <c r="H26" s="55"/>
      <c r="I26" s="56"/>
      <c r="J26" s="53"/>
      <c r="K26" s="53"/>
      <c r="L26" s="53"/>
      <c r="M26" s="54"/>
      <c r="N26" s="54"/>
      <c r="O26" s="101"/>
    </row>
    <row r="27" spans="1:16" s="10" customFormat="1" ht="12.75" x14ac:dyDescent="0.2">
      <c r="A27" s="12"/>
      <c r="B27" s="11"/>
      <c r="C27" s="12"/>
      <c r="D27" s="12"/>
      <c r="E27" s="12"/>
      <c r="F27" s="13"/>
      <c r="G27" s="32"/>
      <c r="H27" s="14"/>
      <c r="I27" s="14"/>
      <c r="J27" s="15"/>
      <c r="K27" s="44"/>
      <c r="L27" s="44"/>
      <c r="M27" s="44"/>
      <c r="N27" s="44"/>
      <c r="O27" s="16"/>
    </row>
    <row r="28" spans="1:16" s="10" customFormat="1" ht="15" customHeight="1" x14ac:dyDescent="0.2">
      <c r="A28" s="12"/>
      <c r="B28" s="11"/>
      <c r="C28" s="12"/>
      <c r="D28" s="12"/>
      <c r="E28" s="12"/>
      <c r="F28" s="152" t="s">
        <v>4</v>
      </c>
      <c r="G28" s="152"/>
      <c r="H28" s="152"/>
      <c r="I28" s="152"/>
      <c r="J28" s="20"/>
      <c r="K28" s="45"/>
      <c r="L28" s="45"/>
      <c r="M28" s="45"/>
      <c r="N28" s="45"/>
      <c r="O28" s="34"/>
      <c r="P28" s="34"/>
    </row>
    <row r="29" spans="1:16" s="10" customFormat="1" ht="13.5" customHeight="1" x14ac:dyDescent="0.2">
      <c r="A29" s="12"/>
      <c r="B29" s="11"/>
      <c r="C29" s="12"/>
      <c r="D29" s="12"/>
      <c r="E29" s="12"/>
      <c r="F29" s="64" t="s">
        <v>15</v>
      </c>
      <c r="G29" s="20" t="s">
        <v>16</v>
      </c>
      <c r="H29" s="20"/>
      <c r="I29" s="20" t="s">
        <v>23</v>
      </c>
      <c r="J29" s="20"/>
      <c r="K29" s="46"/>
      <c r="L29" s="46"/>
      <c r="M29" s="96"/>
      <c r="N29" s="96"/>
      <c r="O29" s="97"/>
      <c r="P29" s="98"/>
    </row>
    <row r="30" spans="1:16" s="10" customFormat="1" ht="13.5" customHeight="1" x14ac:dyDescent="0.2">
      <c r="A30" s="12"/>
      <c r="B30" s="11"/>
      <c r="C30" s="12"/>
      <c r="D30" s="12"/>
      <c r="E30" s="12"/>
      <c r="F30" s="64" t="s">
        <v>19</v>
      </c>
      <c r="G30" s="20" t="s">
        <v>18</v>
      </c>
      <c r="H30" s="20"/>
      <c r="I30" s="20" t="s">
        <v>22</v>
      </c>
      <c r="J30" s="20"/>
      <c r="K30" s="46"/>
      <c r="L30" s="46"/>
      <c r="M30" s="100"/>
      <c r="N30" s="100"/>
      <c r="O30" s="100"/>
      <c r="P30" s="98"/>
    </row>
    <row r="31" spans="1:16" s="10" customFormat="1" ht="13.5" customHeight="1" x14ac:dyDescent="0.2">
      <c r="A31" s="12"/>
      <c r="B31" s="11"/>
      <c r="C31" s="12"/>
      <c r="D31" s="12"/>
      <c r="E31" s="12"/>
      <c r="F31" s="21" t="s">
        <v>5</v>
      </c>
      <c r="G31" s="20" t="s">
        <v>17</v>
      </c>
      <c r="H31" s="20"/>
      <c r="I31" s="20" t="s">
        <v>21</v>
      </c>
      <c r="J31" s="20"/>
      <c r="K31" s="46"/>
      <c r="L31" s="46"/>
      <c r="M31" s="100"/>
      <c r="N31" s="100"/>
      <c r="O31" s="100"/>
      <c r="P31" s="99"/>
    </row>
    <row r="32" spans="1:16" s="10" customFormat="1" ht="13.5" customHeight="1" x14ac:dyDescent="0.2">
      <c r="A32" s="12"/>
      <c r="B32" s="11"/>
      <c r="C32" s="12"/>
      <c r="D32" s="12"/>
      <c r="E32" s="12"/>
      <c r="F32" s="21"/>
      <c r="G32" s="20"/>
      <c r="H32" s="20"/>
      <c r="K32" s="46"/>
      <c r="L32" s="46"/>
      <c r="M32" s="47"/>
      <c r="N32" s="47"/>
      <c r="P32" s="99"/>
    </row>
    <row r="33" spans="1:15" s="10" customFormat="1" ht="13.5" customHeight="1" x14ac:dyDescent="0.2">
      <c r="A33" s="12"/>
      <c r="B33" s="11"/>
      <c r="C33" s="12"/>
      <c r="D33" s="12"/>
      <c r="E33" s="12"/>
      <c r="F33" s="21"/>
      <c r="G33" s="20"/>
      <c r="H33" s="20"/>
      <c r="K33" s="48"/>
      <c r="L33" s="48"/>
      <c r="M33" s="47"/>
      <c r="N33" s="47"/>
    </row>
    <row r="34" spans="1:15" s="10" customFormat="1" ht="13.5" customHeight="1" x14ac:dyDescent="0.2">
      <c r="A34" s="12"/>
      <c r="B34" s="11"/>
      <c r="C34" s="12"/>
      <c r="D34" s="12"/>
      <c r="E34" s="12"/>
      <c r="F34" s="21"/>
      <c r="G34" s="20"/>
      <c r="H34" s="20"/>
      <c r="I34" s="20"/>
      <c r="J34" s="19"/>
      <c r="K34" s="48"/>
      <c r="L34" s="48"/>
      <c r="M34" s="48"/>
      <c r="N34" s="48"/>
      <c r="O34" s="4"/>
    </row>
  </sheetData>
  <sheetProtection selectLockedCells="1" selectUnlockedCells="1"/>
  <mergeCells count="21">
    <mergeCell ref="F28:I28"/>
    <mergeCell ref="H23:I23"/>
    <mergeCell ref="H25:I25"/>
    <mergeCell ref="H21:I21"/>
    <mergeCell ref="H19:I19"/>
    <mergeCell ref="F10:F11"/>
    <mergeCell ref="H17:I17"/>
    <mergeCell ref="H15:I15"/>
    <mergeCell ref="H12:I12"/>
    <mergeCell ref="H13:I13"/>
    <mergeCell ref="G10:I11"/>
    <mergeCell ref="A10:A11"/>
    <mergeCell ref="B10:B11"/>
    <mergeCell ref="C10:C11"/>
    <mergeCell ref="D10:D11"/>
    <mergeCell ref="E10:E11"/>
    <mergeCell ref="H2:N3"/>
    <mergeCell ref="H4:N4"/>
    <mergeCell ref="H5:N5"/>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P47"/>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168</v>
      </c>
      <c r="J7" s="25"/>
      <c r="K7" s="25"/>
      <c r="L7" s="25"/>
      <c r="M7" s="25"/>
      <c r="N7" s="25"/>
      <c r="O7" s="26"/>
    </row>
    <row r="8" spans="1:15" ht="22.5" customHeight="1" x14ac:dyDescent="0.35">
      <c r="A8" s="89" t="s">
        <v>19</v>
      </c>
      <c r="B8" s="91" t="s">
        <v>58</v>
      </c>
      <c r="F8" s="144" t="s">
        <v>254</v>
      </c>
      <c r="G8" s="144"/>
      <c r="H8" s="144"/>
      <c r="I8" s="25" t="s">
        <v>169</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H14:I16"/>
    <mergeCell ref="F41:I41"/>
    <mergeCell ref="F10:F11"/>
    <mergeCell ref="G10:I11"/>
    <mergeCell ref="H2:N3"/>
    <mergeCell ref="H4:N4"/>
    <mergeCell ref="H5:N5"/>
    <mergeCell ref="A10:A11"/>
    <mergeCell ref="B10:B11"/>
    <mergeCell ref="C10:C11"/>
    <mergeCell ref="D10:D11"/>
    <mergeCell ref="E10:E11"/>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P43"/>
  <sheetViews>
    <sheetView topLeftCell="E1"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168</v>
      </c>
      <c r="J7" s="25"/>
      <c r="K7" s="25"/>
      <c r="L7" s="25"/>
      <c r="M7" s="25"/>
      <c r="N7" s="25"/>
      <c r="O7" s="26"/>
    </row>
    <row r="8" spans="1:15" ht="22.5" customHeight="1" x14ac:dyDescent="0.35">
      <c r="A8" s="89" t="s">
        <v>19</v>
      </c>
      <c r="B8" s="91" t="s">
        <v>58</v>
      </c>
      <c r="F8" s="144" t="s">
        <v>254</v>
      </c>
      <c r="G8" s="144"/>
      <c r="H8" s="144"/>
      <c r="I8" s="25" t="s">
        <v>171</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x14ac:dyDescent="0.2">
      <c r="A12" s="11" t="s">
        <v>170</v>
      </c>
      <c r="B12" s="94"/>
      <c r="C12" s="76" t="s">
        <v>14</v>
      </c>
      <c r="D12" s="77"/>
      <c r="E12" s="92" t="str">
        <f t="shared" ref="E12" si="0">C12</f>
        <v>06</v>
      </c>
      <c r="F12" s="37" t="str">
        <f t="shared" ref="F12:F13" si="1">CONCATENATE(A12,"-",E12)</f>
        <v>2132-06</v>
      </c>
      <c r="G12" s="36" t="str">
        <f t="shared" ref="G12:G13" si="2">IF(D12=0,"g","c")</f>
        <v>g</v>
      </c>
      <c r="H12" s="161" t="str">
        <f>VLOOKUP(E12,'M.V.'!$E$6:$M$51,2,FALSE)</f>
        <v>CORRESPONDENCIA</v>
      </c>
      <c r="I12" s="162"/>
      <c r="J12" s="23" t="str">
        <f>IF(VLOOKUP(E12,'M.V.'!$E$6:$M$51,3,FALSE)=0," ",VLOOKUP(E12,'M.V.'!$E$6:$M$51,3,FALSE))</f>
        <v xml:space="preserve"> </v>
      </c>
      <c r="K12" s="23" t="str">
        <f>IF(VLOOKUP(E12,'M.V.'!$E$6:$M$51,4,FALSE)=0," ",VLOOKUP(E12,'M.V.'!$E$6:$M$51,4,FALSE))</f>
        <v xml:space="preserve"> </v>
      </c>
      <c r="L12" s="23" t="str">
        <f>IF(VLOOKUP(E12,'M.V.'!$E$6:$M$51,5,FALSE)=0," ",VLOOKUP(E12,'M.V.'!$E$6:$M$51,5,FALSE))</f>
        <v xml:space="preserve"> </v>
      </c>
      <c r="M12" s="42" t="str">
        <f>IF(VLOOKUP(E12,'M.V.'!$E$6:$M$51,6,FALSE)=0," ",VLOOKUP(E12,'M.V.'!$E$6:$M$51,6,FALSE))</f>
        <v xml:space="preserve"> </v>
      </c>
      <c r="N12" s="42" t="str">
        <f>IF(VLOOKUP(E12,'M.V.'!$E$6:$M$51,7,FALSE)=0," ",VLOOKUP(E12,'M.V.'!$E$6:$M$51,7,FALSE))</f>
        <v xml:space="preserve"> </v>
      </c>
      <c r="O12" s="24" t="str">
        <f>IF(VLOOKUP(E12,'M.V.'!$E$6:$M$51,9,FALSE)=0," ",VLOOKUP(E12,'M.V.'!$E$6:$M$51,9,FALSE))</f>
        <v xml:space="preserve"> </v>
      </c>
    </row>
    <row r="13" spans="1:15" s="10" customFormat="1" ht="31.5" x14ac:dyDescent="0.2">
      <c r="A13" s="11" t="s">
        <v>170</v>
      </c>
      <c r="B13" s="94">
        <v>6</v>
      </c>
      <c r="C13" s="76" t="s">
        <v>14</v>
      </c>
      <c r="D13" s="77" t="s">
        <v>50</v>
      </c>
      <c r="E13" s="93" t="str">
        <f t="shared" ref="E13" si="3">CONCATENATE(C13,".",D13)</f>
        <v>06.01</v>
      </c>
      <c r="F13" s="39" t="str">
        <f t="shared" si="1"/>
        <v>2132-06.01</v>
      </c>
      <c r="G13" s="35" t="str">
        <f t="shared" si="2"/>
        <v>c</v>
      </c>
      <c r="H13" s="157" t="str">
        <f>VLOOKUP(E13,'M.V.'!$E$6:$M$51,2,FALSE)</f>
        <v>CORRESPONDENCIA EXTERNA</v>
      </c>
      <c r="I13" s="158"/>
      <c r="J13" s="27">
        <f>IF(VLOOKUP(E13,'M.V.'!$E$6:$M$51,3,FALSE)=0," ",VLOOKUP(E13,'M.V.'!$E$6:$M$51,3,FALSE))</f>
        <v>12</v>
      </c>
      <c r="K13" s="27" t="str">
        <f>IF(VLOOKUP(E13,'M.V.'!$E$6:$M$51,4,FALSE)=0," ",VLOOKUP(E13,'M.V.'!$E$6:$M$51,4,FALSE))</f>
        <v>X</v>
      </c>
      <c r="L13" s="27" t="str">
        <f>IF(VLOOKUP(E13,'M.V.'!$E$6:$M$51,5,FALSE)=0," ",VLOOKUP(E13,'M.V.'!$E$6:$M$51,5,FALSE))</f>
        <v xml:space="preserve"> </v>
      </c>
      <c r="M13" s="43" t="str">
        <f>IF(VLOOKUP(E13,'M.V.'!$E$6:$M$51,6,FALSE)=0," ",VLOOKUP(E13,'M.V.'!$E$6:$M$51,6,FALSE))</f>
        <v>X</v>
      </c>
      <c r="N13" s="43" t="str">
        <f>IF(VLOOKUP(E13,'M.V.'!$E$6:$M$51,7,FALSE)=0," ",VLOOKUP(E13,'M.V.'!$E$6:$M$51,7,FALSE))</f>
        <v xml:space="preserve"> </v>
      </c>
      <c r="O13" s="95" t="str">
        <f>IF(VLOOKUP(E13,'M.V.'!$E$6:$M$51,9,FALSE)=0," ",VLOOKUP(E13,'M.V.'!$E$6:$M$51,9,FALSE))</f>
        <v>Constituyen parte de la memoria histórica, porque testimonian el desarrollo de las actividades realizadas en cumplimiento de las funciones administrativas; Ver ficha N°. 6</v>
      </c>
    </row>
    <row r="14" spans="1:15" s="10" customFormat="1" ht="15.75" thickBot="1" x14ac:dyDescent="0.25">
      <c r="A14" s="11"/>
      <c r="B14" s="94"/>
      <c r="C14" s="76"/>
      <c r="D14" s="77"/>
      <c r="E14" s="93"/>
      <c r="F14" s="57"/>
      <c r="G14" s="50"/>
      <c r="H14" s="51"/>
      <c r="I14" s="52"/>
      <c r="J14" s="53"/>
      <c r="K14" s="53"/>
      <c r="L14" s="53"/>
      <c r="M14" s="54"/>
      <c r="N14" s="54"/>
      <c r="O14" s="101"/>
    </row>
    <row r="15" spans="1:15" s="10" customFormat="1" x14ac:dyDescent="0.2">
      <c r="A15" s="11"/>
      <c r="B15" s="94"/>
      <c r="C15" s="76"/>
      <c r="D15" s="77"/>
      <c r="E15" s="93"/>
      <c r="F15" s="135"/>
      <c r="G15" s="136"/>
      <c r="H15" s="130"/>
      <c r="I15" s="130"/>
      <c r="J15" s="137"/>
      <c r="K15" s="137"/>
      <c r="L15" s="137"/>
      <c r="M15" s="44"/>
      <c r="N15" s="44"/>
      <c r="O15" s="16"/>
    </row>
    <row r="16" spans="1:15" s="10" customFormat="1" x14ac:dyDescent="0.2">
      <c r="A16" s="11"/>
      <c r="B16" s="94"/>
      <c r="C16" s="76"/>
      <c r="D16" s="77"/>
      <c r="E16" s="93"/>
      <c r="F16" s="135"/>
      <c r="G16" s="136"/>
      <c r="H16" s="130"/>
      <c r="I16" s="130"/>
      <c r="J16" s="137"/>
      <c r="K16" s="137"/>
      <c r="L16" s="137"/>
      <c r="M16" s="44"/>
      <c r="N16" s="44"/>
      <c r="O16" s="16"/>
    </row>
    <row r="17" spans="1:15" s="10" customFormat="1" x14ac:dyDescent="0.2">
      <c r="A17" s="11"/>
      <c r="B17" s="94"/>
      <c r="C17" s="76"/>
      <c r="D17" s="77"/>
      <c r="E17" s="93"/>
      <c r="F17" s="135"/>
      <c r="G17" s="136"/>
      <c r="H17" s="130"/>
      <c r="I17" s="130"/>
      <c r="J17" s="137"/>
      <c r="K17" s="137"/>
      <c r="L17" s="137"/>
      <c r="M17" s="44"/>
      <c r="N17" s="44"/>
      <c r="O17" s="16"/>
    </row>
    <row r="18" spans="1:15" s="10" customFormat="1" x14ac:dyDescent="0.2">
      <c r="A18" s="11"/>
      <c r="B18" s="94"/>
      <c r="C18" s="76"/>
      <c r="D18" s="77"/>
      <c r="E18" s="93"/>
      <c r="F18" s="135"/>
      <c r="G18" s="136"/>
      <c r="H18" s="130"/>
      <c r="I18" s="130"/>
      <c r="J18" s="137"/>
      <c r="K18" s="137"/>
      <c r="L18" s="137"/>
      <c r="M18" s="44"/>
      <c r="N18" s="44"/>
      <c r="O18" s="16"/>
    </row>
    <row r="19" spans="1:15" s="10" customFormat="1" x14ac:dyDescent="0.2">
      <c r="A19" s="11"/>
      <c r="B19" s="94"/>
      <c r="C19" s="76"/>
      <c r="D19" s="77"/>
      <c r="E19" s="93"/>
      <c r="F19" s="135"/>
      <c r="G19" s="136"/>
      <c r="H19" s="130"/>
      <c r="I19" s="130"/>
      <c r="J19" s="137"/>
      <c r="K19" s="137"/>
      <c r="L19" s="137"/>
      <c r="M19" s="44"/>
      <c r="N19" s="44"/>
      <c r="O19" s="16"/>
    </row>
    <row r="20" spans="1:15" s="10" customFormat="1" x14ac:dyDescent="0.2">
      <c r="A20" s="11"/>
      <c r="B20" s="94"/>
      <c r="C20" s="76"/>
      <c r="D20" s="77"/>
      <c r="E20" s="93"/>
      <c r="F20" s="135"/>
      <c r="G20" s="136"/>
      <c r="H20" s="130"/>
      <c r="I20" s="130"/>
      <c r="J20" s="137"/>
      <c r="K20" s="137"/>
      <c r="L20" s="137"/>
      <c r="M20" s="44"/>
      <c r="N20" s="44"/>
      <c r="O20" s="16"/>
    </row>
    <row r="21" spans="1:15" s="10" customFormat="1" x14ac:dyDescent="0.2">
      <c r="A21" s="11"/>
      <c r="B21" s="94"/>
      <c r="C21" s="76"/>
      <c r="D21" s="77"/>
      <c r="E21" s="93"/>
      <c r="F21" s="135"/>
      <c r="G21" s="136"/>
      <c r="H21" s="130"/>
      <c r="I21" s="130"/>
      <c r="J21" s="137"/>
      <c r="K21" s="137"/>
      <c r="L21" s="137"/>
      <c r="M21" s="44"/>
      <c r="N21" s="44"/>
      <c r="O21" s="16"/>
    </row>
    <row r="22" spans="1:15" s="10" customFormat="1" x14ac:dyDescent="0.2">
      <c r="A22" s="11"/>
      <c r="B22" s="94"/>
      <c r="C22" s="76"/>
      <c r="D22" s="77"/>
      <c r="E22" s="93"/>
      <c r="F22" s="135"/>
      <c r="G22" s="136"/>
      <c r="H22" s="130"/>
      <c r="I22" s="130"/>
      <c r="J22" s="137"/>
      <c r="K22" s="137"/>
      <c r="L22" s="137"/>
      <c r="M22" s="44"/>
      <c r="N22" s="44"/>
      <c r="O22" s="16"/>
    </row>
    <row r="23" spans="1:15" s="10" customFormat="1" x14ac:dyDescent="0.2">
      <c r="A23" s="11"/>
      <c r="B23" s="94"/>
      <c r="C23" s="76"/>
      <c r="D23" s="77"/>
      <c r="E23" s="93"/>
      <c r="F23" s="135"/>
      <c r="G23" s="136"/>
      <c r="H23" s="130"/>
      <c r="I23" s="130"/>
      <c r="J23" s="137"/>
      <c r="K23" s="137"/>
      <c r="L23" s="137"/>
      <c r="M23" s="44"/>
      <c r="N23" s="44"/>
      <c r="O23" s="16"/>
    </row>
    <row r="24" spans="1:15" s="10" customFormat="1" x14ac:dyDescent="0.2">
      <c r="A24" s="11"/>
      <c r="B24" s="94"/>
      <c r="C24" s="76"/>
      <c r="D24" s="77"/>
      <c r="E24" s="93"/>
      <c r="F24" s="135"/>
      <c r="G24" s="136"/>
      <c r="H24" s="130"/>
      <c r="I24" s="130"/>
      <c r="J24" s="137"/>
      <c r="K24" s="137"/>
      <c r="L24" s="137"/>
      <c r="M24" s="44"/>
      <c r="N24" s="44"/>
      <c r="O24" s="16"/>
    </row>
    <row r="25" spans="1:15" s="10" customFormat="1" x14ac:dyDescent="0.2">
      <c r="A25" s="11"/>
      <c r="B25" s="94"/>
      <c r="C25" s="76"/>
      <c r="D25" s="77"/>
      <c r="E25" s="93"/>
      <c r="F25" s="135"/>
      <c r="G25" s="136"/>
      <c r="H25" s="130"/>
      <c r="I25" s="130"/>
      <c r="J25" s="137"/>
      <c r="K25" s="137"/>
      <c r="L25" s="137"/>
      <c r="M25" s="44"/>
      <c r="N25" s="44"/>
      <c r="O25" s="16"/>
    </row>
    <row r="26" spans="1:15" s="10" customFormat="1" x14ac:dyDescent="0.2">
      <c r="A26" s="11"/>
      <c r="B26" s="94"/>
      <c r="C26" s="76"/>
      <c r="D26" s="77"/>
      <c r="E26" s="93"/>
      <c r="F26" s="135"/>
      <c r="G26" s="136"/>
      <c r="H26" s="139"/>
      <c r="I26" s="139"/>
      <c r="J26" s="137"/>
      <c r="K26" s="137"/>
      <c r="L26" s="137"/>
      <c r="M26" s="44"/>
      <c r="N26" s="44"/>
      <c r="O26" s="16"/>
    </row>
    <row r="27" spans="1:15" s="10" customFormat="1" x14ac:dyDescent="0.2">
      <c r="A27" s="11"/>
      <c r="B27" s="94"/>
      <c r="C27" s="76"/>
      <c r="D27" s="77"/>
      <c r="E27" s="93"/>
      <c r="F27" s="135"/>
      <c r="G27" s="136"/>
      <c r="H27" s="139"/>
      <c r="I27" s="139"/>
      <c r="J27" s="137"/>
      <c r="K27" s="137"/>
      <c r="L27" s="137"/>
      <c r="M27" s="44"/>
      <c r="N27" s="44"/>
      <c r="O27" s="16"/>
    </row>
    <row r="28" spans="1:15" s="10" customFormat="1" x14ac:dyDescent="0.2">
      <c r="A28" s="11"/>
      <c r="B28" s="94"/>
      <c r="C28" s="76"/>
      <c r="D28" s="77"/>
      <c r="E28" s="93"/>
      <c r="F28" s="135"/>
      <c r="G28" s="136"/>
      <c r="H28" s="139"/>
      <c r="I28" s="139"/>
      <c r="J28" s="137"/>
      <c r="K28" s="137"/>
      <c r="L28" s="137"/>
      <c r="M28" s="44"/>
      <c r="N28" s="44"/>
      <c r="O28" s="16"/>
    </row>
    <row r="29" spans="1:15" s="10" customFormat="1" x14ac:dyDescent="0.2">
      <c r="A29" s="11"/>
      <c r="B29" s="94"/>
      <c r="C29" s="76"/>
      <c r="D29" s="77"/>
      <c r="E29" s="93"/>
      <c r="F29" s="135"/>
      <c r="G29" s="136"/>
      <c r="H29" s="130"/>
      <c r="I29" s="130"/>
      <c r="J29" s="137"/>
      <c r="K29" s="137"/>
      <c r="L29" s="137"/>
      <c r="M29" s="44"/>
      <c r="N29" s="44"/>
      <c r="O29" s="16"/>
    </row>
    <row r="30" spans="1:15" s="10" customFormat="1" x14ac:dyDescent="0.2">
      <c r="A30" s="11"/>
      <c r="B30" s="94"/>
      <c r="C30" s="76"/>
      <c r="D30" s="77"/>
      <c r="E30" s="93"/>
      <c r="F30" s="135"/>
      <c r="G30" s="136"/>
      <c r="H30" s="130"/>
      <c r="I30" s="130"/>
      <c r="J30" s="137"/>
      <c r="K30" s="137"/>
      <c r="L30" s="137"/>
      <c r="M30" s="44"/>
      <c r="N30" s="44"/>
      <c r="O30" s="16"/>
    </row>
    <row r="31" spans="1:15" s="10" customFormat="1" x14ac:dyDescent="0.2">
      <c r="A31" s="11"/>
      <c r="B31" s="94"/>
      <c r="C31" s="76"/>
      <c r="D31" s="77"/>
      <c r="E31" s="93"/>
      <c r="F31" s="135"/>
      <c r="G31" s="136"/>
      <c r="H31" s="130"/>
      <c r="I31" s="130"/>
      <c r="J31" s="137"/>
      <c r="K31" s="137"/>
      <c r="L31" s="137"/>
      <c r="M31" s="44"/>
      <c r="N31" s="44"/>
      <c r="O31" s="16"/>
    </row>
    <row r="32" spans="1:15" s="10" customFormat="1" x14ac:dyDescent="0.2">
      <c r="A32" s="11"/>
      <c r="B32" s="94"/>
      <c r="C32" s="76"/>
      <c r="D32" s="77"/>
      <c r="E32" s="93"/>
      <c r="F32" s="135"/>
      <c r="G32" s="136"/>
      <c r="H32" s="130"/>
      <c r="I32" s="130"/>
      <c r="J32" s="137"/>
      <c r="K32" s="137"/>
      <c r="L32" s="137"/>
      <c r="M32" s="44"/>
      <c r="N32" s="44"/>
      <c r="O32" s="16"/>
    </row>
    <row r="33" spans="1:16" s="10" customFormat="1" x14ac:dyDescent="0.2">
      <c r="A33" s="11"/>
      <c r="B33" s="94"/>
      <c r="C33" s="76"/>
      <c r="D33" s="77"/>
      <c r="E33" s="93"/>
      <c r="F33" s="135"/>
      <c r="G33" s="136"/>
      <c r="H33" s="130"/>
      <c r="I33" s="130"/>
      <c r="J33" s="137"/>
      <c r="K33" s="137"/>
      <c r="L33" s="137"/>
      <c r="M33" s="44"/>
      <c r="N33" s="44"/>
      <c r="O33" s="16"/>
    </row>
    <row r="34" spans="1:16" s="10" customFormat="1" x14ac:dyDescent="0.2">
      <c r="A34" s="11"/>
      <c r="B34" s="94"/>
      <c r="C34" s="76"/>
      <c r="D34" s="77"/>
      <c r="E34" s="93"/>
      <c r="F34" s="135"/>
      <c r="G34" s="136"/>
      <c r="H34" s="130"/>
      <c r="I34" s="130"/>
      <c r="J34" s="137"/>
      <c r="K34" s="137"/>
      <c r="L34" s="137"/>
      <c r="M34" s="44"/>
      <c r="N34" s="44"/>
      <c r="O34" s="16"/>
    </row>
    <row r="35" spans="1:16" s="10" customFormat="1" x14ac:dyDescent="0.2">
      <c r="A35" s="11"/>
      <c r="B35" s="94"/>
      <c r="C35" s="76"/>
      <c r="D35" s="77"/>
      <c r="E35" s="93"/>
      <c r="F35" s="135"/>
      <c r="G35" s="136"/>
      <c r="H35" s="130"/>
      <c r="I35" s="130"/>
      <c r="J35" s="137"/>
      <c r="K35" s="137"/>
      <c r="L35" s="137"/>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5" customHeight="1" x14ac:dyDescent="0.2">
      <c r="A37" s="12"/>
      <c r="B37" s="11"/>
      <c r="C37" s="12"/>
      <c r="D37" s="12"/>
      <c r="E37" s="12"/>
      <c r="F37" s="152" t="s">
        <v>4</v>
      </c>
      <c r="G37" s="152"/>
      <c r="H37" s="152"/>
      <c r="I37" s="152"/>
      <c r="J37" s="20"/>
      <c r="K37" s="45"/>
      <c r="L37" s="45"/>
      <c r="M37" s="45"/>
      <c r="N37" s="45"/>
      <c r="O37" s="34"/>
      <c r="P37" s="34"/>
    </row>
    <row r="38" spans="1:16" s="10" customFormat="1" ht="13.5" customHeight="1" x14ac:dyDescent="0.2">
      <c r="A38" s="12"/>
      <c r="B38" s="11"/>
      <c r="C38" s="12"/>
      <c r="D38" s="12"/>
      <c r="E38" s="12"/>
      <c r="F38" s="64" t="s">
        <v>15</v>
      </c>
      <c r="G38" s="20" t="s">
        <v>16</v>
      </c>
      <c r="H38" s="20"/>
      <c r="I38" s="20" t="s">
        <v>23</v>
      </c>
      <c r="J38" s="20"/>
      <c r="K38" s="46"/>
      <c r="L38" s="46"/>
      <c r="M38" s="96"/>
      <c r="N38" s="96"/>
      <c r="O38" s="97"/>
      <c r="P38" s="98"/>
    </row>
    <row r="39" spans="1:16" s="10" customFormat="1" ht="13.5" customHeight="1" x14ac:dyDescent="0.2">
      <c r="A39" s="12"/>
      <c r="B39" s="11"/>
      <c r="C39" s="12"/>
      <c r="D39" s="12"/>
      <c r="E39" s="12"/>
      <c r="F39" s="64" t="s">
        <v>19</v>
      </c>
      <c r="G39" s="20" t="s">
        <v>18</v>
      </c>
      <c r="H39" s="20"/>
      <c r="I39" s="20" t="s">
        <v>22</v>
      </c>
      <c r="J39" s="20"/>
      <c r="K39" s="46"/>
      <c r="L39" s="46"/>
      <c r="M39" s="100"/>
      <c r="N39" s="100"/>
      <c r="O39" s="100"/>
      <c r="P39" s="98"/>
    </row>
    <row r="40" spans="1:16" s="10" customFormat="1" ht="13.5" customHeight="1" x14ac:dyDescent="0.2">
      <c r="A40" s="12"/>
      <c r="B40" s="11"/>
      <c r="C40" s="12"/>
      <c r="D40" s="12"/>
      <c r="E40" s="12"/>
      <c r="F40" s="21" t="s">
        <v>5</v>
      </c>
      <c r="G40" s="20" t="s">
        <v>17</v>
      </c>
      <c r="H40" s="20"/>
      <c r="I40" s="20" t="s">
        <v>21</v>
      </c>
      <c r="J40" s="20"/>
      <c r="K40" s="46"/>
      <c r="L40" s="46"/>
      <c r="M40" s="100"/>
      <c r="N40" s="100"/>
      <c r="O40" s="100"/>
      <c r="P40" s="99"/>
    </row>
    <row r="41" spans="1:16" s="10" customFormat="1" ht="13.5" customHeight="1" x14ac:dyDescent="0.2">
      <c r="A41" s="12"/>
      <c r="B41" s="11"/>
      <c r="C41" s="12"/>
      <c r="D41" s="12"/>
      <c r="E41" s="12"/>
      <c r="F41" s="21"/>
      <c r="G41" s="20"/>
      <c r="H41" s="20"/>
      <c r="K41" s="46"/>
      <c r="L41" s="46"/>
      <c r="M41" s="47"/>
      <c r="N41" s="47"/>
      <c r="P41" s="99"/>
    </row>
    <row r="42" spans="1:16" s="10" customFormat="1" ht="13.5" customHeight="1" x14ac:dyDescent="0.2">
      <c r="A42" s="12"/>
      <c r="B42" s="11"/>
      <c r="C42" s="12"/>
      <c r="D42" s="12"/>
      <c r="E42" s="12"/>
      <c r="F42" s="21"/>
      <c r="G42" s="20"/>
      <c r="H42" s="20"/>
      <c r="K42" s="48"/>
      <c r="L42" s="48"/>
      <c r="M42" s="47"/>
      <c r="N42" s="47"/>
    </row>
    <row r="43" spans="1:16" s="10" customFormat="1" ht="13.5" customHeight="1" x14ac:dyDescent="0.2">
      <c r="A43" s="12"/>
      <c r="B43" s="11"/>
      <c r="C43" s="12"/>
      <c r="D43" s="12"/>
      <c r="E43" s="12"/>
      <c r="F43" s="21"/>
      <c r="G43" s="20"/>
      <c r="H43" s="20"/>
      <c r="I43" s="20"/>
      <c r="J43" s="19"/>
      <c r="K43" s="48"/>
      <c r="L43" s="48"/>
      <c r="M43" s="48"/>
      <c r="N43" s="48"/>
      <c r="O43" s="4"/>
    </row>
  </sheetData>
  <sheetProtection selectLockedCells="1" selectUnlockedCells="1"/>
  <mergeCells count="15">
    <mergeCell ref="F37:I37"/>
    <mergeCell ref="G10:I11"/>
    <mergeCell ref="J10:J11"/>
    <mergeCell ref="K10:N10"/>
    <mergeCell ref="H12:I12"/>
    <mergeCell ref="H13:I13"/>
    <mergeCell ref="F10:F11"/>
    <mergeCell ref="H2:N3"/>
    <mergeCell ref="H4:N4"/>
    <mergeCell ref="H5:N5"/>
    <mergeCell ref="A10:A11"/>
    <mergeCell ref="B10:B11"/>
    <mergeCell ref="C10:C11"/>
    <mergeCell ref="D10:D11"/>
    <mergeCell ref="E10:E11"/>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P47"/>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162</v>
      </c>
      <c r="J7" s="25"/>
      <c r="K7" s="25"/>
      <c r="L7" s="25"/>
      <c r="M7" s="25"/>
      <c r="N7" s="25"/>
      <c r="O7" s="26"/>
    </row>
    <row r="8" spans="1:15" ht="22.5" customHeight="1" x14ac:dyDescent="0.35">
      <c r="A8" s="89" t="s">
        <v>19</v>
      </c>
      <c r="B8" s="91" t="s">
        <v>58</v>
      </c>
      <c r="F8" s="144" t="s">
        <v>254</v>
      </c>
      <c r="G8" s="144"/>
      <c r="H8" s="144"/>
      <c r="I8" s="25" t="s">
        <v>172</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H14:I16"/>
    <mergeCell ref="F41:I41"/>
    <mergeCell ref="F10:F11"/>
    <mergeCell ref="G10:I11"/>
    <mergeCell ref="H2:N3"/>
    <mergeCell ref="H4:N4"/>
    <mergeCell ref="H5:N5"/>
    <mergeCell ref="A10:A11"/>
    <mergeCell ref="B10:B11"/>
    <mergeCell ref="C10:C11"/>
    <mergeCell ref="D10:D11"/>
    <mergeCell ref="E10:E11"/>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P47"/>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172</v>
      </c>
      <c r="J7" s="25"/>
      <c r="K7" s="25"/>
      <c r="L7" s="25"/>
      <c r="M7" s="25"/>
      <c r="N7" s="25"/>
      <c r="O7" s="26"/>
    </row>
    <row r="8" spans="1:15" ht="22.5" customHeight="1" x14ac:dyDescent="0.35">
      <c r="A8" s="89" t="s">
        <v>19</v>
      </c>
      <c r="B8" s="91" t="s">
        <v>58</v>
      </c>
      <c r="F8" s="144" t="s">
        <v>254</v>
      </c>
      <c r="G8" s="144"/>
      <c r="H8" s="144"/>
      <c r="I8" s="25" t="s">
        <v>173</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H14:I16"/>
    <mergeCell ref="F41:I41"/>
    <mergeCell ref="F10:F11"/>
    <mergeCell ref="G10:I11"/>
    <mergeCell ref="H2:N3"/>
    <mergeCell ref="H4:N4"/>
    <mergeCell ref="H5:N5"/>
    <mergeCell ref="A10:A11"/>
    <mergeCell ref="B10:B11"/>
    <mergeCell ref="C10:C11"/>
    <mergeCell ref="D10:D11"/>
    <mergeCell ref="E10:E11"/>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P47"/>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172</v>
      </c>
      <c r="J7" s="25"/>
      <c r="K7" s="25"/>
      <c r="L7" s="25"/>
      <c r="M7" s="25"/>
      <c r="N7" s="25"/>
      <c r="O7" s="26"/>
    </row>
    <row r="8" spans="1:15" ht="22.5" customHeight="1" x14ac:dyDescent="0.35">
      <c r="A8" s="89" t="s">
        <v>19</v>
      </c>
      <c r="B8" s="91" t="s">
        <v>58</v>
      </c>
      <c r="F8" s="144" t="s">
        <v>254</v>
      </c>
      <c r="G8" s="144"/>
      <c r="H8" s="144"/>
      <c r="I8" s="25" t="s">
        <v>174</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H14:I16"/>
    <mergeCell ref="F41:I41"/>
    <mergeCell ref="F10:F11"/>
    <mergeCell ref="G10:I11"/>
    <mergeCell ref="H2:N3"/>
    <mergeCell ref="H4:N4"/>
    <mergeCell ref="H5:N5"/>
    <mergeCell ref="A10:A11"/>
    <mergeCell ref="B10:B11"/>
    <mergeCell ref="C10:C11"/>
    <mergeCell ref="D10:D11"/>
    <mergeCell ref="E10:E11"/>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P47"/>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172</v>
      </c>
      <c r="J7" s="25"/>
      <c r="K7" s="25"/>
      <c r="L7" s="25"/>
      <c r="M7" s="25"/>
      <c r="N7" s="25"/>
      <c r="O7" s="26"/>
    </row>
    <row r="8" spans="1:15" ht="22.5" customHeight="1" x14ac:dyDescent="0.35">
      <c r="A8" s="89" t="s">
        <v>19</v>
      </c>
      <c r="B8" s="91" t="s">
        <v>58</v>
      </c>
      <c r="F8" s="144" t="s">
        <v>254</v>
      </c>
      <c r="G8" s="144"/>
      <c r="H8" s="144"/>
      <c r="I8" s="25" t="s">
        <v>175</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H14:I16"/>
    <mergeCell ref="F41:I41"/>
    <mergeCell ref="F10:F11"/>
    <mergeCell ref="G10:I11"/>
    <mergeCell ref="H2:N3"/>
    <mergeCell ref="H4:N4"/>
    <mergeCell ref="H5:N5"/>
    <mergeCell ref="A10:A11"/>
    <mergeCell ref="B10:B11"/>
    <mergeCell ref="C10:C11"/>
    <mergeCell ref="D10:D11"/>
    <mergeCell ref="E10:E11"/>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P35"/>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156</v>
      </c>
      <c r="J7" s="25"/>
      <c r="K7" s="25"/>
      <c r="L7" s="25"/>
      <c r="M7" s="25"/>
      <c r="N7" s="25"/>
      <c r="O7" s="26"/>
    </row>
    <row r="8" spans="1:15" ht="22.5" customHeight="1" x14ac:dyDescent="0.35">
      <c r="A8" s="89" t="s">
        <v>19</v>
      </c>
      <c r="B8" s="91" t="s">
        <v>58</v>
      </c>
      <c r="F8" s="144" t="s">
        <v>254</v>
      </c>
      <c r="G8" s="144"/>
      <c r="H8" s="144"/>
      <c r="I8" s="25" t="s">
        <v>177</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t="s">
        <v>176</v>
      </c>
      <c r="B12" s="94"/>
      <c r="C12" s="76" t="s">
        <v>14</v>
      </c>
      <c r="D12" s="77"/>
      <c r="E12" s="92" t="str">
        <f t="shared" ref="E12" si="0">C12</f>
        <v>06</v>
      </c>
      <c r="F12" s="38" t="str">
        <f t="shared" ref="F12:F26" si="1">CONCATENATE(A12,"-",E12)</f>
        <v>2200-06</v>
      </c>
      <c r="G12" s="35" t="str">
        <f t="shared" ref="G12:G26" si="2">IF(D12=0,"g","c")</f>
        <v>g</v>
      </c>
      <c r="H12" s="159" t="str">
        <f>VLOOKUP(E12,'M.V.'!$E$6:$M$51,2,FALSE)</f>
        <v>CORRESPONDENCIA</v>
      </c>
      <c r="I12" s="160"/>
      <c r="J12" s="27" t="str">
        <f>IF(VLOOKUP(E12,'M.V.'!$E$6:$M$51,3,FALSE)=0," ",VLOOKUP(E12,'M.V.'!$E$6:$M$51,3,FALSE))</f>
        <v xml:space="preserve"> </v>
      </c>
      <c r="K12" s="27" t="str">
        <f>IF(VLOOKUP(E12,'M.V.'!$E$6:$M$51,4,FALSE)=0," ",VLOOKUP(E12,'M.V.'!$E$6:$M$51,4,FALSE))</f>
        <v xml:space="preserve"> </v>
      </c>
      <c r="L12" s="27" t="str">
        <f>IF(VLOOKUP(E12,'M.V.'!$E$6:$M$51,5,FALSE)=0," ",VLOOKUP(E12,'M.V.'!$E$6:$M$51,5,FALSE))</f>
        <v xml:space="preserve"> </v>
      </c>
      <c r="M12" s="43" t="str">
        <f>IF(VLOOKUP(E12,'M.V.'!$E$6:$M$51,6,FALSE)=0," ",VLOOKUP(E12,'M.V.'!$E$6:$M$51,6,FALSE))</f>
        <v xml:space="preserve"> </v>
      </c>
      <c r="N12" s="43" t="str">
        <f>IF(VLOOKUP(E12,'M.V.'!$E$6:$M$51,7,FALSE)=0," ",VLOOKUP(E12,'M.V.'!$E$6:$M$51,7,FALSE))</f>
        <v xml:space="preserve"> </v>
      </c>
      <c r="O12" s="95" t="str">
        <f>IF(VLOOKUP(E12,'M.V.'!$E$6:$M$51,9,FALSE)=0," ",VLOOKUP(E12,'M.V.'!$E$6:$M$51,9,FALSE))</f>
        <v xml:space="preserve"> </v>
      </c>
    </row>
    <row r="13" spans="1:15" s="10" customFormat="1" ht="31.5" x14ac:dyDescent="0.2">
      <c r="A13" s="11" t="s">
        <v>176</v>
      </c>
      <c r="B13" s="94">
        <v>6</v>
      </c>
      <c r="C13" s="76" t="s">
        <v>14</v>
      </c>
      <c r="D13" s="77" t="s">
        <v>50</v>
      </c>
      <c r="E13" s="93" t="str">
        <f t="shared" ref="E13:E24" si="3">CONCATENATE(C13,".",D13)</f>
        <v>06.01</v>
      </c>
      <c r="F13" s="39" t="str">
        <f t="shared" si="1"/>
        <v>2200-06.01</v>
      </c>
      <c r="G13" s="35" t="str">
        <f t="shared" si="2"/>
        <v>c</v>
      </c>
      <c r="H13" s="157" t="str">
        <f>VLOOKUP(E13,'M.V.'!$E$6:$M$51,2,FALSE)</f>
        <v>CORRESPONDENCIA EXTERNA</v>
      </c>
      <c r="I13" s="158"/>
      <c r="J13" s="27">
        <f>IF(VLOOKUP(E13,'M.V.'!$E$6:$M$51,3,FALSE)=0," ",VLOOKUP(E13,'M.V.'!$E$6:$M$51,3,FALSE))</f>
        <v>12</v>
      </c>
      <c r="K13" s="27" t="str">
        <f>IF(VLOOKUP(E13,'M.V.'!$E$6:$M$51,4,FALSE)=0," ",VLOOKUP(E13,'M.V.'!$E$6:$M$51,4,FALSE))</f>
        <v>X</v>
      </c>
      <c r="L13" s="27" t="str">
        <f>IF(VLOOKUP(E13,'M.V.'!$E$6:$M$51,5,FALSE)=0," ",VLOOKUP(E13,'M.V.'!$E$6:$M$51,5,FALSE))</f>
        <v xml:space="preserve"> </v>
      </c>
      <c r="M13" s="43" t="str">
        <f>IF(VLOOKUP(E13,'M.V.'!$E$6:$M$51,6,FALSE)=0," ",VLOOKUP(E13,'M.V.'!$E$6:$M$51,6,FALSE))</f>
        <v>X</v>
      </c>
      <c r="N13" s="43" t="str">
        <f>IF(VLOOKUP(E13,'M.V.'!$E$6:$M$51,7,FALSE)=0," ",VLOOKUP(E13,'M.V.'!$E$6:$M$51,7,FALSE))</f>
        <v xml:space="preserve"> </v>
      </c>
      <c r="O13" s="95" t="str">
        <f>IF(VLOOKUP(E13,'M.V.'!$E$6:$M$51,9,FALSE)=0," ",VLOOKUP(E13,'M.V.'!$E$6:$M$51,9,FALSE))</f>
        <v>Constituyen parte de la memoria histórica, porque testimonian el desarrollo de las actividades realizadas en cumplimiento de las funciones administrativas; Ver ficha N°. 6</v>
      </c>
    </row>
    <row r="14" spans="1:15" s="10" customFormat="1" ht="12" customHeight="1" x14ac:dyDescent="0.2">
      <c r="A14" s="11"/>
      <c r="B14" s="94"/>
      <c r="C14" s="76"/>
      <c r="D14" s="77"/>
      <c r="E14" s="93"/>
      <c r="F14" s="58"/>
      <c r="G14" s="59"/>
      <c r="H14" s="60"/>
      <c r="I14" s="61"/>
      <c r="J14" s="62"/>
      <c r="K14" s="62"/>
      <c r="L14" s="62"/>
      <c r="M14" s="63"/>
      <c r="N14" s="63"/>
      <c r="O14" s="102"/>
    </row>
    <row r="15" spans="1:15" s="10" customFormat="1" ht="42" x14ac:dyDescent="0.2">
      <c r="A15" s="11" t="s">
        <v>176</v>
      </c>
      <c r="B15" s="94">
        <v>7</v>
      </c>
      <c r="C15" s="76" t="s">
        <v>14</v>
      </c>
      <c r="D15" s="77" t="s">
        <v>51</v>
      </c>
      <c r="E15" s="93" t="str">
        <f t="shared" si="3"/>
        <v>06.02</v>
      </c>
      <c r="F15" s="39" t="str">
        <f t="shared" si="1"/>
        <v>2200-06.02</v>
      </c>
      <c r="G15" s="35" t="str">
        <f t="shared" si="2"/>
        <v>c</v>
      </c>
      <c r="H15" s="157" t="str">
        <f>VLOOKUP(E15,'M.V.'!$E$6:$M$51,2,FALSE)</f>
        <v>CORRESPONDENCIA INTERNA</v>
      </c>
      <c r="I15" s="158"/>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de la entidad, porque reflejan y testimonian el desarrollo de las actividades realizadas por cada dependencia en cumplimiento de las funciones administrativas; Ver ficha N°. 7</v>
      </c>
    </row>
    <row r="16" spans="1:15" s="10" customFormat="1" ht="12" customHeight="1" thickBot="1" x14ac:dyDescent="0.25">
      <c r="A16" s="11"/>
      <c r="B16" s="94"/>
      <c r="C16" s="76"/>
      <c r="D16" s="77"/>
      <c r="E16" s="93"/>
      <c r="F16" s="57"/>
      <c r="G16" s="50"/>
      <c r="H16" s="51"/>
      <c r="I16" s="52"/>
      <c r="J16" s="53"/>
      <c r="K16" s="53"/>
      <c r="L16" s="53"/>
      <c r="M16" s="54"/>
      <c r="N16" s="54"/>
      <c r="O16" s="101"/>
    </row>
    <row r="17" spans="1:16" s="10" customFormat="1" ht="31.5" x14ac:dyDescent="0.2">
      <c r="A17" s="11" t="s">
        <v>176</v>
      </c>
      <c r="B17" s="94">
        <v>12</v>
      </c>
      <c r="C17" s="76" t="s">
        <v>30</v>
      </c>
      <c r="D17" s="77"/>
      <c r="E17" s="92" t="str">
        <f t="shared" ref="E17" si="4">C17</f>
        <v>11</v>
      </c>
      <c r="F17" s="38" t="str">
        <f t="shared" si="1"/>
        <v>2200-11</v>
      </c>
      <c r="G17" s="35" t="str">
        <f t="shared" si="2"/>
        <v>g</v>
      </c>
      <c r="H17" s="159" t="str">
        <f>VLOOKUP(E17,'M.V.'!$E$6:$M$51,2,FALSE)</f>
        <v>ESTADISTICAS MENSUALES DE SERVICIOS PRESTADOS</v>
      </c>
      <c r="I17" s="160"/>
      <c r="J17" s="27">
        <f>IF(VLOOKUP(E17,'M.V.'!$E$6:$M$51,3,FALSE)=0," ",VLOOKUP(E17,'M.V.'!$E$6:$M$51,3,FALSE))</f>
        <v>5</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del patrimonio documental de la entidad, por cuanto consolidan las actividades realizadas en la atención de los diferentes servicios de emergencia; Ver ficha N°. 12</v>
      </c>
    </row>
    <row r="18" spans="1:16" s="10" customFormat="1" ht="12" customHeight="1" thickBot="1" x14ac:dyDescent="0.25">
      <c r="A18" s="11"/>
      <c r="B18" s="94"/>
      <c r="C18" s="76"/>
      <c r="D18" s="77"/>
      <c r="E18" s="92"/>
      <c r="F18" s="49"/>
      <c r="G18" s="50"/>
      <c r="H18" s="55"/>
      <c r="I18" s="56"/>
      <c r="J18" s="53"/>
      <c r="K18" s="53"/>
      <c r="L18" s="53"/>
      <c r="M18" s="54"/>
      <c r="N18" s="54"/>
      <c r="O18" s="101"/>
    </row>
    <row r="19" spans="1:16" s="10" customFormat="1" ht="31.5" x14ac:dyDescent="0.2">
      <c r="A19" s="11" t="s">
        <v>176</v>
      </c>
      <c r="B19" s="94">
        <v>18</v>
      </c>
      <c r="C19" s="76" t="s">
        <v>35</v>
      </c>
      <c r="D19" s="77"/>
      <c r="E19" s="92" t="str">
        <f t="shared" ref="E19:E23" si="5">C19</f>
        <v>16</v>
      </c>
      <c r="F19" s="38" t="str">
        <f t="shared" si="1"/>
        <v>2200-16</v>
      </c>
      <c r="G19" s="35" t="str">
        <f t="shared" si="2"/>
        <v>g</v>
      </c>
      <c r="H19" s="181" t="str">
        <f>VLOOKUP(E19,'M.V.'!$E$6:$M$51,2,FALSE)</f>
        <v>INSPECCIONES TECNICAS DE SEGURIDAD A ESTABLECIMIENTOS COMERCIALES</v>
      </c>
      <c r="I19" s="182"/>
      <c r="J19" s="27">
        <f>IF(VLOOKUP(E19,'M.V.'!$E$6:$M$51,3,FALSE)=0," ",VLOOKUP(E19,'M.V.'!$E$6:$M$51,3,FALSE))</f>
        <v>5</v>
      </c>
      <c r="K19" s="27" t="str">
        <f>IF(VLOOKUP(E19,'M.V.'!$E$6:$M$51,4,FALSE)=0," ",VLOOKUP(E19,'M.V.'!$E$6:$M$51,4,FALSE))</f>
        <v xml:space="preserve"> </v>
      </c>
      <c r="L19" s="27" t="str">
        <f>IF(VLOOKUP(E19,'M.V.'!$E$6:$M$51,5,FALSE)=0," ",VLOOKUP(E19,'M.V.'!$E$6:$M$51,5,FALSE))</f>
        <v>X</v>
      </c>
      <c r="M19" s="43" t="str">
        <f>IF(VLOOKUP(E19,'M.V.'!$E$6:$M$51,6,FALSE)=0," ",VLOOKUP(E19,'M.V.'!$E$6:$M$51,6,FALSE))</f>
        <v xml:space="preserve"> </v>
      </c>
      <c r="N19" s="43" t="str">
        <f>IF(VLOOKUP(E19,'M.V.'!$E$6:$M$51,7,FALSE)=0," ",VLOOKUP(E19,'M.V.'!$E$6:$M$51,7,FALSE))</f>
        <v xml:space="preserve"> </v>
      </c>
      <c r="O19" s="95" t="str">
        <f>IF(VLOOKUP(E19,'M.V.'!$E$6:$M$51,9,FALSE)=0," ",VLOOKUP(E19,'M.V.'!$E$6:$M$51,9,FALSE))</f>
        <v>Se eliminan una vez cumplido el tiempo en archivo central por no generar valores secundarios y porque son renovadas cada año; Ver ficha N°. 18</v>
      </c>
    </row>
    <row r="20" spans="1:16" s="10" customFormat="1" ht="12" customHeight="1" thickBot="1" x14ac:dyDescent="0.25">
      <c r="A20" s="11"/>
      <c r="B20" s="94"/>
      <c r="C20" s="76"/>
      <c r="D20" s="77"/>
      <c r="E20" s="92"/>
      <c r="F20" s="49"/>
      <c r="G20" s="50"/>
      <c r="H20" s="55"/>
      <c r="I20" s="56"/>
      <c r="J20" s="53"/>
      <c r="K20" s="53"/>
      <c r="L20" s="53"/>
      <c r="M20" s="54"/>
      <c r="N20" s="54"/>
      <c r="O20" s="101"/>
    </row>
    <row r="21" spans="1:16" s="10" customFormat="1" ht="42" x14ac:dyDescent="0.2">
      <c r="A21" s="11" t="s">
        <v>176</v>
      </c>
      <c r="B21" s="94">
        <v>20</v>
      </c>
      <c r="C21" s="76" t="s">
        <v>37</v>
      </c>
      <c r="D21" s="77"/>
      <c r="E21" s="92" t="str">
        <f t="shared" si="5"/>
        <v>18</v>
      </c>
      <c r="F21" s="38" t="str">
        <f t="shared" si="1"/>
        <v>2200-18</v>
      </c>
      <c r="G21" s="35" t="str">
        <f t="shared" si="2"/>
        <v>g</v>
      </c>
      <c r="H21" s="159" t="str">
        <f>VLOOKUP(E21,'M.V.'!$E$6:$M$51,2,FALSE)</f>
        <v>LIBROS DE MINUTAS DE SERVICIOS PRESTADOS</v>
      </c>
      <c r="I21" s="160"/>
      <c r="J21" s="27">
        <f>IF(VLOOKUP(E21,'M.V.'!$E$6:$M$51,3,FALSE)=0," ",VLOOKUP(E21,'M.V.'!$E$6:$M$51,3,FALSE))</f>
        <v>12</v>
      </c>
      <c r="K21" s="27" t="str">
        <f>IF(VLOOKUP(E21,'M.V.'!$E$6:$M$51,4,FALSE)=0," ",VLOOKUP(E21,'M.V.'!$E$6:$M$51,4,FALSE))</f>
        <v>X</v>
      </c>
      <c r="L21" s="27" t="str">
        <f>IF(VLOOKUP(E21,'M.V.'!$E$6:$M$51,5,FALSE)=0," ",VLOOKUP(E21,'M.V.'!$E$6:$M$51,5,FALSE))</f>
        <v xml:space="preserve"> </v>
      </c>
      <c r="M21" s="43" t="str">
        <f>IF(VLOOKUP(E21,'M.V.'!$E$6:$M$51,6,FALSE)=0," ",VLOOKUP(E21,'M.V.'!$E$6:$M$51,6,FALSE))</f>
        <v>X</v>
      </c>
      <c r="N21" s="43" t="str">
        <f>IF(VLOOKUP(E21,'M.V.'!$E$6:$M$51,7,FALSE)=0," ",VLOOKUP(E21,'M.V.'!$E$6:$M$51,7,FALSE))</f>
        <v xml:space="preserve"> </v>
      </c>
      <c r="O21" s="95" t="str">
        <f>IF(VLOOKUP(E21,'M.V.'!$E$6:$M$51,9,FALSE)=0," ",VLOOKUP(E21,'M.V.'!$E$6:$M$51,9,FALSE))</f>
        <v>Constituyen parte de la memoria histórica de la entidad, porque reflejan el desarrollo detallado de las actividades realizadas en cumplimiento de la atención de emergencias; Ver ficha N°. 20</v>
      </c>
    </row>
    <row r="22" spans="1:16" s="10" customFormat="1" ht="12" customHeight="1" thickBot="1" x14ac:dyDescent="0.25">
      <c r="A22" s="11"/>
      <c r="B22" s="94"/>
      <c r="C22" s="76"/>
      <c r="D22" s="77"/>
      <c r="E22" s="92"/>
      <c r="F22" s="49"/>
      <c r="G22" s="50"/>
      <c r="H22" s="55"/>
      <c r="I22" s="56"/>
      <c r="J22" s="53"/>
      <c r="K22" s="53"/>
      <c r="L22" s="53"/>
      <c r="M22" s="54"/>
      <c r="N22" s="54"/>
      <c r="O22" s="101"/>
    </row>
    <row r="23" spans="1:16" s="10" customFormat="1" x14ac:dyDescent="0.2">
      <c r="A23" s="11" t="s">
        <v>176</v>
      </c>
      <c r="B23" s="81"/>
      <c r="C23" s="76" t="s">
        <v>44</v>
      </c>
      <c r="D23" s="77"/>
      <c r="E23" s="92" t="str">
        <f t="shared" si="5"/>
        <v>25</v>
      </c>
      <c r="F23" s="37" t="str">
        <f t="shared" si="1"/>
        <v>2200-25</v>
      </c>
      <c r="G23" s="36" t="str">
        <f t="shared" si="2"/>
        <v>g</v>
      </c>
      <c r="H23" s="161" t="str">
        <f>VLOOKUP(E23,'M.V.'!$E$6:$M$51,2,FALSE)</f>
        <v>PLANES</v>
      </c>
      <c r="I23" s="162"/>
      <c r="J23" s="23" t="str">
        <f>IF(VLOOKUP(E23,'M.V.'!$E$6:$M$51,3,FALSE)=0," ",VLOOKUP(E23,'M.V.'!$E$6:$M$51,3,FALSE))</f>
        <v xml:space="preserve"> </v>
      </c>
      <c r="K23" s="23" t="str">
        <f>IF(VLOOKUP(E23,'M.V.'!$E$6:$M$51,4,FALSE)=0," ",VLOOKUP(E23,'M.V.'!$E$6:$M$51,4,FALSE))</f>
        <v xml:space="preserve"> </v>
      </c>
      <c r="L23" s="23" t="str">
        <f>IF(VLOOKUP(E23,'M.V.'!$E$6:$M$51,5,FALSE)=0," ",VLOOKUP(E23,'M.V.'!$E$6:$M$51,5,FALSE))</f>
        <v xml:space="preserve"> </v>
      </c>
      <c r="M23" s="42" t="str">
        <f>IF(VLOOKUP(E23,'M.V.'!$E$6:$M$51,6,FALSE)=0," ",VLOOKUP(E23,'M.V.'!$E$6:$M$51,6,FALSE))</f>
        <v xml:space="preserve"> </v>
      </c>
      <c r="N23" s="42" t="str">
        <f>IF(VLOOKUP(E23,'M.V.'!$E$6:$M$51,7,FALSE)=0," ",VLOOKUP(E23,'M.V.'!$E$6:$M$51,7,FALSE))</f>
        <v xml:space="preserve"> </v>
      </c>
      <c r="O23" s="24" t="str">
        <f>IF(VLOOKUP(E23,'M.V.'!$E$6:$M$51,9,FALSE)=0," ",VLOOKUP(E23,'M.V.'!$E$6:$M$51,9,FALSE))</f>
        <v xml:space="preserve"> </v>
      </c>
    </row>
    <row r="24" spans="1:16" s="10" customFormat="1" ht="31.5" x14ac:dyDescent="0.2">
      <c r="A24" s="11" t="s">
        <v>176</v>
      </c>
      <c r="B24" s="94">
        <v>29</v>
      </c>
      <c r="C24" s="76" t="s">
        <v>44</v>
      </c>
      <c r="D24" s="77" t="s">
        <v>52</v>
      </c>
      <c r="E24" s="93" t="str">
        <f t="shared" si="3"/>
        <v>25.03</v>
      </c>
      <c r="F24" s="39" t="str">
        <f t="shared" si="1"/>
        <v>2200-25.03</v>
      </c>
      <c r="G24" s="35" t="str">
        <f t="shared" si="2"/>
        <v>c</v>
      </c>
      <c r="H24" s="157" t="str">
        <f>VLOOKUP(E24,'M.V.'!$E$6:$M$51,2,FALSE)</f>
        <v>PLANES DE CONTINGENCIA</v>
      </c>
      <c r="I24" s="158"/>
      <c r="J24" s="27">
        <f>IF(VLOOKUP(E24,'M.V.'!$E$6:$M$51,3,FALSE)=0," ",VLOOKUP(E24,'M.V.'!$E$6:$M$51,3,FALSE))</f>
        <v>5</v>
      </c>
      <c r="K24" s="27" t="str">
        <f>IF(VLOOKUP(E24,'M.V.'!$E$6:$M$51,4,FALSE)=0," ",VLOOKUP(E24,'M.V.'!$E$6:$M$51,4,FALSE))</f>
        <v xml:space="preserve"> </v>
      </c>
      <c r="L24" s="27" t="str">
        <f>IF(VLOOKUP(E24,'M.V.'!$E$6:$M$51,5,FALSE)=0," ",VLOOKUP(E24,'M.V.'!$E$6:$M$51,5,FALSE))</f>
        <v>X</v>
      </c>
      <c r="M24" s="43" t="str">
        <f>IF(VLOOKUP(E24,'M.V.'!$E$6:$M$51,6,FALSE)=0," ",VLOOKUP(E24,'M.V.'!$E$6:$M$51,6,FALSE))</f>
        <v xml:space="preserve"> </v>
      </c>
      <c r="N24" s="43" t="str">
        <f>IF(VLOOKUP(E24,'M.V.'!$E$6:$M$51,7,FALSE)=0," ",VLOOKUP(E24,'M.V.'!$E$6:$M$51,7,FALSE))</f>
        <v xml:space="preserve"> </v>
      </c>
      <c r="O24" s="95" t="str">
        <f>IF(VLOOKUP(E24,'M.V.'!$E$6:$M$51,9,FALSE)=0," ",VLOOKUP(E24,'M.V.'!$E$6:$M$51,9,FALSE))</f>
        <v>Se eliminan una vez cumplido el tiempo de retención en el archivo central por no generar valores secundarios y porque se actualizan permanentemente; Ver ficha N°. 29</v>
      </c>
    </row>
    <row r="25" spans="1:16" s="10" customFormat="1" ht="12" customHeight="1" thickBot="1" x14ac:dyDescent="0.25">
      <c r="A25" s="11"/>
      <c r="B25" s="94"/>
      <c r="C25" s="76"/>
      <c r="D25" s="77"/>
      <c r="E25" s="93"/>
      <c r="F25" s="57"/>
      <c r="G25" s="50"/>
      <c r="H25" s="51"/>
      <c r="I25" s="52"/>
      <c r="J25" s="53"/>
      <c r="K25" s="53"/>
      <c r="L25" s="53"/>
      <c r="M25" s="54"/>
      <c r="N25" s="54"/>
      <c r="O25" s="101"/>
    </row>
    <row r="26" spans="1:16" s="10" customFormat="1" ht="31.5" x14ac:dyDescent="0.2">
      <c r="A26" s="11" t="s">
        <v>176</v>
      </c>
      <c r="B26" s="94">
        <v>41</v>
      </c>
      <c r="C26" s="77" t="s">
        <v>134</v>
      </c>
      <c r="D26" s="77"/>
      <c r="E26" s="92" t="str">
        <f t="shared" ref="E26" si="6">C26</f>
        <v>33</v>
      </c>
      <c r="F26" s="38" t="str">
        <f t="shared" si="1"/>
        <v>2200-33</v>
      </c>
      <c r="G26" s="35" t="str">
        <f t="shared" si="2"/>
        <v>g</v>
      </c>
      <c r="H26" s="159" t="str">
        <f>VLOOKUP(E26,'M.V.'!$E$6:$M$51,2,FALSE)</f>
        <v>SOLICITUDES DE LICENCIAS DE FUNCIONAMIENTO</v>
      </c>
      <c r="I26" s="160"/>
      <c r="J26" s="27">
        <f>IF(VLOOKUP(E26,'M.V.'!$E$6:$M$51,3,FALSE)=0," ",VLOOKUP(E26,'M.V.'!$E$6:$M$51,3,FALSE))</f>
        <v>5</v>
      </c>
      <c r="K26" s="27" t="str">
        <f>IF(VLOOKUP(E26,'M.V.'!$E$6:$M$51,4,FALSE)=0," ",VLOOKUP(E26,'M.V.'!$E$6:$M$51,4,FALSE))</f>
        <v xml:space="preserve"> </v>
      </c>
      <c r="L26" s="27" t="str">
        <f>IF(VLOOKUP(E26,'M.V.'!$E$6:$M$51,5,FALSE)=0," ",VLOOKUP(E26,'M.V.'!$E$6:$M$51,5,FALSE))</f>
        <v>X</v>
      </c>
      <c r="M26" s="43" t="str">
        <f>IF(VLOOKUP(E26,'M.V.'!$E$6:$M$51,6,FALSE)=0," ",VLOOKUP(E26,'M.V.'!$E$6:$M$51,6,FALSE))</f>
        <v xml:space="preserve"> </v>
      </c>
      <c r="N26" s="43" t="str">
        <f>IF(VLOOKUP(E26,'M.V.'!$E$6:$M$51,7,FALSE)=0," ",VLOOKUP(E26,'M.V.'!$E$6:$M$51,7,FALSE))</f>
        <v xml:space="preserve"> </v>
      </c>
      <c r="O26" s="95" t="str">
        <f>IF(VLOOKUP(E26,'M.V.'!$E$6:$M$51,9,FALSE)=0," ",VLOOKUP(E26,'M.V.'!$E$6:$M$51,9,FALSE))</f>
        <v>Se eliminan una vez cumplido el tiempo de retención en el archivo central por no generar valores secundarios; Ver ficha N°. 41</v>
      </c>
    </row>
    <row r="27" spans="1:16" s="10" customFormat="1" ht="12" customHeight="1" thickBot="1" x14ac:dyDescent="0.25">
      <c r="A27" s="11"/>
      <c r="B27" s="94"/>
      <c r="C27" s="77"/>
      <c r="D27" s="77"/>
      <c r="E27" s="92"/>
      <c r="F27" s="49"/>
      <c r="G27" s="50"/>
      <c r="H27" s="55"/>
      <c r="I27" s="56"/>
      <c r="J27" s="53"/>
      <c r="K27" s="53"/>
      <c r="L27" s="53"/>
      <c r="M27" s="54"/>
      <c r="N27" s="54"/>
      <c r="O27" s="101"/>
    </row>
    <row r="28" spans="1:16" s="10" customFormat="1" ht="12.75" x14ac:dyDescent="0.2">
      <c r="A28" s="12"/>
      <c r="B28" s="11"/>
      <c r="C28" s="12"/>
      <c r="D28" s="12"/>
      <c r="E28" s="12"/>
      <c r="F28" s="13"/>
      <c r="G28" s="32"/>
      <c r="H28" s="14"/>
      <c r="I28" s="14"/>
      <c r="J28" s="15"/>
      <c r="K28" s="44"/>
      <c r="L28" s="44"/>
      <c r="M28" s="44"/>
      <c r="N28" s="44"/>
      <c r="O28" s="16"/>
    </row>
    <row r="29" spans="1:16" s="10" customFormat="1" ht="15" customHeight="1" x14ac:dyDescent="0.2">
      <c r="A29" s="12"/>
      <c r="B29" s="11"/>
      <c r="C29" s="12"/>
      <c r="D29" s="12"/>
      <c r="E29" s="12"/>
      <c r="F29" s="152" t="s">
        <v>4</v>
      </c>
      <c r="G29" s="152"/>
      <c r="H29" s="152"/>
      <c r="I29" s="152"/>
      <c r="J29" s="20"/>
      <c r="K29" s="45"/>
      <c r="L29" s="45"/>
      <c r="M29" s="45"/>
      <c r="N29" s="45"/>
      <c r="O29" s="34"/>
      <c r="P29" s="34"/>
    </row>
    <row r="30" spans="1:16" s="10" customFormat="1" ht="13.5" customHeight="1" x14ac:dyDescent="0.2">
      <c r="A30" s="12"/>
      <c r="B30" s="11"/>
      <c r="C30" s="12"/>
      <c r="D30" s="12"/>
      <c r="E30" s="12"/>
      <c r="F30" s="64" t="s">
        <v>15</v>
      </c>
      <c r="G30" s="20" t="s">
        <v>16</v>
      </c>
      <c r="H30" s="20"/>
      <c r="I30" s="20" t="s">
        <v>23</v>
      </c>
      <c r="J30" s="20"/>
      <c r="K30" s="46"/>
      <c r="L30" s="46"/>
      <c r="M30" s="96"/>
      <c r="N30" s="96"/>
      <c r="O30" s="97"/>
      <c r="P30" s="98"/>
    </row>
    <row r="31" spans="1:16" s="10" customFormat="1" ht="13.5" customHeight="1" x14ac:dyDescent="0.2">
      <c r="A31" s="12"/>
      <c r="B31" s="11"/>
      <c r="C31" s="12"/>
      <c r="D31" s="12"/>
      <c r="E31" s="12"/>
      <c r="F31" s="64" t="s">
        <v>19</v>
      </c>
      <c r="G31" s="20" t="s">
        <v>18</v>
      </c>
      <c r="H31" s="20"/>
      <c r="I31" s="20" t="s">
        <v>22</v>
      </c>
      <c r="J31" s="20"/>
      <c r="K31" s="46"/>
      <c r="L31" s="46"/>
      <c r="M31" s="100"/>
      <c r="N31" s="100"/>
      <c r="O31" s="100"/>
      <c r="P31" s="98"/>
    </row>
    <row r="32" spans="1:16" s="10" customFormat="1" ht="13.5" customHeight="1" x14ac:dyDescent="0.2">
      <c r="A32" s="12"/>
      <c r="B32" s="11"/>
      <c r="C32" s="12"/>
      <c r="D32" s="12"/>
      <c r="E32" s="12"/>
      <c r="F32" s="21" t="s">
        <v>5</v>
      </c>
      <c r="G32" s="20" t="s">
        <v>17</v>
      </c>
      <c r="H32" s="20"/>
      <c r="I32" s="20" t="s">
        <v>21</v>
      </c>
      <c r="J32" s="20"/>
      <c r="K32" s="46"/>
      <c r="L32" s="46"/>
      <c r="M32" s="100"/>
      <c r="N32" s="100"/>
      <c r="O32" s="100"/>
      <c r="P32" s="99"/>
    </row>
    <row r="33" spans="1:16" s="10" customFormat="1" ht="13.5" customHeight="1" x14ac:dyDescent="0.2">
      <c r="A33" s="12"/>
      <c r="B33" s="11"/>
      <c r="C33" s="12"/>
      <c r="D33" s="12"/>
      <c r="E33" s="12"/>
      <c r="F33" s="21"/>
      <c r="G33" s="20"/>
      <c r="H33" s="20"/>
      <c r="K33" s="46"/>
      <c r="L33" s="46"/>
      <c r="M33" s="47"/>
      <c r="N33" s="47"/>
      <c r="P33" s="99"/>
    </row>
    <row r="34" spans="1:16" s="10" customFormat="1" ht="13.5" customHeight="1" x14ac:dyDescent="0.2">
      <c r="A34" s="12"/>
      <c r="B34" s="11"/>
      <c r="C34" s="12"/>
      <c r="D34" s="12"/>
      <c r="E34" s="12"/>
      <c r="F34" s="21"/>
      <c r="G34" s="20"/>
      <c r="H34" s="20"/>
      <c r="K34" s="48"/>
      <c r="L34" s="48"/>
      <c r="M34" s="47"/>
      <c r="N34" s="47"/>
    </row>
    <row r="35" spans="1:16" s="10" customFormat="1" ht="13.5" customHeight="1" x14ac:dyDescent="0.2">
      <c r="A35" s="12"/>
      <c r="B35" s="11"/>
      <c r="C35" s="12"/>
      <c r="D35" s="12"/>
      <c r="E35" s="12"/>
      <c r="F35" s="21"/>
      <c r="G35" s="20"/>
      <c r="H35" s="20"/>
      <c r="I35" s="20"/>
      <c r="J35" s="19"/>
      <c r="K35" s="48"/>
      <c r="L35" s="48"/>
      <c r="M35" s="48"/>
      <c r="N35" s="48"/>
      <c r="O35" s="4"/>
    </row>
  </sheetData>
  <sheetProtection selectLockedCells="1" selectUnlockedCells="1"/>
  <mergeCells count="22">
    <mergeCell ref="H26:I26"/>
    <mergeCell ref="F29:I29"/>
    <mergeCell ref="H24:I24"/>
    <mergeCell ref="H23:I23"/>
    <mergeCell ref="H19:I19"/>
    <mergeCell ref="H21:I21"/>
    <mergeCell ref="H15:I15"/>
    <mergeCell ref="H17:I17"/>
    <mergeCell ref="H12:I12"/>
    <mergeCell ref="H13:I13"/>
    <mergeCell ref="G10:I11"/>
    <mergeCell ref="A10:A11"/>
    <mergeCell ref="B10:B11"/>
    <mergeCell ref="C10:C11"/>
    <mergeCell ref="D10:D11"/>
    <mergeCell ref="E10:E11"/>
    <mergeCell ref="F10:F11"/>
    <mergeCell ref="H2:N3"/>
    <mergeCell ref="H4:N4"/>
    <mergeCell ref="H5:N5"/>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P47"/>
  <sheetViews>
    <sheetView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177</v>
      </c>
      <c r="J7" s="25"/>
      <c r="K7" s="25"/>
      <c r="L7" s="25"/>
      <c r="M7" s="25"/>
      <c r="N7" s="25"/>
      <c r="O7" s="26"/>
    </row>
    <row r="8" spans="1:15" ht="22.5" customHeight="1" x14ac:dyDescent="0.35">
      <c r="A8" s="89" t="s">
        <v>19</v>
      </c>
      <c r="B8" s="91" t="s">
        <v>58</v>
      </c>
      <c r="F8" s="149" t="s">
        <v>254</v>
      </c>
      <c r="G8" s="149"/>
      <c r="H8" s="149"/>
      <c r="I8" s="25" t="s">
        <v>178</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J10:J11"/>
    <mergeCell ref="K10:N10"/>
    <mergeCell ref="H14:I16"/>
    <mergeCell ref="F41:I41"/>
    <mergeCell ref="F10:F11"/>
    <mergeCell ref="G10:I11"/>
    <mergeCell ref="A10:A11"/>
    <mergeCell ref="B10:B11"/>
    <mergeCell ref="C10:C11"/>
    <mergeCell ref="D10:D11"/>
    <mergeCell ref="E10:E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3"/>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151</v>
      </c>
      <c r="J7" s="25"/>
      <c r="K7" s="25"/>
      <c r="L7" s="25"/>
      <c r="M7" s="25"/>
      <c r="N7" s="25"/>
      <c r="O7" s="26"/>
    </row>
    <row r="8" spans="1:15" ht="22.5" customHeight="1" x14ac:dyDescent="0.35">
      <c r="A8" s="89" t="s">
        <v>19</v>
      </c>
      <c r="B8" s="91" t="s">
        <v>58</v>
      </c>
      <c r="F8" s="144" t="s">
        <v>254</v>
      </c>
      <c r="G8" s="144"/>
      <c r="H8" s="144"/>
      <c r="I8" s="25" t="s">
        <v>151</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ht="42" x14ac:dyDescent="0.2">
      <c r="A12" s="11" t="s">
        <v>150</v>
      </c>
      <c r="B12" s="94">
        <v>2</v>
      </c>
      <c r="C12" s="76" t="s">
        <v>51</v>
      </c>
      <c r="D12" s="77"/>
      <c r="E12" s="92" t="str">
        <f t="shared" ref="E12:E14" si="0">C12</f>
        <v>02</v>
      </c>
      <c r="F12" s="38" t="str">
        <f t="shared" ref="F12:F28" si="1">CONCATENATE(A12,"-",E12)</f>
        <v>1000-02</v>
      </c>
      <c r="G12" s="35" t="str">
        <f t="shared" ref="G12:G28" si="2">IF(D12=0,"g","c")</f>
        <v>g</v>
      </c>
      <c r="H12" s="159" t="str">
        <f>VLOOKUP(E12,'M.V.'!$E$6:$M$51,2,FALSE)</f>
        <v>ACTAS DE ENTREGA DE CARGOS</v>
      </c>
      <c r="I12" s="160"/>
      <c r="J12" s="27">
        <f>IF(VLOOKUP(E12,'M.V.'!$E$6:$M$51,3,FALSE)=0," ",VLOOKUP(E12,'M.V.'!$E$6:$M$51,3,FALSE))</f>
        <v>12</v>
      </c>
      <c r="K12" s="27" t="str">
        <f>IF(VLOOKUP(E12,'M.V.'!$E$6:$M$51,4,FALSE)=0," ",VLOOKUP(E12,'M.V.'!$E$6:$M$51,4,FALSE))</f>
        <v>X</v>
      </c>
      <c r="L12" s="27" t="str">
        <f>IF(VLOOKUP(E12,'M.V.'!$E$6:$M$51,5,FALSE)=0," ",VLOOKUP(E12,'M.V.'!$E$6:$M$51,5,FALSE))</f>
        <v xml:space="preserve"> </v>
      </c>
      <c r="M12" s="43" t="str">
        <f>IF(VLOOKUP(E12,'M.V.'!$E$6:$M$51,6,FALSE)=0," ",VLOOKUP(E12,'M.V.'!$E$6:$M$51,6,FALSE))</f>
        <v>X</v>
      </c>
      <c r="N12" s="43" t="str">
        <f>IF(VLOOKUP(E12,'M.V.'!$E$6:$M$51,7,FALSE)=0," ",VLOOKUP(E12,'M.V.'!$E$6:$M$51,7,FALSE))</f>
        <v xml:space="preserve"> </v>
      </c>
      <c r="O12" s="95"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5.75" thickBot="1" x14ac:dyDescent="0.25">
      <c r="A13" s="11"/>
      <c r="B13" s="94"/>
      <c r="C13" s="76"/>
      <c r="D13" s="77"/>
      <c r="E13" s="92"/>
      <c r="F13" s="49"/>
      <c r="G13" s="50"/>
      <c r="H13" s="55"/>
      <c r="I13" s="56"/>
      <c r="J13" s="53"/>
      <c r="K13" s="53"/>
      <c r="L13" s="53"/>
      <c r="M13" s="54"/>
      <c r="N13" s="54"/>
      <c r="O13" s="101"/>
    </row>
    <row r="14" spans="1:15" s="10" customFormat="1" x14ac:dyDescent="0.2">
      <c r="A14" s="11" t="s">
        <v>150</v>
      </c>
      <c r="B14" s="94"/>
      <c r="C14" s="76" t="s">
        <v>14</v>
      </c>
      <c r="D14" s="77"/>
      <c r="E14" s="92" t="str">
        <f t="shared" si="0"/>
        <v>06</v>
      </c>
      <c r="F14" s="38" t="str">
        <f t="shared" si="1"/>
        <v>1000-06</v>
      </c>
      <c r="G14" s="35" t="str">
        <f t="shared" si="2"/>
        <v>g</v>
      </c>
      <c r="H14" s="159" t="str">
        <f>VLOOKUP(E14,'M.V.'!$E$6:$M$51,2,FALSE)</f>
        <v>CORRESPONDENCIA</v>
      </c>
      <c r="I14" s="160"/>
      <c r="J14" s="27" t="str">
        <f>IF(VLOOKUP(E14,'M.V.'!$E$6:$M$51,3,FALSE)=0," ",VLOOKUP(E14,'M.V.'!$E$6:$M$51,3,FALSE))</f>
        <v xml:space="preserve"> </v>
      </c>
      <c r="K14" s="27" t="str">
        <f>IF(VLOOKUP(E14,'M.V.'!$E$6:$M$51,4,FALSE)=0," ",VLOOKUP(E14,'M.V.'!$E$6:$M$51,4,FALSE))</f>
        <v xml:space="preserve"> </v>
      </c>
      <c r="L14" s="27" t="str">
        <f>IF(VLOOKUP(E14,'M.V.'!$E$6:$M$51,5,FALSE)=0," ",VLOOKUP(E14,'M.V.'!$E$6:$M$51,5,FALSE))</f>
        <v xml:space="preserve"> </v>
      </c>
      <c r="M14" s="43" t="str">
        <f>IF(VLOOKUP(E14,'M.V.'!$E$6:$M$51,6,FALSE)=0," ",VLOOKUP(E14,'M.V.'!$E$6:$M$51,6,FALSE))</f>
        <v xml:space="preserve"> </v>
      </c>
      <c r="N14" s="43" t="str">
        <f>IF(VLOOKUP(E14,'M.V.'!$E$6:$M$51,7,FALSE)=0," ",VLOOKUP(E14,'M.V.'!$E$6:$M$51,7,FALSE))</f>
        <v xml:space="preserve"> </v>
      </c>
      <c r="O14" s="95" t="str">
        <f>IF(VLOOKUP(E14,'M.V.'!$E$6:$M$51,9,FALSE)=0," ",VLOOKUP(E14,'M.V.'!$E$6:$M$51,9,FALSE))</f>
        <v xml:space="preserve"> </v>
      </c>
    </row>
    <row r="15" spans="1:15" s="10" customFormat="1" ht="31.5" x14ac:dyDescent="0.2">
      <c r="A15" s="11" t="s">
        <v>150</v>
      </c>
      <c r="B15" s="94">
        <v>6</v>
      </c>
      <c r="C15" s="76" t="s">
        <v>14</v>
      </c>
      <c r="D15" s="77" t="s">
        <v>50</v>
      </c>
      <c r="E15" s="93" t="str">
        <f t="shared" ref="E15:E26" si="3">CONCATENATE(C15,".",D15)</f>
        <v>06.01</v>
      </c>
      <c r="F15" s="39" t="str">
        <f t="shared" si="1"/>
        <v>1000-06.01</v>
      </c>
      <c r="G15" s="35" t="str">
        <f t="shared" si="2"/>
        <v>c</v>
      </c>
      <c r="H15" s="157" t="str">
        <f>VLOOKUP(E15,'M.V.'!$E$6:$M$51,2,FALSE)</f>
        <v>CORRESPONDENCIA EXTERNA</v>
      </c>
      <c r="I15" s="158"/>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porque testimonian el desarrollo de las actividades realizadas en cumplimiento de las funciones administrativas; Ver ficha N°. 6</v>
      </c>
    </row>
    <row r="16" spans="1:15" s="10" customFormat="1" x14ac:dyDescent="0.2">
      <c r="A16" s="11"/>
      <c r="B16" s="94"/>
      <c r="C16" s="76"/>
      <c r="D16" s="77"/>
      <c r="E16" s="93"/>
      <c r="F16" s="58"/>
      <c r="G16" s="59"/>
      <c r="H16" s="60"/>
      <c r="I16" s="61"/>
      <c r="J16" s="62"/>
      <c r="K16" s="62"/>
      <c r="L16" s="62"/>
      <c r="M16" s="63"/>
      <c r="N16" s="63"/>
      <c r="O16" s="102"/>
    </row>
    <row r="17" spans="1:15" s="10" customFormat="1" ht="42" x14ac:dyDescent="0.2">
      <c r="A17" s="11" t="s">
        <v>150</v>
      </c>
      <c r="B17" s="94">
        <v>7</v>
      </c>
      <c r="C17" s="76" t="s">
        <v>14</v>
      </c>
      <c r="D17" s="77" t="s">
        <v>51</v>
      </c>
      <c r="E17" s="93" t="str">
        <f t="shared" si="3"/>
        <v>06.02</v>
      </c>
      <c r="F17" s="39" t="str">
        <f t="shared" si="1"/>
        <v>1000-06.02</v>
      </c>
      <c r="G17" s="35" t="str">
        <f t="shared" si="2"/>
        <v>c</v>
      </c>
      <c r="H17" s="157" t="str">
        <f>VLOOKUP(E17,'M.V.'!$E$6:$M$51,2,FALSE)</f>
        <v>CORRESPONDENCIA INTERNA</v>
      </c>
      <c r="I17" s="158"/>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5" s="10" customFormat="1" ht="15.75" thickBot="1" x14ac:dyDescent="0.25">
      <c r="A18" s="11"/>
      <c r="B18" s="94"/>
      <c r="C18" s="76"/>
      <c r="D18" s="77"/>
      <c r="E18" s="93"/>
      <c r="F18" s="57"/>
      <c r="G18" s="50"/>
      <c r="H18" s="51"/>
      <c r="I18" s="52"/>
      <c r="J18" s="53"/>
      <c r="K18" s="53"/>
      <c r="L18" s="53"/>
      <c r="M18" s="54"/>
      <c r="N18" s="54"/>
      <c r="O18" s="101"/>
    </row>
    <row r="19" spans="1:15" s="10" customFormat="1" ht="31.5" x14ac:dyDescent="0.2">
      <c r="A19" s="11" t="s">
        <v>150</v>
      </c>
      <c r="B19" s="94">
        <v>15</v>
      </c>
      <c r="C19" s="76" t="s">
        <v>33</v>
      </c>
      <c r="D19" s="77"/>
      <c r="E19" s="92" t="str">
        <f t="shared" ref="E19" si="4">C19</f>
        <v>14</v>
      </c>
      <c r="F19" s="38" t="str">
        <f t="shared" si="1"/>
        <v>1000-14</v>
      </c>
      <c r="G19" s="35" t="str">
        <f t="shared" si="2"/>
        <v>g</v>
      </c>
      <c r="H19" s="159" t="str">
        <f>VLOOKUP(E19,'M.V.'!$E$6:$M$51,2,FALSE)</f>
        <v>INFORMATIVOS ADMINISTRATIVOS</v>
      </c>
      <c r="I19" s="160"/>
      <c r="J19" s="27">
        <f>IF(VLOOKUP(E19,'M.V.'!$E$6:$M$51,3,FALSE)=0," ",VLOOKUP(E19,'M.V.'!$E$6:$M$51,3,FALSE))</f>
        <v>12</v>
      </c>
      <c r="K19" s="27" t="str">
        <f>IF(VLOOKUP(E19,'M.V.'!$E$6:$M$51,4,FALSE)=0," ",VLOOKUP(E19,'M.V.'!$E$6:$M$51,4,FALSE))</f>
        <v>X</v>
      </c>
      <c r="L19" s="27" t="str">
        <f>IF(VLOOKUP(E19,'M.V.'!$E$6:$M$51,5,FALSE)=0," ",VLOOKUP(E19,'M.V.'!$E$6:$M$51,5,FALSE))</f>
        <v xml:space="preserve"> </v>
      </c>
      <c r="M19" s="43" t="str">
        <f>IF(VLOOKUP(E19,'M.V.'!$E$6:$M$51,6,FALSE)=0," ",VLOOKUP(E19,'M.V.'!$E$6:$M$51,6,FALSE))</f>
        <v>X</v>
      </c>
      <c r="N19" s="43" t="str">
        <f>IF(VLOOKUP(E19,'M.V.'!$E$6:$M$51,7,FALSE)=0," ",VLOOKUP(E19,'M.V.'!$E$6:$M$51,7,FALSE))</f>
        <v xml:space="preserve"> </v>
      </c>
      <c r="O19" s="95" t="str">
        <f>IF(VLOOKUP(E19,'M.V.'!$E$6:$M$51,9,FALSE)=0," ",VLOOKUP(E19,'M.V.'!$E$6:$M$51,9,FALSE))</f>
        <v>Se conservan totalmente por evidenciar el proceso particular de investigaciones internas en el Cuerpo de Bomberos; Ver ficha N°. 15</v>
      </c>
    </row>
    <row r="20" spans="1:15" s="10" customFormat="1" ht="15.75" thickBot="1" x14ac:dyDescent="0.25">
      <c r="A20" s="11"/>
      <c r="B20" s="94"/>
      <c r="C20" s="76"/>
      <c r="D20" s="77"/>
      <c r="E20" s="92"/>
      <c r="F20" s="49"/>
      <c r="G20" s="50"/>
      <c r="H20" s="55"/>
      <c r="I20" s="56"/>
      <c r="J20" s="53"/>
      <c r="K20" s="53"/>
      <c r="L20" s="53"/>
      <c r="M20" s="54"/>
      <c r="N20" s="54"/>
      <c r="O20" s="101"/>
    </row>
    <row r="21" spans="1:15" s="10" customFormat="1" ht="42" x14ac:dyDescent="0.2">
      <c r="A21" s="11" t="s">
        <v>150</v>
      </c>
      <c r="B21" s="94">
        <v>20</v>
      </c>
      <c r="C21" s="76" t="s">
        <v>37</v>
      </c>
      <c r="D21" s="77"/>
      <c r="E21" s="92" t="str">
        <f t="shared" ref="E21:E25" si="5">C21</f>
        <v>18</v>
      </c>
      <c r="F21" s="38" t="str">
        <f t="shared" si="1"/>
        <v>1000-18</v>
      </c>
      <c r="G21" s="35" t="str">
        <f t="shared" si="2"/>
        <v>g</v>
      </c>
      <c r="H21" s="159" t="str">
        <f>VLOOKUP(E21,'M.V.'!$E$6:$M$51,2,FALSE)</f>
        <v>LIBROS DE MINUTAS DE SERVICIOS PRESTADOS</v>
      </c>
      <c r="I21" s="160"/>
      <c r="J21" s="27">
        <f>IF(VLOOKUP(E21,'M.V.'!$E$6:$M$51,3,FALSE)=0," ",VLOOKUP(E21,'M.V.'!$E$6:$M$51,3,FALSE))</f>
        <v>12</v>
      </c>
      <c r="K21" s="27" t="str">
        <f>IF(VLOOKUP(E21,'M.V.'!$E$6:$M$51,4,FALSE)=0," ",VLOOKUP(E21,'M.V.'!$E$6:$M$51,4,FALSE))</f>
        <v>X</v>
      </c>
      <c r="L21" s="27" t="str">
        <f>IF(VLOOKUP(E21,'M.V.'!$E$6:$M$51,5,FALSE)=0," ",VLOOKUP(E21,'M.V.'!$E$6:$M$51,5,FALSE))</f>
        <v xml:space="preserve"> </v>
      </c>
      <c r="M21" s="43" t="str">
        <f>IF(VLOOKUP(E21,'M.V.'!$E$6:$M$51,6,FALSE)=0," ",VLOOKUP(E21,'M.V.'!$E$6:$M$51,6,FALSE))</f>
        <v>X</v>
      </c>
      <c r="N21" s="43" t="str">
        <f>IF(VLOOKUP(E21,'M.V.'!$E$6:$M$51,7,FALSE)=0," ",VLOOKUP(E21,'M.V.'!$E$6:$M$51,7,FALSE))</f>
        <v xml:space="preserve"> </v>
      </c>
      <c r="O21" s="95" t="str">
        <f>IF(VLOOKUP(E21,'M.V.'!$E$6:$M$51,9,FALSE)=0," ",VLOOKUP(E21,'M.V.'!$E$6:$M$51,9,FALSE))</f>
        <v>Constituyen parte de la memoria histórica de la entidad, porque reflejan el desarrollo detallado de las actividades realizadas en cumplimiento de la atención de emergencias; Ver ficha N°. 20</v>
      </c>
    </row>
    <row r="22" spans="1:15" s="10" customFormat="1" ht="15.75" thickBot="1" x14ac:dyDescent="0.25">
      <c r="A22" s="11"/>
      <c r="B22" s="94"/>
      <c r="C22" s="76"/>
      <c r="D22" s="77"/>
      <c r="E22" s="92"/>
      <c r="F22" s="49"/>
      <c r="G22" s="50"/>
      <c r="H22" s="55"/>
      <c r="I22" s="56"/>
      <c r="J22" s="53"/>
      <c r="K22" s="53"/>
      <c r="L22" s="53"/>
      <c r="M22" s="54"/>
      <c r="N22" s="54"/>
      <c r="O22" s="101"/>
    </row>
    <row r="23" spans="1:15" s="10" customFormat="1" ht="42" x14ac:dyDescent="0.2">
      <c r="A23" s="11" t="s">
        <v>150</v>
      </c>
      <c r="B23" s="94">
        <v>24</v>
      </c>
      <c r="C23" s="76" t="s">
        <v>41</v>
      </c>
      <c r="D23" s="77"/>
      <c r="E23" s="92" t="str">
        <f t="shared" si="5"/>
        <v>22</v>
      </c>
      <c r="F23" s="38" t="str">
        <f t="shared" si="1"/>
        <v>1000-22</v>
      </c>
      <c r="G23" s="35" t="str">
        <f t="shared" si="2"/>
        <v>g</v>
      </c>
      <c r="H23" s="159" t="str">
        <f>VLOOKUP(E23,'M.V.'!$E$6:$M$51,2,FALSE)</f>
        <v>ORDENES GENERALES</v>
      </c>
      <c r="I23" s="160"/>
      <c r="J23" s="27">
        <f>IF(VLOOKUP(E23,'M.V.'!$E$6:$M$51,3,FALSE)=0," ",VLOOKUP(E23,'M.V.'!$E$6:$M$51,3,FALSE))</f>
        <v>12</v>
      </c>
      <c r="K23" s="27" t="str">
        <f>IF(VLOOKUP(E23,'M.V.'!$E$6:$M$51,4,FALSE)=0," ",VLOOKUP(E23,'M.V.'!$E$6:$M$51,4,FALSE))</f>
        <v>X</v>
      </c>
      <c r="L23" s="27" t="str">
        <f>IF(VLOOKUP(E23,'M.V.'!$E$6:$M$51,5,FALSE)=0," ",VLOOKUP(E23,'M.V.'!$E$6:$M$51,5,FALSE))</f>
        <v xml:space="preserve"> </v>
      </c>
      <c r="M23" s="43" t="str">
        <f>IF(VLOOKUP(E23,'M.V.'!$E$6:$M$51,6,FALSE)=0," ",VLOOKUP(E23,'M.V.'!$E$6:$M$51,6,FALSE))</f>
        <v>X</v>
      </c>
      <c r="N23" s="43" t="str">
        <f>IF(VLOOKUP(E23,'M.V.'!$E$6:$M$51,7,FALSE)=0," ",VLOOKUP(E23,'M.V.'!$E$6:$M$51,7,FALSE))</f>
        <v xml:space="preserve"> </v>
      </c>
      <c r="O23" s="95" t="str">
        <f>IF(VLOOKUP(E23,'M.V.'!$E$6:$M$51,9,FALSE)=0," ",VLOOKUP(E23,'M.V.'!$E$6:$M$51,9,FALSE))</f>
        <v>Constituyen parte de la memoria histórica de la entidad y reflejan las actividades realizadas en cumplimiento de los objetivos misionales del cuerpo oficial de bomberos; Ver ficha N°. 24</v>
      </c>
    </row>
    <row r="24" spans="1:15" s="10" customFormat="1" ht="15.75" thickBot="1" x14ac:dyDescent="0.25">
      <c r="A24" s="11"/>
      <c r="B24" s="94"/>
      <c r="C24" s="76"/>
      <c r="D24" s="77"/>
      <c r="E24" s="92"/>
      <c r="F24" s="49"/>
      <c r="G24" s="50"/>
      <c r="H24" s="55"/>
      <c r="I24" s="56"/>
      <c r="J24" s="53"/>
      <c r="K24" s="53"/>
      <c r="L24" s="53"/>
      <c r="M24" s="54"/>
      <c r="N24" s="54"/>
      <c r="O24" s="101"/>
    </row>
    <row r="25" spans="1:15" s="10" customFormat="1" x14ac:dyDescent="0.2">
      <c r="A25" s="11" t="s">
        <v>150</v>
      </c>
      <c r="B25" s="81"/>
      <c r="C25" s="76" t="s">
        <v>44</v>
      </c>
      <c r="D25" s="77"/>
      <c r="E25" s="92" t="str">
        <f t="shared" si="5"/>
        <v>25</v>
      </c>
      <c r="F25" s="38" t="str">
        <f t="shared" si="1"/>
        <v>1000-25</v>
      </c>
      <c r="G25" s="35" t="str">
        <f t="shared" si="2"/>
        <v>g</v>
      </c>
      <c r="H25" s="159" t="str">
        <f>VLOOKUP(E25,'M.V.'!$E$6:$M$51,2,FALSE)</f>
        <v>PLANES</v>
      </c>
      <c r="I25" s="160"/>
      <c r="J25" s="27" t="str">
        <f>IF(VLOOKUP(E25,'M.V.'!$E$6:$M$51,3,FALSE)=0," ",VLOOKUP(E25,'M.V.'!$E$6:$M$51,3,FALSE))</f>
        <v xml:space="preserve"> </v>
      </c>
      <c r="K25" s="27" t="str">
        <f>IF(VLOOKUP(E25,'M.V.'!$E$6:$M$51,4,FALSE)=0," ",VLOOKUP(E25,'M.V.'!$E$6:$M$51,4,FALSE))</f>
        <v xml:space="preserve"> </v>
      </c>
      <c r="L25" s="27" t="str">
        <f>IF(VLOOKUP(E25,'M.V.'!$E$6:$M$51,5,FALSE)=0," ",VLOOKUP(E25,'M.V.'!$E$6:$M$51,5,FALSE))</f>
        <v xml:space="preserve"> </v>
      </c>
      <c r="M25" s="43" t="str">
        <f>IF(VLOOKUP(E25,'M.V.'!$E$6:$M$51,6,FALSE)=0," ",VLOOKUP(E25,'M.V.'!$E$6:$M$51,6,FALSE))</f>
        <v xml:space="preserve"> </v>
      </c>
      <c r="N25" s="43" t="str">
        <f>IF(VLOOKUP(E25,'M.V.'!$E$6:$M$51,7,FALSE)=0," ",VLOOKUP(E25,'M.V.'!$E$6:$M$51,7,FALSE))</f>
        <v xml:space="preserve"> </v>
      </c>
      <c r="O25" s="95" t="str">
        <f>IF(VLOOKUP(E25,'M.V.'!$E$6:$M$51,9,FALSE)=0," ",VLOOKUP(E25,'M.V.'!$E$6:$M$51,9,FALSE))</f>
        <v xml:space="preserve"> </v>
      </c>
    </row>
    <row r="26" spans="1:15" s="10" customFormat="1" ht="42" x14ac:dyDescent="0.2">
      <c r="A26" s="11" t="s">
        <v>150</v>
      </c>
      <c r="B26" s="94">
        <v>27</v>
      </c>
      <c r="C26" s="76" t="s">
        <v>44</v>
      </c>
      <c r="D26" s="77" t="s">
        <v>50</v>
      </c>
      <c r="E26" s="93" t="str">
        <f t="shared" si="3"/>
        <v>25.01</v>
      </c>
      <c r="F26" s="39" t="str">
        <f t="shared" si="1"/>
        <v>1000-25.01</v>
      </c>
      <c r="G26" s="35" t="str">
        <f t="shared" si="2"/>
        <v>c</v>
      </c>
      <c r="H26" s="157" t="str">
        <f>VLOOKUP(E26,'M.V.'!$E$6:$M$51,2,FALSE)</f>
        <v>PLANES DE ACCION</v>
      </c>
      <c r="I26" s="158"/>
      <c r="J26" s="27">
        <f>IF(VLOOKUP(E26,'M.V.'!$E$6:$M$51,3,FALSE)=0," ",VLOOKUP(E26,'M.V.'!$E$6:$M$51,3,FALSE))</f>
        <v>5</v>
      </c>
      <c r="K26" s="27" t="str">
        <f>IF(VLOOKUP(E26,'M.V.'!$E$6:$M$51,4,FALSE)=0," ",VLOOKUP(E26,'M.V.'!$E$6:$M$51,4,FALSE))</f>
        <v>X</v>
      </c>
      <c r="L26" s="27" t="str">
        <f>IF(VLOOKUP(E26,'M.V.'!$E$6:$M$51,5,FALSE)=0," ",VLOOKUP(E26,'M.V.'!$E$6:$M$51,5,FALSE))</f>
        <v xml:space="preserve"> </v>
      </c>
      <c r="M26" s="43" t="str">
        <f>IF(VLOOKUP(E26,'M.V.'!$E$6:$M$51,6,FALSE)=0," ",VLOOKUP(E26,'M.V.'!$E$6:$M$51,6,FALSE))</f>
        <v>X</v>
      </c>
      <c r="N26" s="43" t="str">
        <f>IF(VLOOKUP(E26,'M.V.'!$E$6:$M$51,7,FALSE)=0," ",VLOOKUP(E26,'M.V.'!$E$6:$M$51,7,FALSE))</f>
        <v xml:space="preserve"> </v>
      </c>
      <c r="O26" s="95" t="str">
        <f>IF(VLOOKUP(E26,'M.V.'!$E$6:$M$51,9,FALSE)=0," ",VLOOKUP(E26,'M.V.'!$E$6:$M$51,9,FALSE))</f>
        <v>Constituyen parte de la memoria histórica de la entidad, por cuanto reflejan el desarrollo de actividades misionales en cumplimiento de las funciones administrativas de cada una de las dependencias a través del tiempo; Ver ficha N°. 27</v>
      </c>
    </row>
    <row r="27" spans="1:15" s="10" customFormat="1" x14ac:dyDescent="0.2">
      <c r="A27" s="11"/>
      <c r="B27" s="94"/>
      <c r="C27" s="76"/>
      <c r="D27" s="77"/>
      <c r="E27" s="93"/>
      <c r="F27" s="58"/>
      <c r="G27" s="59"/>
      <c r="H27" s="60"/>
      <c r="I27" s="61"/>
      <c r="J27" s="62"/>
      <c r="K27" s="62"/>
      <c r="L27" s="62"/>
      <c r="M27" s="63"/>
      <c r="N27" s="63"/>
      <c r="O27" s="102"/>
    </row>
    <row r="28" spans="1:15" s="10" customFormat="1" ht="31.5" x14ac:dyDescent="0.2">
      <c r="A28" s="11" t="s">
        <v>150</v>
      </c>
      <c r="B28" s="94">
        <v>40</v>
      </c>
      <c r="C28" s="77" t="s">
        <v>131</v>
      </c>
      <c r="D28" s="77"/>
      <c r="E28" s="92" t="str">
        <f t="shared" ref="E28" si="6">C28</f>
        <v>32</v>
      </c>
      <c r="F28" s="38" t="str">
        <f t="shared" si="1"/>
        <v>1000-32</v>
      </c>
      <c r="G28" s="35" t="str">
        <f t="shared" si="2"/>
        <v>g</v>
      </c>
      <c r="H28" s="159" t="str">
        <f>VLOOKUP(E28,'M.V.'!$E$6:$M$51,2,FALSE)</f>
        <v>RESOLUCIONES</v>
      </c>
      <c r="I28" s="160"/>
      <c r="J28" s="27">
        <f>IF(VLOOKUP(E28,'M.V.'!$E$6:$M$51,3,FALSE)=0," ",VLOOKUP(E28,'M.V.'!$E$6:$M$51,3,FALSE))</f>
        <v>12</v>
      </c>
      <c r="K28" s="27" t="str">
        <f>IF(VLOOKUP(E28,'M.V.'!$E$6:$M$51,4,FALSE)=0," ",VLOOKUP(E28,'M.V.'!$E$6:$M$51,4,FALSE))</f>
        <v>X</v>
      </c>
      <c r="L28" s="27" t="str">
        <f>IF(VLOOKUP(E28,'M.V.'!$E$6:$M$51,5,FALSE)=0," ",VLOOKUP(E28,'M.V.'!$E$6:$M$51,5,FALSE))</f>
        <v xml:space="preserve"> </v>
      </c>
      <c r="M28" s="43" t="str">
        <f>IF(VLOOKUP(E28,'M.V.'!$E$6:$M$51,6,FALSE)=0," ",VLOOKUP(E28,'M.V.'!$E$6:$M$51,6,FALSE))</f>
        <v>X</v>
      </c>
      <c r="N28" s="43" t="str">
        <f>IF(VLOOKUP(E28,'M.V.'!$E$6:$M$51,7,FALSE)=0," ",VLOOKUP(E28,'M.V.'!$E$6:$M$51,7,FALSE))</f>
        <v xml:space="preserve"> </v>
      </c>
      <c r="O28" s="95" t="str">
        <f>IF(VLOOKUP(E28,'M.V.'!$E$6:$M$51,9,FALSE)=0," ",VLOOKUP(E28,'M.V.'!$E$6:$M$51,9,FALSE))</f>
        <v>Constituyen parte de la memoria histórica de la entidad por cuanto son el testimonio de la toma de decisiones administrativas; Ver ficha N°. 40</v>
      </c>
    </row>
    <row r="29" spans="1:15" s="10" customFormat="1" ht="15.75" thickBot="1" x14ac:dyDescent="0.25">
      <c r="A29" s="11"/>
      <c r="B29" s="94"/>
      <c r="C29" s="77"/>
      <c r="D29" s="77"/>
      <c r="E29" s="92"/>
      <c r="F29" s="49"/>
      <c r="G29" s="50"/>
      <c r="H29" s="55"/>
      <c r="I29" s="56"/>
      <c r="J29" s="53"/>
      <c r="K29" s="53"/>
      <c r="L29" s="53"/>
      <c r="M29" s="54"/>
      <c r="N29" s="54"/>
      <c r="O29" s="101"/>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5" s="10" customFormat="1" ht="12.75" x14ac:dyDescent="0.2">
      <c r="A33" s="12"/>
      <c r="B33" s="11"/>
      <c r="C33" s="12"/>
      <c r="D33" s="12"/>
      <c r="E33" s="12"/>
      <c r="F33" s="13"/>
      <c r="G33" s="32"/>
      <c r="H33" s="14"/>
      <c r="I33" s="14"/>
      <c r="J33" s="15"/>
      <c r="K33" s="44"/>
      <c r="L33" s="44"/>
      <c r="M33" s="44"/>
      <c r="N33" s="44"/>
      <c r="O33" s="16"/>
    </row>
    <row r="34" spans="1:15" s="10" customFormat="1" ht="12.75" x14ac:dyDescent="0.2">
      <c r="A34" s="12"/>
      <c r="B34" s="11"/>
      <c r="C34" s="12"/>
      <c r="D34" s="12"/>
      <c r="E34" s="12"/>
      <c r="F34" s="13"/>
      <c r="G34" s="32"/>
      <c r="H34" s="14"/>
      <c r="I34" s="14"/>
      <c r="J34" s="15"/>
      <c r="K34" s="44"/>
      <c r="L34" s="44"/>
      <c r="M34" s="44"/>
      <c r="N34" s="44"/>
      <c r="O34" s="16"/>
    </row>
    <row r="35" spans="1:15" s="10" customFormat="1" ht="12.75" x14ac:dyDescent="0.2">
      <c r="A35" s="12"/>
      <c r="B35" s="11"/>
      <c r="C35" s="12"/>
      <c r="D35" s="12"/>
      <c r="E35" s="12"/>
      <c r="F35" s="13"/>
      <c r="G35" s="32"/>
      <c r="H35" s="14"/>
      <c r="I35" s="14"/>
      <c r="J35" s="15"/>
      <c r="K35" s="44"/>
      <c r="L35" s="44"/>
      <c r="M35" s="44"/>
      <c r="N35" s="44"/>
      <c r="O35" s="16"/>
    </row>
    <row r="36" spans="1:15" s="10" customFormat="1" ht="12.75" x14ac:dyDescent="0.2">
      <c r="A36" s="12"/>
      <c r="B36" s="11"/>
      <c r="C36" s="12"/>
      <c r="D36" s="12"/>
      <c r="E36" s="12"/>
      <c r="F36" s="13"/>
      <c r="G36" s="32"/>
      <c r="H36" s="14"/>
      <c r="I36" s="14"/>
      <c r="J36" s="15"/>
      <c r="K36" s="44"/>
      <c r="L36" s="44"/>
      <c r="M36" s="44"/>
      <c r="N36" s="44"/>
      <c r="O36" s="16"/>
    </row>
    <row r="37" spans="1:15" s="10" customFormat="1" ht="12.75" x14ac:dyDescent="0.2">
      <c r="A37" s="12"/>
      <c r="B37" s="11"/>
      <c r="C37" s="12"/>
      <c r="D37" s="12"/>
      <c r="E37" s="12"/>
      <c r="F37" s="13"/>
      <c r="G37" s="32"/>
      <c r="H37" s="14"/>
      <c r="I37" s="14"/>
      <c r="J37" s="15"/>
      <c r="K37" s="44"/>
      <c r="L37" s="44"/>
      <c r="M37" s="44"/>
      <c r="N37" s="44"/>
      <c r="O37" s="16"/>
    </row>
    <row r="38" spans="1:15" s="10" customFormat="1" ht="12.75" x14ac:dyDescent="0.2">
      <c r="A38" s="12"/>
      <c r="B38" s="11"/>
      <c r="C38" s="12"/>
      <c r="D38" s="12"/>
      <c r="E38" s="12"/>
      <c r="F38" s="13"/>
      <c r="G38" s="32"/>
      <c r="H38" s="14"/>
      <c r="I38" s="14"/>
      <c r="J38" s="15"/>
      <c r="K38" s="44"/>
      <c r="L38" s="44"/>
      <c r="M38" s="44"/>
      <c r="N38" s="44"/>
      <c r="O38" s="16"/>
    </row>
    <row r="39" spans="1:15" s="10" customFormat="1" ht="12.75" x14ac:dyDescent="0.2">
      <c r="A39" s="12"/>
      <c r="B39" s="11"/>
      <c r="C39" s="12"/>
      <c r="D39" s="12"/>
      <c r="E39" s="12"/>
      <c r="F39" s="13"/>
      <c r="G39" s="32"/>
      <c r="H39" s="14"/>
      <c r="I39" s="14"/>
      <c r="J39" s="15"/>
      <c r="K39" s="44"/>
      <c r="L39" s="44"/>
      <c r="M39" s="44"/>
      <c r="N39" s="44"/>
      <c r="O39" s="16"/>
    </row>
    <row r="40" spans="1:15" s="10" customFormat="1" ht="12.75" x14ac:dyDescent="0.2">
      <c r="A40" s="12"/>
      <c r="B40" s="11"/>
      <c r="C40" s="12"/>
      <c r="D40" s="12"/>
      <c r="E40" s="12"/>
      <c r="F40" s="13"/>
      <c r="G40" s="32"/>
      <c r="H40" s="14"/>
      <c r="I40" s="14"/>
      <c r="J40" s="15"/>
      <c r="K40" s="44"/>
      <c r="L40" s="44"/>
      <c r="M40" s="44"/>
      <c r="N40" s="44"/>
      <c r="O40" s="16"/>
    </row>
    <row r="41" spans="1:15" s="10" customFormat="1" ht="12.75" x14ac:dyDescent="0.2">
      <c r="A41" s="12"/>
      <c r="B41" s="11"/>
      <c r="C41" s="12"/>
      <c r="D41" s="12"/>
      <c r="E41" s="12"/>
      <c r="F41" s="13"/>
      <c r="G41" s="32"/>
      <c r="H41" s="14"/>
      <c r="I41" s="14"/>
      <c r="J41" s="15"/>
      <c r="K41" s="44"/>
      <c r="L41" s="44"/>
      <c r="M41" s="44"/>
      <c r="N41" s="44"/>
      <c r="O41" s="16"/>
    </row>
    <row r="42" spans="1:15" s="10" customFormat="1" ht="12.75" x14ac:dyDescent="0.2">
      <c r="A42" s="12"/>
      <c r="B42" s="11"/>
      <c r="C42" s="12"/>
      <c r="D42" s="12"/>
      <c r="E42" s="12"/>
      <c r="F42" s="13"/>
      <c r="G42" s="32"/>
      <c r="H42" s="14"/>
      <c r="I42" s="14"/>
      <c r="J42" s="15"/>
      <c r="K42" s="44"/>
      <c r="L42" s="44"/>
      <c r="M42" s="44"/>
      <c r="N42" s="44"/>
      <c r="O42" s="16"/>
    </row>
    <row r="43" spans="1:15" s="10" customFormat="1" ht="12.75" x14ac:dyDescent="0.2">
      <c r="A43" s="12"/>
      <c r="B43" s="11"/>
      <c r="C43" s="12"/>
      <c r="D43" s="12"/>
      <c r="E43" s="12"/>
      <c r="F43" s="13"/>
      <c r="G43" s="32"/>
      <c r="H43" s="14"/>
      <c r="I43" s="14"/>
      <c r="J43" s="15"/>
      <c r="K43" s="44"/>
      <c r="L43" s="44"/>
      <c r="M43" s="44"/>
      <c r="N43" s="44"/>
      <c r="O43" s="16"/>
    </row>
    <row r="44" spans="1:15" s="10" customFormat="1" ht="12.75" x14ac:dyDescent="0.2">
      <c r="A44" s="12"/>
      <c r="B44" s="11"/>
      <c r="C44" s="12"/>
      <c r="D44" s="12"/>
      <c r="E44" s="12"/>
      <c r="F44" s="13"/>
      <c r="G44" s="32"/>
      <c r="H44" s="14"/>
      <c r="I44" s="14"/>
      <c r="J44" s="15"/>
      <c r="K44" s="44"/>
      <c r="L44" s="44"/>
      <c r="M44" s="44"/>
      <c r="N44" s="44"/>
      <c r="O44" s="16"/>
    </row>
    <row r="45" spans="1:15" s="10" customFormat="1" ht="12.75" x14ac:dyDescent="0.2">
      <c r="A45" s="12"/>
      <c r="B45" s="11"/>
      <c r="C45" s="12"/>
      <c r="D45" s="12"/>
      <c r="E45" s="12"/>
      <c r="F45" s="13"/>
      <c r="G45" s="32"/>
      <c r="H45" s="14"/>
      <c r="I45" s="14"/>
      <c r="J45" s="15"/>
      <c r="K45" s="44"/>
      <c r="L45" s="44"/>
      <c r="M45" s="44"/>
      <c r="N45" s="44"/>
      <c r="O45" s="16"/>
    </row>
    <row r="46" spans="1:15" s="10" customFormat="1" ht="12.75" x14ac:dyDescent="0.2">
      <c r="A46" s="12"/>
      <c r="B46" s="11"/>
      <c r="C46" s="12"/>
      <c r="D46" s="12"/>
      <c r="E46" s="12"/>
      <c r="F46" s="13"/>
      <c r="G46" s="32"/>
      <c r="H46" s="14"/>
      <c r="I46" s="14"/>
      <c r="J46" s="15"/>
      <c r="K46" s="44"/>
      <c r="L46" s="44"/>
      <c r="M46" s="44"/>
      <c r="N46" s="44"/>
      <c r="O46" s="16"/>
    </row>
    <row r="47" spans="1:15" s="10" customFormat="1" ht="12.75" x14ac:dyDescent="0.2">
      <c r="A47" s="12"/>
      <c r="B47" s="11"/>
      <c r="C47" s="12"/>
      <c r="D47" s="12"/>
      <c r="E47" s="12"/>
      <c r="F47" s="13"/>
      <c r="G47" s="32"/>
      <c r="H47" s="14"/>
      <c r="I47" s="14"/>
      <c r="J47" s="15"/>
      <c r="K47" s="44"/>
      <c r="L47" s="44"/>
      <c r="M47" s="44"/>
      <c r="N47" s="44"/>
      <c r="O47" s="16"/>
    </row>
    <row r="48" spans="1:15" s="10" customFormat="1" ht="12.75" x14ac:dyDescent="0.2">
      <c r="A48" s="12"/>
      <c r="B48" s="11"/>
      <c r="C48" s="12"/>
      <c r="D48" s="12"/>
      <c r="E48" s="12"/>
      <c r="F48" s="13"/>
      <c r="G48" s="32"/>
      <c r="H48" s="14"/>
      <c r="I48" s="14"/>
      <c r="J48" s="15"/>
      <c r="K48" s="44"/>
      <c r="L48" s="44"/>
      <c r="M48" s="44"/>
      <c r="N48" s="44"/>
      <c r="O48" s="16"/>
    </row>
    <row r="49" spans="1:16" s="10" customFormat="1" ht="12.75" x14ac:dyDescent="0.2">
      <c r="A49" s="12"/>
      <c r="B49" s="11"/>
      <c r="C49" s="12"/>
      <c r="D49" s="12"/>
      <c r="E49" s="12"/>
      <c r="F49" s="13"/>
      <c r="G49" s="32"/>
      <c r="H49" s="14"/>
      <c r="I49" s="14"/>
      <c r="J49" s="15"/>
      <c r="K49" s="44"/>
      <c r="L49" s="44"/>
      <c r="M49" s="44"/>
      <c r="N49" s="44"/>
      <c r="O49" s="16"/>
    </row>
    <row r="50" spans="1:16" s="10" customFormat="1" ht="12.75" x14ac:dyDescent="0.2">
      <c r="A50" s="12"/>
      <c r="B50" s="11"/>
      <c r="C50" s="12"/>
      <c r="D50" s="12"/>
      <c r="E50" s="12"/>
      <c r="F50" s="13"/>
      <c r="G50" s="32"/>
      <c r="H50" s="14"/>
      <c r="I50" s="14"/>
      <c r="J50" s="15"/>
      <c r="K50" s="44"/>
      <c r="L50" s="44"/>
      <c r="M50" s="44"/>
      <c r="N50" s="44"/>
      <c r="O50" s="16"/>
    </row>
    <row r="51" spans="1:16" s="10" customFormat="1" ht="12.75" x14ac:dyDescent="0.2">
      <c r="A51" s="12"/>
      <c r="B51" s="11"/>
      <c r="C51" s="12"/>
      <c r="D51" s="12"/>
      <c r="E51" s="12"/>
      <c r="F51" s="13"/>
      <c r="G51" s="32"/>
      <c r="H51" s="14"/>
      <c r="I51" s="14"/>
      <c r="J51" s="15"/>
      <c r="K51" s="44"/>
      <c r="L51" s="44"/>
      <c r="M51" s="44"/>
      <c r="N51" s="44"/>
      <c r="O51" s="16"/>
    </row>
    <row r="52" spans="1:16" s="10" customFormat="1" ht="12.75" x14ac:dyDescent="0.2">
      <c r="A52" s="12"/>
      <c r="B52" s="11"/>
      <c r="C52" s="12"/>
      <c r="D52" s="12"/>
      <c r="E52" s="12"/>
      <c r="F52" s="13"/>
      <c r="G52" s="32"/>
      <c r="H52" s="14"/>
      <c r="I52" s="14"/>
      <c r="J52" s="15"/>
      <c r="K52" s="44"/>
      <c r="L52" s="44"/>
      <c r="M52" s="44"/>
      <c r="N52" s="44"/>
      <c r="O52" s="16"/>
    </row>
    <row r="53" spans="1:16" s="10" customFormat="1" ht="12.75" x14ac:dyDescent="0.2">
      <c r="A53" s="12"/>
      <c r="B53" s="11"/>
      <c r="C53" s="12"/>
      <c r="D53" s="12"/>
      <c r="E53" s="12"/>
      <c r="F53" s="13"/>
      <c r="G53" s="32"/>
      <c r="H53" s="14"/>
      <c r="I53" s="14"/>
      <c r="J53" s="15"/>
      <c r="K53" s="44"/>
      <c r="L53" s="44"/>
      <c r="M53" s="44"/>
      <c r="N53" s="44"/>
      <c r="O53" s="16"/>
    </row>
    <row r="54" spans="1:16" s="10" customFormat="1" ht="12.75" x14ac:dyDescent="0.2">
      <c r="A54" s="12"/>
      <c r="B54" s="11"/>
      <c r="C54" s="12"/>
      <c r="D54" s="12"/>
      <c r="E54" s="12"/>
      <c r="F54" s="13"/>
      <c r="G54" s="32"/>
      <c r="H54" s="14"/>
      <c r="I54" s="14"/>
      <c r="J54" s="15"/>
      <c r="K54" s="44"/>
      <c r="L54" s="44"/>
      <c r="M54" s="44"/>
      <c r="N54" s="44"/>
      <c r="O54" s="16"/>
    </row>
    <row r="55" spans="1:16" s="10" customFormat="1" ht="12.75" x14ac:dyDescent="0.2">
      <c r="A55" s="12"/>
      <c r="B55" s="11"/>
      <c r="C55" s="12"/>
      <c r="D55" s="12"/>
      <c r="E55" s="12"/>
      <c r="F55" s="13"/>
      <c r="G55" s="32"/>
      <c r="H55" s="14"/>
      <c r="I55" s="14"/>
      <c r="J55" s="15"/>
      <c r="K55" s="44"/>
      <c r="L55" s="44"/>
      <c r="M55" s="44"/>
      <c r="N55" s="44"/>
      <c r="O55" s="16"/>
    </row>
    <row r="56" spans="1:16" s="10" customFormat="1" ht="12.75" x14ac:dyDescent="0.2">
      <c r="A56" s="12"/>
      <c r="B56" s="11"/>
      <c r="C56" s="12"/>
      <c r="D56" s="12"/>
      <c r="E56" s="12"/>
      <c r="F56" s="13"/>
      <c r="G56" s="32"/>
      <c r="H56" s="14"/>
      <c r="I56" s="14"/>
      <c r="J56" s="15"/>
      <c r="K56" s="44"/>
      <c r="L56" s="44"/>
      <c r="M56" s="44"/>
      <c r="N56" s="44"/>
      <c r="O56" s="16"/>
    </row>
    <row r="57" spans="1:16" s="10" customFormat="1" ht="15" customHeight="1" x14ac:dyDescent="0.2">
      <c r="A57" s="12"/>
      <c r="B57" s="11"/>
      <c r="C57" s="12"/>
      <c r="D57" s="12"/>
      <c r="E57" s="12"/>
      <c r="F57" s="152" t="s">
        <v>4</v>
      </c>
      <c r="G57" s="152"/>
      <c r="H57" s="152"/>
      <c r="I57" s="152"/>
      <c r="J57" s="20"/>
      <c r="K57" s="45"/>
      <c r="L57" s="45"/>
      <c r="M57" s="45"/>
      <c r="N57" s="45"/>
      <c r="O57" s="34"/>
      <c r="P57" s="34"/>
    </row>
    <row r="58" spans="1:16" s="10" customFormat="1" ht="13.5" customHeight="1" x14ac:dyDescent="0.2">
      <c r="A58" s="12"/>
      <c r="B58" s="11"/>
      <c r="C58" s="12"/>
      <c r="D58" s="12"/>
      <c r="E58" s="12"/>
      <c r="F58" s="64" t="s">
        <v>15</v>
      </c>
      <c r="G58" s="20" t="s">
        <v>16</v>
      </c>
      <c r="H58" s="20"/>
      <c r="I58" s="20" t="s">
        <v>23</v>
      </c>
      <c r="J58" s="20"/>
      <c r="K58" s="46"/>
      <c r="L58" s="46"/>
      <c r="M58" s="96"/>
      <c r="N58" s="96"/>
      <c r="O58" s="97"/>
      <c r="P58" s="98"/>
    </row>
    <row r="59" spans="1:16" s="10" customFormat="1" ht="13.5" customHeight="1" x14ac:dyDescent="0.2">
      <c r="A59" s="12"/>
      <c r="B59" s="11"/>
      <c r="C59" s="12"/>
      <c r="D59" s="12"/>
      <c r="E59" s="12"/>
      <c r="F59" s="64" t="s">
        <v>19</v>
      </c>
      <c r="G59" s="20" t="s">
        <v>18</v>
      </c>
      <c r="H59" s="20"/>
      <c r="I59" s="20" t="s">
        <v>22</v>
      </c>
      <c r="J59" s="20"/>
      <c r="K59" s="46"/>
      <c r="L59" s="46"/>
      <c r="M59" s="100"/>
      <c r="N59" s="100"/>
      <c r="O59" s="100"/>
      <c r="P59" s="98"/>
    </row>
    <row r="60" spans="1:16" s="10" customFormat="1" ht="13.5" customHeight="1" x14ac:dyDescent="0.2">
      <c r="A60" s="12"/>
      <c r="B60" s="11"/>
      <c r="C60" s="12"/>
      <c r="D60" s="12"/>
      <c r="E60" s="12"/>
      <c r="F60" s="21" t="s">
        <v>5</v>
      </c>
      <c r="G60" s="20" t="s">
        <v>17</v>
      </c>
      <c r="H60" s="20"/>
      <c r="I60" s="20" t="s">
        <v>21</v>
      </c>
      <c r="J60" s="20"/>
      <c r="K60" s="46"/>
      <c r="L60" s="46"/>
      <c r="M60" s="100"/>
      <c r="N60" s="100"/>
      <c r="O60" s="100"/>
      <c r="P60" s="99"/>
    </row>
    <row r="61" spans="1:16" s="10" customFormat="1" ht="13.5" customHeight="1" x14ac:dyDescent="0.2">
      <c r="A61" s="12"/>
      <c r="B61" s="11"/>
      <c r="C61" s="12"/>
      <c r="D61" s="12"/>
      <c r="E61" s="12"/>
      <c r="F61" s="21"/>
      <c r="G61" s="20"/>
      <c r="H61" s="20"/>
      <c r="K61" s="46"/>
      <c r="L61" s="46"/>
      <c r="M61" s="47"/>
      <c r="N61" s="47"/>
      <c r="P61" s="99"/>
    </row>
    <row r="62" spans="1:16" s="10" customFormat="1" ht="13.5" customHeight="1" x14ac:dyDescent="0.2">
      <c r="A62" s="12"/>
      <c r="B62" s="11"/>
      <c r="C62" s="12"/>
      <c r="D62" s="12"/>
      <c r="E62" s="12"/>
      <c r="F62" s="21"/>
      <c r="G62" s="20"/>
      <c r="H62" s="20"/>
      <c r="K62" s="48"/>
      <c r="L62" s="48"/>
      <c r="M62" s="47"/>
      <c r="N62" s="47"/>
    </row>
    <row r="63" spans="1:16" s="10" customFormat="1" ht="13.5" customHeight="1" x14ac:dyDescent="0.2">
      <c r="A63" s="12"/>
      <c r="B63" s="11"/>
      <c r="C63" s="12"/>
      <c r="D63" s="12"/>
      <c r="E63" s="12"/>
      <c r="F63" s="21"/>
      <c r="G63" s="20"/>
      <c r="H63" s="20"/>
      <c r="I63" s="20"/>
      <c r="J63" s="19"/>
      <c r="K63" s="48"/>
      <c r="L63" s="48"/>
      <c r="M63" s="48"/>
      <c r="N63" s="48"/>
      <c r="O63" s="4"/>
    </row>
  </sheetData>
  <sheetProtection selectLockedCells="1" selectUnlockedCells="1"/>
  <mergeCells count="23">
    <mergeCell ref="H28:I28"/>
    <mergeCell ref="F57:I57"/>
    <mergeCell ref="H23:I23"/>
    <mergeCell ref="H25:I25"/>
    <mergeCell ref="H26:I26"/>
    <mergeCell ref="F10:F11"/>
    <mergeCell ref="H21:I21"/>
    <mergeCell ref="H19:I19"/>
    <mergeCell ref="H17:I17"/>
    <mergeCell ref="H12:I12"/>
    <mergeCell ref="H14:I14"/>
    <mergeCell ref="H15:I15"/>
    <mergeCell ref="A10:A11"/>
    <mergeCell ref="B10:B11"/>
    <mergeCell ref="C10:C11"/>
    <mergeCell ref="D10:D11"/>
    <mergeCell ref="E10:E11"/>
    <mergeCell ref="H2:N3"/>
    <mergeCell ref="H4:N4"/>
    <mergeCell ref="H5:N5"/>
    <mergeCell ref="G10:I11"/>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rowBreaks count="1" manualBreakCount="1">
    <brk id="27" min="5" max="14"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P47"/>
  <sheetViews>
    <sheetView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178</v>
      </c>
      <c r="J7" s="25"/>
      <c r="K7" s="25"/>
      <c r="L7" s="25"/>
      <c r="M7" s="25"/>
      <c r="N7" s="25"/>
      <c r="O7" s="26"/>
    </row>
    <row r="8" spans="1:15" ht="22.5" customHeight="1" x14ac:dyDescent="0.35">
      <c r="A8" s="89" t="s">
        <v>19</v>
      </c>
      <c r="B8" s="91" t="s">
        <v>58</v>
      </c>
      <c r="F8" s="149" t="s">
        <v>254</v>
      </c>
      <c r="G8" s="149"/>
      <c r="H8" s="149"/>
      <c r="I8" s="25" t="s">
        <v>179</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J10:J11"/>
    <mergeCell ref="K10:N10"/>
    <mergeCell ref="H14:I16"/>
    <mergeCell ref="F41:I41"/>
    <mergeCell ref="F10:F11"/>
    <mergeCell ref="G10:I11"/>
    <mergeCell ref="A10:A11"/>
    <mergeCell ref="B10:B11"/>
    <mergeCell ref="C10:C11"/>
    <mergeCell ref="D10:D11"/>
    <mergeCell ref="E10:E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P47"/>
  <sheetViews>
    <sheetView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178</v>
      </c>
      <c r="J7" s="25"/>
      <c r="K7" s="25"/>
      <c r="L7" s="25"/>
      <c r="M7" s="25"/>
      <c r="N7" s="25"/>
      <c r="O7" s="26"/>
    </row>
    <row r="8" spans="1:15" ht="22.5" customHeight="1" x14ac:dyDescent="0.35">
      <c r="A8" s="89" t="s">
        <v>19</v>
      </c>
      <c r="B8" s="91" t="s">
        <v>58</v>
      </c>
      <c r="F8" s="149" t="s">
        <v>254</v>
      </c>
      <c r="G8" s="149"/>
      <c r="H8" s="149"/>
      <c r="I8" s="25" t="s">
        <v>180</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J10:J11"/>
    <mergeCell ref="K10:N10"/>
    <mergeCell ref="H14:I16"/>
    <mergeCell ref="F41:I41"/>
    <mergeCell ref="F10:F11"/>
    <mergeCell ref="G10:I11"/>
    <mergeCell ref="A10:A11"/>
    <mergeCell ref="B10:B11"/>
    <mergeCell ref="C10:C11"/>
    <mergeCell ref="D10:D11"/>
    <mergeCell ref="E10:E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P47"/>
  <sheetViews>
    <sheetView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178</v>
      </c>
      <c r="J7" s="25"/>
      <c r="K7" s="25"/>
      <c r="L7" s="25"/>
      <c r="M7" s="25"/>
      <c r="N7" s="25"/>
      <c r="O7" s="26"/>
    </row>
    <row r="8" spans="1:15" ht="22.5" customHeight="1" x14ac:dyDescent="0.35">
      <c r="A8" s="89" t="s">
        <v>19</v>
      </c>
      <c r="B8" s="91" t="s">
        <v>58</v>
      </c>
      <c r="F8" s="149" t="s">
        <v>254</v>
      </c>
      <c r="G8" s="149"/>
      <c r="H8" s="149"/>
      <c r="I8" s="25" t="s">
        <v>181</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J10:J11"/>
    <mergeCell ref="K10:N10"/>
    <mergeCell ref="H14:I16"/>
    <mergeCell ref="F41:I41"/>
    <mergeCell ref="F10:F11"/>
    <mergeCell ref="G10:I11"/>
    <mergeCell ref="A10:A11"/>
    <mergeCell ref="B10:B11"/>
    <mergeCell ref="C10:C11"/>
    <mergeCell ref="D10:D11"/>
    <mergeCell ref="E10:E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P47"/>
  <sheetViews>
    <sheetView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178</v>
      </c>
      <c r="J7" s="25"/>
      <c r="K7" s="25"/>
      <c r="L7" s="25"/>
      <c r="M7" s="25"/>
      <c r="N7" s="25"/>
      <c r="O7" s="26"/>
    </row>
    <row r="8" spans="1:15" ht="22.5" customHeight="1" x14ac:dyDescent="0.35">
      <c r="A8" s="89" t="s">
        <v>19</v>
      </c>
      <c r="B8" s="91" t="s">
        <v>58</v>
      </c>
      <c r="F8" s="149" t="s">
        <v>254</v>
      </c>
      <c r="G8" s="149"/>
      <c r="H8" s="149"/>
      <c r="I8" s="25" t="s">
        <v>182</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J10:J11"/>
    <mergeCell ref="K10:N10"/>
    <mergeCell ref="H14:I16"/>
    <mergeCell ref="F41:I41"/>
    <mergeCell ref="F10:F11"/>
    <mergeCell ref="G10:I11"/>
    <mergeCell ref="A10:A11"/>
    <mergeCell ref="B10:B11"/>
    <mergeCell ref="C10:C11"/>
    <mergeCell ref="D10:D11"/>
    <mergeCell ref="E10:E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P47"/>
  <sheetViews>
    <sheetView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178</v>
      </c>
      <c r="J7" s="25"/>
      <c r="K7" s="25"/>
      <c r="L7" s="25"/>
      <c r="M7" s="25"/>
      <c r="N7" s="25"/>
      <c r="O7" s="26"/>
    </row>
    <row r="8" spans="1:15" ht="22.5" customHeight="1" x14ac:dyDescent="0.35">
      <c r="A8" s="89" t="s">
        <v>19</v>
      </c>
      <c r="B8" s="91" t="s">
        <v>58</v>
      </c>
      <c r="F8" s="149" t="s">
        <v>254</v>
      </c>
      <c r="G8" s="149"/>
      <c r="H8" s="149"/>
      <c r="I8" s="25" t="s">
        <v>183</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J10:J11"/>
    <mergeCell ref="K10:N10"/>
    <mergeCell ref="H14:I16"/>
    <mergeCell ref="F41:I41"/>
    <mergeCell ref="F10:F11"/>
    <mergeCell ref="G10:I11"/>
    <mergeCell ref="A10:A11"/>
    <mergeCell ref="B10:B11"/>
    <mergeCell ref="C10:C11"/>
    <mergeCell ref="D10:D11"/>
    <mergeCell ref="E10:E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P47"/>
  <sheetViews>
    <sheetView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177</v>
      </c>
      <c r="J7" s="25"/>
      <c r="K7" s="25"/>
      <c r="L7" s="25"/>
      <c r="M7" s="25"/>
      <c r="N7" s="25"/>
      <c r="O7" s="26"/>
    </row>
    <row r="8" spans="1:15" ht="22.5" customHeight="1" x14ac:dyDescent="0.35">
      <c r="A8" s="89" t="s">
        <v>19</v>
      </c>
      <c r="B8" s="91" t="s">
        <v>58</v>
      </c>
      <c r="F8" s="149" t="s">
        <v>254</v>
      </c>
      <c r="G8" s="149"/>
      <c r="H8" s="149"/>
      <c r="I8" s="25" t="s">
        <v>184</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J10:J11"/>
    <mergeCell ref="K10:N10"/>
    <mergeCell ref="H14:I16"/>
    <mergeCell ref="F41:I41"/>
    <mergeCell ref="F10:F11"/>
    <mergeCell ref="G10:I11"/>
    <mergeCell ref="A10:A11"/>
    <mergeCell ref="B10:B11"/>
    <mergeCell ref="C10:C11"/>
    <mergeCell ref="D10:D11"/>
    <mergeCell ref="E10:E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P47"/>
  <sheetViews>
    <sheetView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184</v>
      </c>
      <c r="J7" s="25"/>
      <c r="K7" s="25"/>
      <c r="L7" s="25"/>
      <c r="M7" s="25"/>
      <c r="N7" s="25"/>
      <c r="O7" s="26"/>
    </row>
    <row r="8" spans="1:15" ht="22.5" customHeight="1" x14ac:dyDescent="0.35">
      <c r="A8" s="89" t="s">
        <v>19</v>
      </c>
      <c r="B8" s="91" t="s">
        <v>58</v>
      </c>
      <c r="F8" s="149" t="s">
        <v>254</v>
      </c>
      <c r="G8" s="149"/>
      <c r="H8" s="149"/>
      <c r="I8" s="25" t="s">
        <v>185</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J10:J11"/>
    <mergeCell ref="K10:N10"/>
    <mergeCell ref="H14:I16"/>
    <mergeCell ref="F41:I41"/>
    <mergeCell ref="F10:F11"/>
    <mergeCell ref="G10:I11"/>
    <mergeCell ref="A10:A11"/>
    <mergeCell ref="B10:B11"/>
    <mergeCell ref="C10:C11"/>
    <mergeCell ref="D10:D11"/>
    <mergeCell ref="E10:E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P47"/>
  <sheetViews>
    <sheetView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184</v>
      </c>
      <c r="J7" s="25"/>
      <c r="K7" s="25"/>
      <c r="L7" s="25"/>
      <c r="M7" s="25"/>
      <c r="N7" s="25"/>
      <c r="O7" s="26"/>
    </row>
    <row r="8" spans="1:15" ht="22.5" customHeight="1" x14ac:dyDescent="0.35">
      <c r="A8" s="89" t="s">
        <v>19</v>
      </c>
      <c r="B8" s="91" t="s">
        <v>58</v>
      </c>
      <c r="F8" s="149" t="s">
        <v>254</v>
      </c>
      <c r="G8" s="149"/>
      <c r="H8" s="149"/>
      <c r="I8" s="25" t="s">
        <v>186</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J10:J11"/>
    <mergeCell ref="K10:N10"/>
    <mergeCell ref="H14:I16"/>
    <mergeCell ref="F41:I41"/>
    <mergeCell ref="F10:F11"/>
    <mergeCell ref="G10:I11"/>
    <mergeCell ref="A10:A11"/>
    <mergeCell ref="B10:B11"/>
    <mergeCell ref="C10:C11"/>
    <mergeCell ref="D10:D11"/>
    <mergeCell ref="E10:E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P47"/>
  <sheetViews>
    <sheetView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177</v>
      </c>
      <c r="J7" s="25"/>
      <c r="K7" s="25"/>
      <c r="L7" s="25"/>
      <c r="M7" s="25"/>
      <c r="N7" s="25"/>
      <c r="O7" s="26"/>
    </row>
    <row r="8" spans="1:15" ht="22.5" customHeight="1" x14ac:dyDescent="0.35">
      <c r="A8" s="89" t="s">
        <v>19</v>
      </c>
      <c r="B8" s="91" t="s">
        <v>58</v>
      </c>
      <c r="F8" s="149" t="s">
        <v>254</v>
      </c>
      <c r="G8" s="149"/>
      <c r="H8" s="149"/>
      <c r="I8" s="25" t="s">
        <v>187</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J10:J11"/>
    <mergeCell ref="K10:N10"/>
    <mergeCell ref="H14:I16"/>
    <mergeCell ref="F41:I41"/>
    <mergeCell ref="F10:F11"/>
    <mergeCell ref="G10:I11"/>
    <mergeCell ref="A10:A11"/>
    <mergeCell ref="B10:B11"/>
    <mergeCell ref="C10:C11"/>
    <mergeCell ref="D10:D11"/>
    <mergeCell ref="E10:E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P47"/>
  <sheetViews>
    <sheetView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187</v>
      </c>
      <c r="J7" s="25"/>
      <c r="K7" s="25"/>
      <c r="L7" s="25"/>
      <c r="M7" s="25"/>
      <c r="N7" s="25"/>
      <c r="O7" s="26"/>
    </row>
    <row r="8" spans="1:15" ht="22.5" customHeight="1" x14ac:dyDescent="0.35">
      <c r="A8" s="89" t="s">
        <v>19</v>
      </c>
      <c r="B8" s="91" t="s">
        <v>58</v>
      </c>
      <c r="F8" s="149" t="s">
        <v>254</v>
      </c>
      <c r="G8" s="149"/>
      <c r="H8" s="149"/>
      <c r="I8" s="25" t="s">
        <v>188</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J10:J11"/>
    <mergeCell ref="K10:N10"/>
    <mergeCell ref="H14:I16"/>
    <mergeCell ref="F41:I41"/>
    <mergeCell ref="F10:F11"/>
    <mergeCell ref="G10:I11"/>
    <mergeCell ref="A10:A11"/>
    <mergeCell ref="B10:B11"/>
    <mergeCell ref="C10:C11"/>
    <mergeCell ref="D10:D11"/>
    <mergeCell ref="E10:E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9"/>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151</v>
      </c>
      <c r="J7" s="25"/>
      <c r="K7" s="25"/>
      <c r="L7" s="25"/>
      <c r="M7" s="25"/>
      <c r="N7" s="25"/>
      <c r="O7" s="26"/>
    </row>
    <row r="8" spans="1:15" ht="22.5" customHeight="1" x14ac:dyDescent="0.35">
      <c r="A8" s="89" t="s">
        <v>19</v>
      </c>
      <c r="B8" s="91" t="s">
        <v>58</v>
      </c>
      <c r="F8" s="144" t="s">
        <v>254</v>
      </c>
      <c r="G8" s="144"/>
      <c r="H8" s="144"/>
      <c r="I8" s="25" t="s">
        <v>153</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x14ac:dyDescent="0.2">
      <c r="A12" s="11" t="s">
        <v>152</v>
      </c>
      <c r="B12" s="94"/>
      <c r="C12" s="76" t="s">
        <v>14</v>
      </c>
      <c r="D12" s="77"/>
      <c r="E12" s="92" t="str">
        <f t="shared" ref="E12" si="0">C12</f>
        <v>06</v>
      </c>
      <c r="F12" s="38" t="str">
        <f t="shared" ref="F12:F19" si="1">CONCATENATE(A12,"-",E12)</f>
        <v>1010-06</v>
      </c>
      <c r="G12" s="35" t="str">
        <f t="shared" ref="G12:G19" si="2">IF(D12=0,"g","c")</f>
        <v>g</v>
      </c>
      <c r="H12" s="159" t="str">
        <f>VLOOKUP(E12,'M.V.'!$E$6:$M$51,2,FALSE)</f>
        <v>CORRESPONDENCIA</v>
      </c>
      <c r="I12" s="160"/>
      <c r="J12" s="27" t="str">
        <f>IF(VLOOKUP(E12,'M.V.'!$E$6:$M$51,3,FALSE)=0," ",VLOOKUP(E12,'M.V.'!$E$6:$M$51,3,FALSE))</f>
        <v xml:space="preserve"> </v>
      </c>
      <c r="K12" s="27" t="str">
        <f>IF(VLOOKUP(E12,'M.V.'!$E$6:$M$51,4,FALSE)=0," ",VLOOKUP(E12,'M.V.'!$E$6:$M$51,4,FALSE))</f>
        <v xml:space="preserve"> </v>
      </c>
      <c r="L12" s="27" t="str">
        <f>IF(VLOOKUP(E12,'M.V.'!$E$6:$M$51,5,FALSE)=0," ",VLOOKUP(E12,'M.V.'!$E$6:$M$51,5,FALSE))</f>
        <v xml:space="preserve"> </v>
      </c>
      <c r="M12" s="43" t="str">
        <f>IF(VLOOKUP(E12,'M.V.'!$E$6:$M$51,6,FALSE)=0," ",VLOOKUP(E12,'M.V.'!$E$6:$M$51,6,FALSE))</f>
        <v xml:space="preserve"> </v>
      </c>
      <c r="N12" s="43" t="str">
        <f>IF(VLOOKUP(E12,'M.V.'!$E$6:$M$51,7,FALSE)=0," ",VLOOKUP(E12,'M.V.'!$E$6:$M$51,7,FALSE))</f>
        <v xml:space="preserve"> </v>
      </c>
      <c r="O12" s="95" t="str">
        <f>IF(VLOOKUP(E12,'M.V.'!$E$6:$M$51,9,FALSE)=0," ",VLOOKUP(E12,'M.V.'!$E$6:$M$51,9,FALSE))</f>
        <v xml:space="preserve"> </v>
      </c>
    </row>
    <row r="13" spans="1:15" s="10" customFormat="1" ht="31.5" x14ac:dyDescent="0.2">
      <c r="A13" s="11" t="s">
        <v>152</v>
      </c>
      <c r="B13" s="94">
        <v>6</v>
      </c>
      <c r="C13" s="76" t="s">
        <v>14</v>
      </c>
      <c r="D13" s="77" t="s">
        <v>50</v>
      </c>
      <c r="E13" s="93" t="str">
        <f t="shared" ref="E13:E15" si="3">CONCATENATE(C13,".",D13)</f>
        <v>06.01</v>
      </c>
      <c r="F13" s="39" t="str">
        <f t="shared" si="1"/>
        <v>1010-06.01</v>
      </c>
      <c r="G13" s="35" t="str">
        <f t="shared" si="2"/>
        <v>c</v>
      </c>
      <c r="H13" s="157" t="str">
        <f>VLOOKUP(E13,'M.V.'!$E$6:$M$51,2,FALSE)</f>
        <v>CORRESPONDENCIA EXTERNA</v>
      </c>
      <c r="I13" s="158"/>
      <c r="J13" s="27">
        <f>IF(VLOOKUP(E13,'M.V.'!$E$6:$M$51,3,FALSE)=0," ",VLOOKUP(E13,'M.V.'!$E$6:$M$51,3,FALSE))</f>
        <v>12</v>
      </c>
      <c r="K13" s="27" t="str">
        <f>IF(VLOOKUP(E13,'M.V.'!$E$6:$M$51,4,FALSE)=0," ",VLOOKUP(E13,'M.V.'!$E$6:$M$51,4,FALSE))</f>
        <v>X</v>
      </c>
      <c r="L13" s="27" t="str">
        <f>IF(VLOOKUP(E13,'M.V.'!$E$6:$M$51,5,FALSE)=0," ",VLOOKUP(E13,'M.V.'!$E$6:$M$51,5,FALSE))</f>
        <v xml:space="preserve"> </v>
      </c>
      <c r="M13" s="43" t="str">
        <f>IF(VLOOKUP(E13,'M.V.'!$E$6:$M$51,6,FALSE)=0," ",VLOOKUP(E13,'M.V.'!$E$6:$M$51,6,FALSE))</f>
        <v>X</v>
      </c>
      <c r="N13" s="43" t="str">
        <f>IF(VLOOKUP(E13,'M.V.'!$E$6:$M$51,7,FALSE)=0," ",VLOOKUP(E13,'M.V.'!$E$6:$M$51,7,FALSE))</f>
        <v xml:space="preserve"> </v>
      </c>
      <c r="O13" s="95" t="str">
        <f>IF(VLOOKUP(E13,'M.V.'!$E$6:$M$51,9,FALSE)=0," ",VLOOKUP(E13,'M.V.'!$E$6:$M$51,9,FALSE))</f>
        <v>Constituyen parte de la memoria histórica, porque testimonian el desarrollo de las actividades realizadas en cumplimiento de las funciones administrativas; Ver ficha N°. 6</v>
      </c>
    </row>
    <row r="14" spans="1:15" s="10" customFormat="1" x14ac:dyDescent="0.2">
      <c r="A14" s="11"/>
      <c r="B14" s="94"/>
      <c r="C14" s="76"/>
      <c r="D14" s="77"/>
      <c r="E14" s="93"/>
      <c r="F14" s="58"/>
      <c r="G14" s="59"/>
      <c r="H14" s="60"/>
      <c r="I14" s="61"/>
      <c r="J14" s="62"/>
      <c r="K14" s="62"/>
      <c r="L14" s="62"/>
      <c r="M14" s="63"/>
      <c r="N14" s="63"/>
      <c r="O14" s="102"/>
    </row>
    <row r="15" spans="1:15" s="10" customFormat="1" ht="42" x14ac:dyDescent="0.2">
      <c r="A15" s="11" t="s">
        <v>152</v>
      </c>
      <c r="B15" s="94">
        <v>7</v>
      </c>
      <c r="C15" s="76" t="s">
        <v>14</v>
      </c>
      <c r="D15" s="77" t="s">
        <v>51</v>
      </c>
      <c r="E15" s="93" t="str">
        <f t="shared" si="3"/>
        <v>06.02</v>
      </c>
      <c r="F15" s="39" t="str">
        <f t="shared" si="1"/>
        <v>1010-06.02</v>
      </c>
      <c r="G15" s="35" t="str">
        <f t="shared" si="2"/>
        <v>c</v>
      </c>
      <c r="H15" s="157" t="str">
        <f>VLOOKUP(E15,'M.V.'!$E$6:$M$51,2,FALSE)</f>
        <v>CORRESPONDENCIA INTERNA</v>
      </c>
      <c r="I15" s="158"/>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de la entidad, porque reflejan y testimonian el desarrollo de las actividades realizadas por cada dependencia en cumplimiento de las funciones administrativas; Ver ficha N°. 7</v>
      </c>
    </row>
    <row r="16" spans="1:15" s="10" customFormat="1" ht="15.75" thickBot="1" x14ac:dyDescent="0.25">
      <c r="A16" s="11"/>
      <c r="B16" s="94"/>
      <c r="C16" s="76"/>
      <c r="D16" s="77"/>
      <c r="E16" s="93"/>
      <c r="F16" s="57"/>
      <c r="G16" s="50"/>
      <c r="H16" s="51"/>
      <c r="I16" s="52"/>
      <c r="J16" s="53"/>
      <c r="K16" s="53"/>
      <c r="L16" s="53"/>
      <c r="M16" s="54"/>
      <c r="N16" s="54"/>
      <c r="O16" s="101"/>
    </row>
    <row r="17" spans="1:15" s="10" customFormat="1" ht="31.5" x14ac:dyDescent="0.2">
      <c r="A17" s="11" t="s">
        <v>152</v>
      </c>
      <c r="B17" s="94">
        <v>15</v>
      </c>
      <c r="C17" s="76" t="s">
        <v>33</v>
      </c>
      <c r="D17" s="77"/>
      <c r="E17" s="92" t="str">
        <f t="shared" ref="E17" si="4">C17</f>
        <v>14</v>
      </c>
      <c r="F17" s="38" t="str">
        <f t="shared" si="1"/>
        <v>1010-14</v>
      </c>
      <c r="G17" s="35" t="str">
        <f t="shared" si="2"/>
        <v>g</v>
      </c>
      <c r="H17" s="159" t="str">
        <f>VLOOKUP(E17,'M.V.'!$E$6:$M$51,2,FALSE)</f>
        <v>INFORMATIVOS ADMINISTRATIVOS</v>
      </c>
      <c r="I17" s="160"/>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Se conservan totalmente por evidenciar el proceso particular de investigaciones internas en el Cuerpo de Bomberos; Ver ficha N°. 15</v>
      </c>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52.5" x14ac:dyDescent="0.2">
      <c r="A19" s="11" t="s">
        <v>152</v>
      </c>
      <c r="B19" s="94">
        <v>33</v>
      </c>
      <c r="C19" s="76" t="s">
        <v>46</v>
      </c>
      <c r="D19" s="77"/>
      <c r="E19" s="92" t="str">
        <f t="shared" ref="E19" si="5">C19</f>
        <v>27</v>
      </c>
      <c r="F19" s="38" t="str">
        <f t="shared" si="1"/>
        <v>1010-27</v>
      </c>
      <c r="G19" s="35" t="str">
        <f t="shared" si="2"/>
        <v>g</v>
      </c>
      <c r="H19" s="159" t="str">
        <f>VLOOKUP(E19,'M.V.'!$E$6:$M$51,2,FALSE)</f>
        <v>PROCESOS DISCIPLINARIOS</v>
      </c>
      <c r="I19" s="160"/>
      <c r="J19" s="27">
        <f>IF(VLOOKUP(E19,'M.V.'!$E$6:$M$51,3,FALSE)=0," ",VLOOKUP(E19,'M.V.'!$E$6:$M$51,3,FALSE))</f>
        <v>14</v>
      </c>
      <c r="K19" s="27" t="str">
        <f>IF(VLOOKUP(E19,'M.V.'!$E$6:$M$51,4,FALSE)=0," ",VLOOKUP(E19,'M.V.'!$E$6:$M$51,4,FALSE))</f>
        <v xml:space="preserve"> </v>
      </c>
      <c r="L19" s="27" t="str">
        <f>IF(VLOOKUP(E19,'M.V.'!$E$6:$M$51,5,FALSE)=0," ",VLOOKUP(E19,'M.V.'!$E$6:$M$51,5,FALSE))</f>
        <v xml:space="preserve"> </v>
      </c>
      <c r="M19" s="43" t="str">
        <f>IF(VLOOKUP(E19,'M.V.'!$E$6:$M$51,6,FALSE)=0," ",VLOOKUP(E19,'M.V.'!$E$6:$M$51,6,FALSE))</f>
        <v>X</v>
      </c>
      <c r="N19" s="43" t="str">
        <f>IF(VLOOKUP(E19,'M.V.'!$E$6:$M$51,7,FALSE)=0," ",VLOOKUP(E19,'M.V.'!$E$6:$M$51,7,FALSE))</f>
        <v>X</v>
      </c>
      <c r="O19" s="95" t="str">
        <f>IF(VLOOKUP(E19,'M.V.'!$E$6:$M$51,9,FALSE)=0," ",VLOOKUP(E19,'M.V.'!$E$6:$M$51,9,FALSE))</f>
        <v>Se debe hacer una selección combinada por muestreo aleatorio simple, aplicado al total de expedientes por cada nivel de cargo administrativo (10%), y por tipo de falta investigada o sancionada, privilegiando las faltas más graves o complejas; Ver ficha N°. 33</v>
      </c>
    </row>
    <row r="20" spans="1:15" s="10" customFormat="1" ht="15.75" thickBot="1" x14ac:dyDescent="0.25">
      <c r="A20" s="11"/>
      <c r="B20" s="94"/>
      <c r="C20" s="76"/>
      <c r="D20" s="77"/>
      <c r="E20" s="92"/>
      <c r="F20" s="49"/>
      <c r="G20" s="50"/>
      <c r="H20" s="55"/>
      <c r="I20" s="56"/>
      <c r="J20" s="53"/>
      <c r="K20" s="53"/>
      <c r="L20" s="53"/>
      <c r="M20" s="54"/>
      <c r="N20" s="54"/>
      <c r="O20" s="101"/>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5" customHeight="1" x14ac:dyDescent="0.2">
      <c r="A33" s="12"/>
      <c r="B33" s="11"/>
      <c r="C33" s="12"/>
      <c r="D33" s="12"/>
      <c r="E33" s="12"/>
      <c r="F33" s="152" t="s">
        <v>4</v>
      </c>
      <c r="G33" s="152"/>
      <c r="H33" s="152"/>
      <c r="I33" s="152"/>
      <c r="J33" s="20"/>
      <c r="K33" s="45"/>
      <c r="L33" s="45"/>
      <c r="M33" s="45"/>
      <c r="N33" s="45"/>
      <c r="O33" s="34"/>
      <c r="P33" s="34"/>
    </row>
    <row r="34" spans="1:16" s="10" customFormat="1" ht="13.5" customHeight="1" x14ac:dyDescent="0.2">
      <c r="A34" s="12"/>
      <c r="B34" s="11"/>
      <c r="C34" s="12"/>
      <c r="D34" s="12"/>
      <c r="E34" s="12"/>
      <c r="F34" s="64" t="s">
        <v>15</v>
      </c>
      <c r="G34" s="20" t="s">
        <v>16</v>
      </c>
      <c r="H34" s="20"/>
      <c r="I34" s="20" t="s">
        <v>23</v>
      </c>
      <c r="J34" s="20"/>
      <c r="K34" s="46"/>
      <c r="L34" s="46"/>
      <c r="M34" s="96"/>
      <c r="N34" s="96"/>
      <c r="O34" s="97"/>
      <c r="P34" s="98"/>
    </row>
    <row r="35" spans="1:16" s="10" customFormat="1" ht="13.5" customHeight="1" x14ac:dyDescent="0.2">
      <c r="A35" s="12"/>
      <c r="B35" s="11"/>
      <c r="C35" s="12"/>
      <c r="D35" s="12"/>
      <c r="E35" s="12"/>
      <c r="F35" s="64" t="s">
        <v>19</v>
      </c>
      <c r="G35" s="20" t="s">
        <v>18</v>
      </c>
      <c r="H35" s="20"/>
      <c r="I35" s="20" t="s">
        <v>22</v>
      </c>
      <c r="J35" s="20"/>
      <c r="K35" s="46"/>
      <c r="L35" s="46"/>
      <c r="M35" s="100"/>
      <c r="N35" s="100"/>
      <c r="O35" s="100"/>
      <c r="P35" s="98"/>
    </row>
    <row r="36" spans="1:16" s="10" customFormat="1" ht="13.5" customHeight="1" x14ac:dyDescent="0.2">
      <c r="A36" s="12"/>
      <c r="B36" s="11"/>
      <c r="C36" s="12"/>
      <c r="D36" s="12"/>
      <c r="E36" s="12"/>
      <c r="F36" s="21" t="s">
        <v>5</v>
      </c>
      <c r="G36" s="20" t="s">
        <v>17</v>
      </c>
      <c r="H36" s="20"/>
      <c r="I36" s="20" t="s">
        <v>21</v>
      </c>
      <c r="J36" s="20"/>
      <c r="K36" s="46"/>
      <c r="L36" s="46"/>
      <c r="M36" s="100"/>
      <c r="N36" s="100"/>
      <c r="O36" s="100"/>
      <c r="P36" s="99"/>
    </row>
    <row r="37" spans="1:16" s="10" customFormat="1" ht="13.5" customHeight="1" x14ac:dyDescent="0.2">
      <c r="A37" s="12"/>
      <c r="B37" s="11"/>
      <c r="C37" s="12"/>
      <c r="D37" s="12"/>
      <c r="E37" s="12"/>
      <c r="F37" s="21"/>
      <c r="G37" s="20"/>
      <c r="H37" s="20"/>
      <c r="K37" s="46"/>
      <c r="L37" s="46"/>
      <c r="M37" s="47"/>
      <c r="N37" s="47"/>
      <c r="P37" s="99"/>
    </row>
    <row r="38" spans="1:16" s="10" customFormat="1" ht="13.5" customHeight="1" x14ac:dyDescent="0.2">
      <c r="A38" s="12"/>
      <c r="B38" s="11"/>
      <c r="C38" s="12"/>
      <c r="D38" s="12"/>
      <c r="E38" s="12"/>
      <c r="F38" s="21"/>
      <c r="G38" s="20"/>
      <c r="H38" s="20"/>
      <c r="K38" s="48"/>
      <c r="L38" s="48"/>
      <c r="M38" s="47"/>
      <c r="N38" s="47"/>
    </row>
    <row r="39" spans="1:16" s="10" customFormat="1" ht="13.5" customHeight="1" x14ac:dyDescent="0.2">
      <c r="A39" s="12"/>
      <c r="B39" s="11"/>
      <c r="C39" s="12"/>
      <c r="D39" s="12"/>
      <c r="E39" s="12"/>
      <c r="F39" s="21"/>
      <c r="G39" s="20"/>
      <c r="H39" s="20"/>
      <c r="I39" s="20"/>
      <c r="J39" s="19"/>
      <c r="K39" s="48"/>
      <c r="L39" s="48"/>
      <c r="M39" s="48"/>
      <c r="N39" s="48"/>
      <c r="O39" s="4"/>
    </row>
  </sheetData>
  <sheetProtection selectLockedCells="1" selectUnlockedCells="1"/>
  <mergeCells count="18">
    <mergeCell ref="F10:F11"/>
    <mergeCell ref="F33:I33"/>
    <mergeCell ref="H19:I19"/>
    <mergeCell ref="H17:I17"/>
    <mergeCell ref="H15:I15"/>
    <mergeCell ref="H12:I12"/>
    <mergeCell ref="H13:I13"/>
    <mergeCell ref="A10:A11"/>
    <mergeCell ref="B10:B11"/>
    <mergeCell ref="C10:C11"/>
    <mergeCell ref="D10:D11"/>
    <mergeCell ref="E10:E11"/>
    <mergeCell ref="H2:N3"/>
    <mergeCell ref="H4:N4"/>
    <mergeCell ref="H5:N5"/>
    <mergeCell ref="G10:I11"/>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P47"/>
  <sheetViews>
    <sheetView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187</v>
      </c>
      <c r="J7" s="25"/>
      <c r="K7" s="25"/>
      <c r="L7" s="25"/>
      <c r="M7" s="25"/>
      <c r="N7" s="25"/>
      <c r="O7" s="26"/>
    </row>
    <row r="8" spans="1:15" ht="22.5" customHeight="1" x14ac:dyDescent="0.35">
      <c r="A8" s="89" t="s">
        <v>19</v>
      </c>
      <c r="B8" s="91" t="s">
        <v>58</v>
      </c>
      <c r="F8" s="149" t="s">
        <v>254</v>
      </c>
      <c r="G8" s="149"/>
      <c r="H8" s="149"/>
      <c r="I8" s="25" t="s">
        <v>189</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J10:J11"/>
    <mergeCell ref="K10:N10"/>
    <mergeCell ref="H14:I16"/>
    <mergeCell ref="F41:I41"/>
    <mergeCell ref="F10:F11"/>
    <mergeCell ref="G10:I11"/>
    <mergeCell ref="A10:A11"/>
    <mergeCell ref="B10:B11"/>
    <mergeCell ref="C10:C11"/>
    <mergeCell ref="D10:D11"/>
    <mergeCell ref="E10:E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P39"/>
  <sheetViews>
    <sheetView topLeftCell="D1"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156</v>
      </c>
      <c r="J7" s="25"/>
      <c r="K7" s="25"/>
      <c r="L7" s="25"/>
      <c r="M7" s="25"/>
      <c r="N7" s="25"/>
      <c r="O7" s="26"/>
    </row>
    <row r="8" spans="1:15" ht="22.5" customHeight="1" x14ac:dyDescent="0.35">
      <c r="A8" s="89" t="s">
        <v>19</v>
      </c>
      <c r="B8" s="91" t="s">
        <v>58</v>
      </c>
      <c r="F8" s="149" t="s">
        <v>254</v>
      </c>
      <c r="G8" s="149"/>
      <c r="H8" s="149"/>
      <c r="I8" s="25" t="s">
        <v>191</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t="s">
        <v>190</v>
      </c>
      <c r="B12" s="94"/>
      <c r="C12" s="76" t="s">
        <v>14</v>
      </c>
      <c r="D12" s="77"/>
      <c r="E12" s="92" t="str">
        <f t="shared" ref="E12" si="0">C12</f>
        <v>06</v>
      </c>
      <c r="F12" s="38" t="str">
        <f t="shared" ref="F12:F17" si="1">CONCATENATE(A12,"-",E12)</f>
        <v>2300-06</v>
      </c>
      <c r="G12" s="35" t="str">
        <f t="shared" ref="G12:G17" si="2">IF(D12=0,"g","c")</f>
        <v>g</v>
      </c>
      <c r="H12" s="159" t="str">
        <f>VLOOKUP(E12,'M.V.'!$E$6:$M$51,2,FALSE)</f>
        <v>CORRESPONDENCIA</v>
      </c>
      <c r="I12" s="160"/>
      <c r="J12" s="27" t="str">
        <f>IF(VLOOKUP(E12,'M.V.'!$E$6:$M$51,3,FALSE)=0," ",VLOOKUP(E12,'M.V.'!$E$6:$M$51,3,FALSE))</f>
        <v xml:space="preserve"> </v>
      </c>
      <c r="K12" s="27" t="str">
        <f>IF(VLOOKUP(E12,'M.V.'!$E$6:$M$51,4,FALSE)=0," ",VLOOKUP(E12,'M.V.'!$E$6:$M$51,4,FALSE))</f>
        <v xml:space="preserve"> </v>
      </c>
      <c r="L12" s="27" t="str">
        <f>IF(VLOOKUP(E12,'M.V.'!$E$6:$M$51,5,FALSE)=0," ",VLOOKUP(E12,'M.V.'!$E$6:$M$51,5,FALSE))</f>
        <v xml:space="preserve"> </v>
      </c>
      <c r="M12" s="43" t="str">
        <f>IF(VLOOKUP(E12,'M.V.'!$E$6:$M$51,6,FALSE)=0," ",VLOOKUP(E12,'M.V.'!$E$6:$M$51,6,FALSE))</f>
        <v xml:space="preserve"> </v>
      </c>
      <c r="N12" s="43" t="str">
        <f>IF(VLOOKUP(E12,'M.V.'!$E$6:$M$51,7,FALSE)=0," ",VLOOKUP(E12,'M.V.'!$E$6:$M$51,7,FALSE))</f>
        <v xml:space="preserve"> </v>
      </c>
      <c r="O12" s="95" t="str">
        <f>IF(VLOOKUP(E12,'M.V.'!$E$6:$M$51,9,FALSE)=0," ",VLOOKUP(E12,'M.V.'!$E$6:$M$51,9,FALSE))</f>
        <v xml:space="preserve"> </v>
      </c>
    </row>
    <row r="13" spans="1:15" s="10" customFormat="1" ht="31.5" x14ac:dyDescent="0.2">
      <c r="A13" s="11" t="s">
        <v>190</v>
      </c>
      <c r="B13" s="94">
        <v>6</v>
      </c>
      <c r="C13" s="76" t="s">
        <v>14</v>
      </c>
      <c r="D13" s="77" t="s">
        <v>50</v>
      </c>
      <c r="E13" s="93" t="str">
        <f t="shared" ref="E13:E15" si="3">CONCATENATE(C13,".",D13)</f>
        <v>06.01</v>
      </c>
      <c r="F13" s="39" t="str">
        <f t="shared" si="1"/>
        <v>2300-06.01</v>
      </c>
      <c r="G13" s="35" t="str">
        <f t="shared" si="2"/>
        <v>c</v>
      </c>
      <c r="H13" s="157" t="str">
        <f>VLOOKUP(E13,'M.V.'!$E$6:$M$51,2,FALSE)</f>
        <v>CORRESPONDENCIA EXTERNA</v>
      </c>
      <c r="I13" s="158"/>
      <c r="J13" s="27">
        <f>IF(VLOOKUP(E13,'M.V.'!$E$6:$M$51,3,FALSE)=0," ",VLOOKUP(E13,'M.V.'!$E$6:$M$51,3,FALSE))</f>
        <v>12</v>
      </c>
      <c r="K13" s="27" t="str">
        <f>IF(VLOOKUP(E13,'M.V.'!$E$6:$M$51,4,FALSE)=0," ",VLOOKUP(E13,'M.V.'!$E$6:$M$51,4,FALSE))</f>
        <v>X</v>
      </c>
      <c r="L13" s="27" t="str">
        <f>IF(VLOOKUP(E13,'M.V.'!$E$6:$M$51,5,FALSE)=0," ",VLOOKUP(E13,'M.V.'!$E$6:$M$51,5,FALSE))</f>
        <v xml:space="preserve"> </v>
      </c>
      <c r="M13" s="43" t="str">
        <f>IF(VLOOKUP(E13,'M.V.'!$E$6:$M$51,6,FALSE)=0," ",VLOOKUP(E13,'M.V.'!$E$6:$M$51,6,FALSE))</f>
        <v>X</v>
      </c>
      <c r="N13" s="43" t="str">
        <f>IF(VLOOKUP(E13,'M.V.'!$E$6:$M$51,7,FALSE)=0," ",VLOOKUP(E13,'M.V.'!$E$6:$M$51,7,FALSE))</f>
        <v xml:space="preserve"> </v>
      </c>
      <c r="O13" s="95" t="str">
        <f>IF(VLOOKUP(E13,'M.V.'!$E$6:$M$51,9,FALSE)=0," ",VLOOKUP(E13,'M.V.'!$E$6:$M$51,9,FALSE))</f>
        <v>Constituyen parte de la memoria histórica, porque testimonian el desarrollo de las actividades realizadas en cumplimiento de las funciones administrativas; Ver ficha N°. 6</v>
      </c>
    </row>
    <row r="14" spans="1:15" s="10" customFormat="1" x14ac:dyDescent="0.2">
      <c r="A14" s="11"/>
      <c r="B14" s="94"/>
      <c r="C14" s="76"/>
      <c r="D14" s="77"/>
      <c r="E14" s="93"/>
      <c r="F14" s="58"/>
      <c r="G14" s="59"/>
      <c r="H14" s="60"/>
      <c r="I14" s="61"/>
      <c r="J14" s="62"/>
      <c r="K14" s="62"/>
      <c r="L14" s="62"/>
      <c r="M14" s="63"/>
      <c r="N14" s="63"/>
      <c r="O14" s="102"/>
    </row>
    <row r="15" spans="1:15" s="10" customFormat="1" ht="42" x14ac:dyDescent="0.2">
      <c r="A15" s="11" t="s">
        <v>190</v>
      </c>
      <c r="B15" s="94">
        <v>7</v>
      </c>
      <c r="C15" s="76" t="s">
        <v>14</v>
      </c>
      <c r="D15" s="77" t="s">
        <v>51</v>
      </c>
      <c r="E15" s="93" t="str">
        <f t="shared" si="3"/>
        <v>06.02</v>
      </c>
      <c r="F15" s="39" t="str">
        <f t="shared" si="1"/>
        <v>2300-06.02</v>
      </c>
      <c r="G15" s="35" t="str">
        <f t="shared" si="2"/>
        <v>c</v>
      </c>
      <c r="H15" s="157" t="str">
        <f>VLOOKUP(E15,'M.V.'!$E$6:$M$51,2,FALSE)</f>
        <v>CORRESPONDENCIA INTERNA</v>
      </c>
      <c r="I15" s="158"/>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de la entidad, porque reflejan y testimonian el desarrollo de las actividades realizadas por cada dependencia en cumplimiento de las funciones administrativas; Ver ficha N°. 7</v>
      </c>
    </row>
    <row r="16" spans="1:15" s="10" customFormat="1" ht="15.75" thickBot="1" x14ac:dyDescent="0.25">
      <c r="A16" s="11"/>
      <c r="B16" s="94"/>
      <c r="C16" s="76"/>
      <c r="D16" s="77"/>
      <c r="E16" s="93"/>
      <c r="F16" s="57"/>
      <c r="G16" s="50"/>
      <c r="H16" s="51"/>
      <c r="I16" s="52"/>
      <c r="J16" s="53"/>
      <c r="K16" s="53"/>
      <c r="L16" s="53"/>
      <c r="M16" s="54"/>
      <c r="N16" s="54"/>
      <c r="O16" s="101"/>
    </row>
    <row r="17" spans="1:15" s="10" customFormat="1" ht="42" x14ac:dyDescent="0.2">
      <c r="A17" s="11" t="s">
        <v>190</v>
      </c>
      <c r="B17" s="94">
        <v>20</v>
      </c>
      <c r="C17" s="76" t="s">
        <v>37</v>
      </c>
      <c r="D17" s="77"/>
      <c r="E17" s="92" t="str">
        <f t="shared" ref="E17" si="4">C17</f>
        <v>18</v>
      </c>
      <c r="F17" s="38" t="str">
        <f t="shared" si="1"/>
        <v>2300-18</v>
      </c>
      <c r="G17" s="35" t="str">
        <f t="shared" si="2"/>
        <v>g</v>
      </c>
      <c r="H17" s="159" t="str">
        <f>VLOOKUP(E17,'M.V.'!$E$6:$M$51,2,FALSE)</f>
        <v>LIBROS DE MINUTAS DE SERVICIOS PRESTADOS</v>
      </c>
      <c r="I17" s="160"/>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 la memoria histórica de la entidad, porque reflejan el desarrollo detallado de las actividades realizadas en cumplimiento de la atención de emergencias; Ver ficha N°. 20</v>
      </c>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x14ac:dyDescent="0.2">
      <c r="A19" s="11"/>
      <c r="B19" s="94"/>
      <c r="C19" s="76"/>
      <c r="D19" s="77"/>
      <c r="E19" s="92"/>
      <c r="F19" s="138"/>
      <c r="G19" s="136"/>
      <c r="H19" s="132"/>
      <c r="I19" s="132"/>
      <c r="J19" s="137"/>
      <c r="K19" s="137"/>
      <c r="L19" s="137"/>
      <c r="M19" s="44"/>
      <c r="N19" s="44"/>
      <c r="O19" s="16"/>
    </row>
    <row r="20" spans="1:15" s="10" customFormat="1" x14ac:dyDescent="0.2">
      <c r="A20" s="11"/>
      <c r="B20" s="94"/>
      <c r="C20" s="76"/>
      <c r="D20" s="77"/>
      <c r="E20" s="92"/>
      <c r="F20" s="138"/>
      <c r="G20" s="136"/>
      <c r="H20" s="132"/>
      <c r="I20" s="132"/>
      <c r="J20" s="137"/>
      <c r="K20" s="137"/>
      <c r="L20" s="137"/>
      <c r="M20" s="44"/>
      <c r="N20" s="44"/>
      <c r="O20" s="16"/>
    </row>
    <row r="21" spans="1:15" s="10" customFormat="1" x14ac:dyDescent="0.2">
      <c r="A21" s="11"/>
      <c r="B21" s="94"/>
      <c r="C21" s="76"/>
      <c r="D21" s="77"/>
      <c r="E21" s="92"/>
      <c r="F21" s="138"/>
      <c r="G21" s="136"/>
      <c r="H21" s="132"/>
      <c r="I21" s="132"/>
      <c r="J21" s="137"/>
      <c r="K21" s="137"/>
      <c r="L21" s="137"/>
      <c r="M21" s="44"/>
      <c r="N21" s="44"/>
      <c r="O21" s="16"/>
    </row>
    <row r="22" spans="1:15" s="10" customFormat="1" x14ac:dyDescent="0.2">
      <c r="A22" s="11"/>
      <c r="B22" s="94"/>
      <c r="C22" s="76"/>
      <c r="D22" s="77"/>
      <c r="E22" s="92"/>
      <c r="F22" s="138"/>
      <c r="G22" s="136"/>
      <c r="H22" s="132"/>
      <c r="I22" s="132"/>
      <c r="J22" s="137"/>
      <c r="K22" s="137"/>
      <c r="L22" s="137"/>
      <c r="M22" s="44"/>
      <c r="N22" s="44"/>
      <c r="O22" s="16"/>
    </row>
    <row r="23" spans="1:15" s="10" customFormat="1" x14ac:dyDescent="0.2">
      <c r="A23" s="11"/>
      <c r="B23" s="94"/>
      <c r="C23" s="76"/>
      <c r="D23" s="77"/>
      <c r="E23" s="92"/>
      <c r="F23" s="138"/>
      <c r="G23" s="136"/>
      <c r="H23" s="132"/>
      <c r="I23" s="132"/>
      <c r="J23" s="137"/>
      <c r="K23" s="137"/>
      <c r="L23" s="137"/>
      <c r="M23" s="44"/>
      <c r="N23" s="44"/>
      <c r="O23" s="16"/>
    </row>
    <row r="24" spans="1:15" s="10" customFormat="1" x14ac:dyDescent="0.2">
      <c r="A24" s="11"/>
      <c r="B24" s="94"/>
      <c r="C24" s="76"/>
      <c r="D24" s="77"/>
      <c r="E24" s="92"/>
      <c r="F24" s="138"/>
      <c r="G24" s="136"/>
      <c r="H24" s="132"/>
      <c r="I24" s="132"/>
      <c r="J24" s="137"/>
      <c r="K24" s="137"/>
      <c r="L24" s="137"/>
      <c r="M24" s="44"/>
      <c r="N24" s="44"/>
      <c r="O24" s="16"/>
    </row>
    <row r="25" spans="1:15" s="10" customFormat="1" x14ac:dyDescent="0.2">
      <c r="A25" s="11"/>
      <c r="B25" s="94"/>
      <c r="C25" s="76"/>
      <c r="D25" s="77"/>
      <c r="E25" s="92"/>
      <c r="F25" s="138"/>
      <c r="G25" s="136"/>
      <c r="H25" s="132"/>
      <c r="I25" s="132"/>
      <c r="J25" s="137"/>
      <c r="K25" s="137"/>
      <c r="L25" s="137"/>
      <c r="M25" s="44"/>
      <c r="N25" s="44"/>
      <c r="O25" s="16"/>
    </row>
    <row r="26" spans="1:15" s="10" customFormat="1" x14ac:dyDescent="0.2">
      <c r="A26" s="11"/>
      <c r="B26" s="94"/>
      <c r="C26" s="76"/>
      <c r="D26" s="77"/>
      <c r="E26" s="92"/>
      <c r="F26" s="138"/>
      <c r="G26" s="136"/>
      <c r="H26" s="140"/>
      <c r="I26" s="140"/>
      <c r="J26" s="137"/>
      <c r="K26" s="137"/>
      <c r="L26" s="137"/>
      <c r="M26" s="44"/>
      <c r="N26" s="44"/>
      <c r="O26" s="16"/>
    </row>
    <row r="27" spans="1:15" s="10" customFormat="1" x14ac:dyDescent="0.2">
      <c r="A27" s="11"/>
      <c r="B27" s="94"/>
      <c r="C27" s="76"/>
      <c r="D27" s="77"/>
      <c r="E27" s="92"/>
      <c r="F27" s="138"/>
      <c r="G27" s="136"/>
      <c r="H27" s="140"/>
      <c r="I27" s="140"/>
      <c r="J27" s="137"/>
      <c r="K27" s="137"/>
      <c r="L27" s="137"/>
      <c r="M27" s="44"/>
      <c r="N27" s="44"/>
      <c r="O27" s="16"/>
    </row>
    <row r="28" spans="1:15" s="10" customFormat="1" x14ac:dyDescent="0.2">
      <c r="A28" s="11"/>
      <c r="B28" s="94"/>
      <c r="C28" s="76"/>
      <c r="D28" s="77"/>
      <c r="E28" s="92"/>
      <c r="F28" s="138"/>
      <c r="G28" s="136"/>
      <c r="H28" s="132"/>
      <c r="I28" s="132"/>
      <c r="J28" s="137"/>
      <c r="K28" s="137"/>
      <c r="L28" s="137"/>
      <c r="M28" s="44"/>
      <c r="N28" s="44"/>
      <c r="O28" s="16"/>
    </row>
    <row r="29" spans="1:15" s="10" customFormat="1" x14ac:dyDescent="0.2">
      <c r="A29" s="11"/>
      <c r="B29" s="94"/>
      <c r="C29" s="76"/>
      <c r="D29" s="77"/>
      <c r="E29" s="92"/>
      <c r="F29" s="138"/>
      <c r="G29" s="136"/>
      <c r="H29" s="132"/>
      <c r="I29" s="132"/>
      <c r="J29" s="137"/>
      <c r="K29" s="137"/>
      <c r="L29" s="137"/>
      <c r="M29" s="44"/>
      <c r="N29" s="44"/>
      <c r="O29" s="16"/>
    </row>
    <row r="30" spans="1:15" s="10" customFormat="1" x14ac:dyDescent="0.2">
      <c r="A30" s="11"/>
      <c r="B30" s="94"/>
      <c r="C30" s="76"/>
      <c r="D30" s="77"/>
      <c r="E30" s="92"/>
      <c r="F30" s="138"/>
      <c r="G30" s="136"/>
      <c r="H30" s="132"/>
      <c r="I30" s="132"/>
      <c r="J30" s="137"/>
      <c r="K30" s="137"/>
      <c r="L30" s="137"/>
      <c r="M30" s="44"/>
      <c r="N30" s="44"/>
      <c r="O30" s="16"/>
    </row>
    <row r="31" spans="1:15" s="10" customFormat="1" x14ac:dyDescent="0.2">
      <c r="A31" s="11"/>
      <c r="B31" s="94"/>
      <c r="C31" s="76"/>
      <c r="D31" s="77"/>
      <c r="E31" s="92"/>
      <c r="F31" s="138"/>
      <c r="G31" s="136"/>
      <c r="H31" s="132"/>
      <c r="I31" s="132"/>
      <c r="J31" s="137"/>
      <c r="K31" s="137"/>
      <c r="L31" s="137"/>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5" customHeight="1" x14ac:dyDescent="0.2">
      <c r="A33" s="12"/>
      <c r="B33" s="11"/>
      <c r="C33" s="12"/>
      <c r="D33" s="12"/>
      <c r="E33" s="12"/>
      <c r="F33" s="152" t="s">
        <v>4</v>
      </c>
      <c r="G33" s="152"/>
      <c r="H33" s="152"/>
      <c r="I33" s="152"/>
      <c r="J33" s="20"/>
      <c r="K33" s="45"/>
      <c r="L33" s="45"/>
      <c r="M33" s="45"/>
      <c r="N33" s="45"/>
      <c r="O33" s="34"/>
      <c r="P33" s="34"/>
    </row>
    <row r="34" spans="1:16" s="10" customFormat="1" ht="13.5" customHeight="1" x14ac:dyDescent="0.2">
      <c r="A34" s="12"/>
      <c r="B34" s="11"/>
      <c r="C34" s="12"/>
      <c r="D34" s="12"/>
      <c r="E34" s="12"/>
      <c r="F34" s="64" t="s">
        <v>15</v>
      </c>
      <c r="G34" s="20" t="s">
        <v>16</v>
      </c>
      <c r="H34" s="20"/>
      <c r="I34" s="20" t="s">
        <v>23</v>
      </c>
      <c r="J34" s="20"/>
      <c r="K34" s="46"/>
      <c r="L34" s="46"/>
      <c r="M34" s="96"/>
      <c r="N34" s="96"/>
      <c r="O34" s="97"/>
      <c r="P34" s="98"/>
    </row>
    <row r="35" spans="1:16" s="10" customFormat="1" ht="13.5" customHeight="1" x14ac:dyDescent="0.2">
      <c r="A35" s="12"/>
      <c r="B35" s="11"/>
      <c r="C35" s="12"/>
      <c r="D35" s="12"/>
      <c r="E35" s="12"/>
      <c r="F35" s="64" t="s">
        <v>19</v>
      </c>
      <c r="G35" s="20" t="s">
        <v>18</v>
      </c>
      <c r="H35" s="20"/>
      <c r="I35" s="20" t="s">
        <v>22</v>
      </c>
      <c r="J35" s="20"/>
      <c r="K35" s="46"/>
      <c r="L35" s="46"/>
      <c r="M35" s="100"/>
      <c r="N35" s="100"/>
      <c r="O35" s="100"/>
      <c r="P35" s="98"/>
    </row>
    <row r="36" spans="1:16" s="10" customFormat="1" ht="13.5" customHeight="1" x14ac:dyDescent="0.2">
      <c r="A36" s="12"/>
      <c r="B36" s="11"/>
      <c r="C36" s="12"/>
      <c r="D36" s="12"/>
      <c r="E36" s="12"/>
      <c r="F36" s="21" t="s">
        <v>5</v>
      </c>
      <c r="G36" s="20" t="s">
        <v>17</v>
      </c>
      <c r="H36" s="20"/>
      <c r="I36" s="20" t="s">
        <v>21</v>
      </c>
      <c r="J36" s="20"/>
      <c r="K36" s="46"/>
      <c r="L36" s="46"/>
      <c r="M36" s="100"/>
      <c r="N36" s="100"/>
      <c r="O36" s="100"/>
      <c r="P36" s="99"/>
    </row>
    <row r="37" spans="1:16" s="10" customFormat="1" ht="13.5" customHeight="1" x14ac:dyDescent="0.2">
      <c r="A37" s="12"/>
      <c r="B37" s="11"/>
      <c r="C37" s="12"/>
      <c r="D37" s="12"/>
      <c r="E37" s="12"/>
      <c r="F37" s="21"/>
      <c r="G37" s="20"/>
      <c r="H37" s="20"/>
      <c r="K37" s="46"/>
      <c r="L37" s="46"/>
      <c r="M37" s="47"/>
      <c r="N37" s="47"/>
      <c r="P37" s="99"/>
    </row>
    <row r="38" spans="1:16" s="10" customFormat="1" ht="13.5" customHeight="1" x14ac:dyDescent="0.2">
      <c r="A38" s="12"/>
      <c r="B38" s="11"/>
      <c r="C38" s="12"/>
      <c r="D38" s="12"/>
      <c r="E38" s="12"/>
      <c r="F38" s="21"/>
      <c r="G38" s="20"/>
      <c r="H38" s="20"/>
      <c r="K38" s="48"/>
      <c r="L38" s="48"/>
      <c r="M38" s="47"/>
      <c r="N38" s="47"/>
    </row>
    <row r="39" spans="1:16" s="10" customFormat="1" ht="13.5" customHeight="1" x14ac:dyDescent="0.2">
      <c r="A39" s="12"/>
      <c r="B39" s="11"/>
      <c r="C39" s="12"/>
      <c r="D39" s="12"/>
      <c r="E39" s="12"/>
      <c r="F39" s="21"/>
      <c r="G39" s="20"/>
      <c r="H39" s="20"/>
      <c r="I39" s="20"/>
      <c r="J39" s="19"/>
      <c r="K39" s="48"/>
      <c r="L39" s="48"/>
      <c r="M39" s="48"/>
      <c r="N39" s="48"/>
      <c r="O39" s="4"/>
    </row>
  </sheetData>
  <sheetProtection selectLockedCells="1" selectUnlockedCells="1"/>
  <mergeCells count="17">
    <mergeCell ref="F33:I33"/>
    <mergeCell ref="H15:I15"/>
    <mergeCell ref="H17:I17"/>
    <mergeCell ref="G10:I11"/>
    <mergeCell ref="J10:J11"/>
    <mergeCell ref="K10:N10"/>
    <mergeCell ref="H12:I12"/>
    <mergeCell ref="H13:I13"/>
    <mergeCell ref="A10:A11"/>
    <mergeCell ref="B10:B11"/>
    <mergeCell ref="C10:C11"/>
    <mergeCell ref="D10:D11"/>
    <mergeCell ref="E10:E11"/>
    <mergeCell ref="F10:F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P38"/>
  <sheetViews>
    <sheetView topLeftCell="D1"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193</v>
      </c>
      <c r="J7" s="25"/>
      <c r="K7" s="25"/>
      <c r="L7" s="25"/>
      <c r="M7" s="25"/>
      <c r="N7" s="25"/>
      <c r="O7" s="26"/>
    </row>
    <row r="8" spans="1:15" ht="22.5" customHeight="1" x14ac:dyDescent="0.35">
      <c r="A8" s="89" t="s">
        <v>19</v>
      </c>
      <c r="B8" s="91" t="s">
        <v>58</v>
      </c>
      <c r="F8" s="149" t="s">
        <v>254</v>
      </c>
      <c r="G8" s="149"/>
      <c r="H8" s="149"/>
      <c r="I8" s="25" t="s">
        <v>194</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t="s">
        <v>192</v>
      </c>
      <c r="B12" s="94"/>
      <c r="C12" s="76" t="s">
        <v>14</v>
      </c>
      <c r="D12" s="77"/>
      <c r="E12" s="92" t="str">
        <f t="shared" ref="E12" si="0">C12</f>
        <v>06</v>
      </c>
      <c r="F12" s="38" t="str">
        <f t="shared" ref="F12:F22" si="1">CONCATENATE(A12,"-",E12)</f>
        <v>2310-06</v>
      </c>
      <c r="G12" s="35" t="str">
        <f t="shared" ref="G12:G22" si="2">IF(D12=0,"g","c")</f>
        <v>g</v>
      </c>
      <c r="H12" s="159" t="str">
        <f>VLOOKUP(E12,'M.V.'!$E$6:$M$51,2,FALSE)</f>
        <v>CORRESPONDENCIA</v>
      </c>
      <c r="I12" s="160"/>
      <c r="J12" s="27" t="str">
        <f>IF(VLOOKUP(E12,'M.V.'!$E$6:$M$51,3,FALSE)=0," ",VLOOKUP(E12,'M.V.'!$E$6:$M$51,3,FALSE))</f>
        <v xml:space="preserve"> </v>
      </c>
      <c r="K12" s="27" t="str">
        <f>IF(VLOOKUP(E12,'M.V.'!$E$6:$M$51,4,FALSE)=0," ",VLOOKUP(E12,'M.V.'!$E$6:$M$51,4,FALSE))</f>
        <v xml:space="preserve"> </v>
      </c>
      <c r="L12" s="27" t="str">
        <f>IF(VLOOKUP(E12,'M.V.'!$E$6:$M$51,5,FALSE)=0," ",VLOOKUP(E12,'M.V.'!$E$6:$M$51,5,FALSE))</f>
        <v xml:space="preserve"> </v>
      </c>
      <c r="M12" s="43" t="str">
        <f>IF(VLOOKUP(E12,'M.V.'!$E$6:$M$51,6,FALSE)=0," ",VLOOKUP(E12,'M.V.'!$E$6:$M$51,6,FALSE))</f>
        <v xml:space="preserve"> </v>
      </c>
      <c r="N12" s="43" t="str">
        <f>IF(VLOOKUP(E12,'M.V.'!$E$6:$M$51,7,FALSE)=0," ",VLOOKUP(E12,'M.V.'!$E$6:$M$51,7,FALSE))</f>
        <v xml:space="preserve"> </v>
      </c>
      <c r="O12" s="95" t="str">
        <f>IF(VLOOKUP(E12,'M.V.'!$E$6:$M$51,9,FALSE)=0," ",VLOOKUP(E12,'M.V.'!$E$6:$M$51,9,FALSE))</f>
        <v xml:space="preserve"> </v>
      </c>
    </row>
    <row r="13" spans="1:15" s="10" customFormat="1" ht="31.5" x14ac:dyDescent="0.2">
      <c r="A13" s="11" t="s">
        <v>192</v>
      </c>
      <c r="B13" s="94">
        <v>6</v>
      </c>
      <c r="C13" s="76" t="s">
        <v>14</v>
      </c>
      <c r="D13" s="77" t="s">
        <v>50</v>
      </c>
      <c r="E13" s="93" t="str">
        <f t="shared" ref="E13:E22" si="3">CONCATENATE(C13,".",D13)</f>
        <v>06.01</v>
      </c>
      <c r="F13" s="39" t="str">
        <f t="shared" si="1"/>
        <v>2310-06.01</v>
      </c>
      <c r="G13" s="35" t="str">
        <f t="shared" si="2"/>
        <v>c</v>
      </c>
      <c r="H13" s="157" t="str">
        <f>VLOOKUP(E13,'M.V.'!$E$6:$M$51,2,FALSE)</f>
        <v>CORRESPONDENCIA EXTERNA</v>
      </c>
      <c r="I13" s="158"/>
      <c r="J13" s="27">
        <f>IF(VLOOKUP(E13,'M.V.'!$E$6:$M$51,3,FALSE)=0," ",VLOOKUP(E13,'M.V.'!$E$6:$M$51,3,FALSE))</f>
        <v>12</v>
      </c>
      <c r="K13" s="27" t="str">
        <f>IF(VLOOKUP(E13,'M.V.'!$E$6:$M$51,4,FALSE)=0," ",VLOOKUP(E13,'M.V.'!$E$6:$M$51,4,FALSE))</f>
        <v>X</v>
      </c>
      <c r="L13" s="27" t="str">
        <f>IF(VLOOKUP(E13,'M.V.'!$E$6:$M$51,5,FALSE)=0," ",VLOOKUP(E13,'M.V.'!$E$6:$M$51,5,FALSE))</f>
        <v xml:space="preserve"> </v>
      </c>
      <c r="M13" s="43" t="str">
        <f>IF(VLOOKUP(E13,'M.V.'!$E$6:$M$51,6,FALSE)=0," ",VLOOKUP(E13,'M.V.'!$E$6:$M$51,6,FALSE))</f>
        <v>X</v>
      </c>
      <c r="N13" s="43" t="str">
        <f>IF(VLOOKUP(E13,'M.V.'!$E$6:$M$51,7,FALSE)=0," ",VLOOKUP(E13,'M.V.'!$E$6:$M$51,7,FALSE))</f>
        <v xml:space="preserve"> </v>
      </c>
      <c r="O13" s="95" t="str">
        <f>IF(VLOOKUP(E13,'M.V.'!$E$6:$M$51,9,FALSE)=0," ",VLOOKUP(E13,'M.V.'!$E$6:$M$51,9,FALSE))</f>
        <v>Constituyen parte de la memoria histórica, porque testimonian el desarrollo de las actividades realizadas en cumplimiento de las funciones administrativas; Ver ficha N°. 6</v>
      </c>
    </row>
    <row r="14" spans="1:15" s="10" customFormat="1" x14ac:dyDescent="0.2">
      <c r="A14" s="11"/>
      <c r="B14" s="94"/>
      <c r="C14" s="76"/>
      <c r="D14" s="77"/>
      <c r="E14" s="93"/>
      <c r="F14" s="58"/>
      <c r="G14" s="59"/>
      <c r="H14" s="60"/>
      <c r="I14" s="61"/>
      <c r="J14" s="62"/>
      <c r="K14" s="62"/>
      <c r="L14" s="62"/>
      <c r="M14" s="63"/>
      <c r="N14" s="63"/>
      <c r="O14" s="102"/>
    </row>
    <row r="15" spans="1:15" s="10" customFormat="1" ht="42" x14ac:dyDescent="0.2">
      <c r="A15" s="11" t="s">
        <v>192</v>
      </c>
      <c r="B15" s="94">
        <v>7</v>
      </c>
      <c r="C15" s="76" t="s">
        <v>14</v>
      </c>
      <c r="D15" s="77" t="s">
        <v>51</v>
      </c>
      <c r="E15" s="93" t="str">
        <f t="shared" si="3"/>
        <v>06.02</v>
      </c>
      <c r="F15" s="39" t="str">
        <f t="shared" si="1"/>
        <v>2310-06.02</v>
      </c>
      <c r="G15" s="35" t="str">
        <f t="shared" si="2"/>
        <v>c</v>
      </c>
      <c r="H15" s="157" t="str">
        <f>VLOOKUP(E15,'M.V.'!$E$6:$M$51,2,FALSE)</f>
        <v>CORRESPONDENCIA INTERNA</v>
      </c>
      <c r="I15" s="158"/>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de la entidad, porque reflejan y testimonian el desarrollo de las actividades realizadas por cada dependencia en cumplimiento de las funciones administrativas; Ver ficha N°. 7</v>
      </c>
    </row>
    <row r="16" spans="1:15" s="10" customFormat="1" ht="15.75" thickBot="1" x14ac:dyDescent="0.25">
      <c r="A16" s="11"/>
      <c r="B16" s="94"/>
      <c r="C16" s="76"/>
      <c r="D16" s="77"/>
      <c r="E16" s="93"/>
      <c r="F16" s="57"/>
      <c r="G16" s="50"/>
      <c r="H16" s="51"/>
      <c r="I16" s="52"/>
      <c r="J16" s="53"/>
      <c r="K16" s="53"/>
      <c r="L16" s="53"/>
      <c r="M16" s="54"/>
      <c r="N16" s="54"/>
      <c r="O16" s="101"/>
    </row>
    <row r="17" spans="1:16" s="10" customFormat="1" ht="42" x14ac:dyDescent="0.2">
      <c r="A17" s="11" t="s">
        <v>192</v>
      </c>
      <c r="B17" s="94">
        <v>11</v>
      </c>
      <c r="C17" s="76" t="s">
        <v>29</v>
      </c>
      <c r="D17" s="77"/>
      <c r="E17" s="92" t="str">
        <f t="shared" ref="E17:E19" si="4">C17</f>
        <v>10</v>
      </c>
      <c r="F17" s="38" t="str">
        <f t="shared" si="1"/>
        <v>2310-10</v>
      </c>
      <c r="G17" s="35" t="str">
        <f t="shared" si="2"/>
        <v>g</v>
      </c>
      <c r="H17" s="159" t="str">
        <f>VLOOKUP(E17,'M.V.'!$E$6:$M$51,2,FALSE)</f>
        <v>DIRECTIVAS DE INSTRUCCIÓN</v>
      </c>
      <c r="I17" s="160"/>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 la memoria histórica de la entidad, porque son el testimonio de las directrices en materia de capacitación impartidas por el cuerpo oficial de bomberos a través del tiempo; Ver ficha N°. 11</v>
      </c>
    </row>
    <row r="18" spans="1:16" s="10" customFormat="1" ht="15.75" thickBot="1" x14ac:dyDescent="0.25">
      <c r="A18" s="11"/>
      <c r="B18" s="94"/>
      <c r="C18" s="76"/>
      <c r="D18" s="77"/>
      <c r="E18" s="92"/>
      <c r="F18" s="49"/>
      <c r="G18" s="50"/>
      <c r="H18" s="55"/>
      <c r="I18" s="56"/>
      <c r="J18" s="53"/>
      <c r="K18" s="53"/>
      <c r="L18" s="53"/>
      <c r="M18" s="54"/>
      <c r="N18" s="54"/>
      <c r="O18" s="101"/>
    </row>
    <row r="19" spans="1:16" s="10" customFormat="1" ht="31.5" x14ac:dyDescent="0.2">
      <c r="A19" s="11" t="s">
        <v>192</v>
      </c>
      <c r="B19" s="94">
        <v>15</v>
      </c>
      <c r="C19" s="76" t="s">
        <v>33</v>
      </c>
      <c r="D19" s="77"/>
      <c r="E19" s="92" t="str">
        <f t="shared" si="4"/>
        <v>14</v>
      </c>
      <c r="F19" s="38" t="str">
        <f t="shared" si="1"/>
        <v>2310-14</v>
      </c>
      <c r="G19" s="35" t="str">
        <f t="shared" si="2"/>
        <v>g</v>
      </c>
      <c r="H19" s="159" t="str">
        <f>VLOOKUP(E19,'M.V.'!$E$6:$M$51,2,FALSE)</f>
        <v>INFORMATIVOS ADMINISTRATIVOS</v>
      </c>
      <c r="I19" s="160"/>
      <c r="J19" s="27">
        <f>IF(VLOOKUP(E19,'M.V.'!$E$6:$M$51,3,FALSE)=0," ",VLOOKUP(E19,'M.V.'!$E$6:$M$51,3,FALSE))</f>
        <v>12</v>
      </c>
      <c r="K19" s="27" t="str">
        <f>IF(VLOOKUP(E19,'M.V.'!$E$6:$M$51,4,FALSE)=0," ",VLOOKUP(E19,'M.V.'!$E$6:$M$51,4,FALSE))</f>
        <v>X</v>
      </c>
      <c r="L19" s="27" t="str">
        <f>IF(VLOOKUP(E19,'M.V.'!$E$6:$M$51,5,FALSE)=0," ",VLOOKUP(E19,'M.V.'!$E$6:$M$51,5,FALSE))</f>
        <v xml:space="preserve"> </v>
      </c>
      <c r="M19" s="43" t="str">
        <f>IF(VLOOKUP(E19,'M.V.'!$E$6:$M$51,6,FALSE)=0," ",VLOOKUP(E19,'M.V.'!$E$6:$M$51,6,FALSE))</f>
        <v>X</v>
      </c>
      <c r="N19" s="43" t="str">
        <f>IF(VLOOKUP(E19,'M.V.'!$E$6:$M$51,7,FALSE)=0," ",VLOOKUP(E19,'M.V.'!$E$6:$M$51,7,FALSE))</f>
        <v xml:space="preserve"> </v>
      </c>
      <c r="O19" s="95" t="str">
        <f>IF(VLOOKUP(E19,'M.V.'!$E$6:$M$51,9,FALSE)=0," ",VLOOKUP(E19,'M.V.'!$E$6:$M$51,9,FALSE))</f>
        <v>Se conservan totalmente por evidenciar el proceso particular de investigaciones internas en el Cuerpo de Bomberos; Ver ficha N°. 15</v>
      </c>
    </row>
    <row r="20" spans="1:16" s="10" customFormat="1" ht="15.75" thickBot="1" x14ac:dyDescent="0.25">
      <c r="A20" s="11"/>
      <c r="B20" s="94"/>
      <c r="C20" s="76"/>
      <c r="D20" s="77"/>
      <c r="E20" s="92"/>
      <c r="F20" s="49"/>
      <c r="G20" s="50"/>
      <c r="H20" s="55"/>
      <c r="I20" s="56"/>
      <c r="J20" s="53"/>
      <c r="K20" s="53"/>
      <c r="L20" s="53"/>
      <c r="M20" s="54"/>
      <c r="N20" s="54"/>
      <c r="O20" s="101"/>
    </row>
    <row r="21" spans="1:16" s="10" customFormat="1" x14ac:dyDescent="0.2">
      <c r="A21" s="11" t="s">
        <v>192</v>
      </c>
      <c r="B21" s="81"/>
      <c r="C21" s="76" t="s">
        <v>47</v>
      </c>
      <c r="D21" s="77"/>
      <c r="E21" s="92" t="str">
        <f t="shared" ref="E21" si="5">C21</f>
        <v>28</v>
      </c>
      <c r="F21" s="38" t="str">
        <f t="shared" si="1"/>
        <v>2310-28</v>
      </c>
      <c r="G21" s="35" t="str">
        <f t="shared" si="2"/>
        <v>g</v>
      </c>
      <c r="H21" s="159" t="str">
        <f>VLOOKUP(E21,'M.V.'!$E$6:$M$51,2,FALSE)</f>
        <v>PROGRAMAS</v>
      </c>
      <c r="I21" s="160"/>
      <c r="J21" s="27" t="str">
        <f>IF(VLOOKUP(E21,'M.V.'!$E$6:$M$51,3,FALSE)=0," ",VLOOKUP(E21,'M.V.'!$E$6:$M$51,3,FALSE))</f>
        <v xml:space="preserve"> </v>
      </c>
      <c r="K21" s="27" t="str">
        <f>IF(VLOOKUP(E21,'M.V.'!$E$6:$M$51,4,FALSE)=0," ",VLOOKUP(E21,'M.V.'!$E$6:$M$51,4,FALSE))</f>
        <v xml:space="preserve"> </v>
      </c>
      <c r="L21" s="27" t="str">
        <f>IF(VLOOKUP(E21,'M.V.'!$E$6:$M$51,5,FALSE)=0," ",VLOOKUP(E21,'M.V.'!$E$6:$M$51,5,FALSE))</f>
        <v xml:space="preserve"> </v>
      </c>
      <c r="M21" s="43" t="str">
        <f>IF(VLOOKUP(E21,'M.V.'!$E$6:$M$51,6,FALSE)=0," ",VLOOKUP(E21,'M.V.'!$E$6:$M$51,6,FALSE))</f>
        <v xml:space="preserve"> </v>
      </c>
      <c r="N21" s="43" t="str">
        <f>IF(VLOOKUP(E21,'M.V.'!$E$6:$M$51,7,FALSE)=0," ",VLOOKUP(E21,'M.V.'!$E$6:$M$51,7,FALSE))</f>
        <v xml:space="preserve"> </v>
      </c>
      <c r="O21" s="95" t="str">
        <f>IF(VLOOKUP(E21,'M.V.'!$E$6:$M$51,9,FALSE)=0," ",VLOOKUP(E21,'M.V.'!$E$6:$M$51,9,FALSE))</f>
        <v xml:space="preserve"> </v>
      </c>
    </row>
    <row r="22" spans="1:16" s="10" customFormat="1" ht="32.25" customHeight="1" x14ac:dyDescent="0.2">
      <c r="A22" s="11" t="s">
        <v>192</v>
      </c>
      <c r="B22" s="94">
        <v>35</v>
      </c>
      <c r="C22" s="76" t="s">
        <v>47</v>
      </c>
      <c r="D22" s="77" t="s">
        <v>51</v>
      </c>
      <c r="E22" s="93" t="str">
        <f t="shared" si="3"/>
        <v>28.02</v>
      </c>
      <c r="F22" s="39" t="str">
        <f t="shared" si="1"/>
        <v>2310-28.02</v>
      </c>
      <c r="G22" s="35" t="str">
        <f t="shared" si="2"/>
        <v>c</v>
      </c>
      <c r="H22" s="157" t="str">
        <f>VLOOKUP(E22,'M.V.'!$E$6:$M$51,2,FALSE)</f>
        <v>PROGRAMAS DE CAPACITACION</v>
      </c>
      <c r="I22" s="158"/>
      <c r="J22" s="27">
        <f>IF(VLOOKUP(E22,'M.V.'!$E$6:$M$51,3,FALSE)=0," ",VLOOKUP(E22,'M.V.'!$E$6:$M$51,3,FALSE))</f>
        <v>3</v>
      </c>
      <c r="K22" s="27" t="str">
        <f>IF(VLOOKUP(E22,'M.V.'!$E$6:$M$51,4,FALSE)=0," ",VLOOKUP(E22,'M.V.'!$E$6:$M$51,4,FALSE))</f>
        <v xml:space="preserve"> </v>
      </c>
      <c r="L22" s="27" t="str">
        <f>IF(VLOOKUP(E22,'M.V.'!$E$6:$M$51,5,FALSE)=0," ",VLOOKUP(E22,'M.V.'!$E$6:$M$51,5,FALSE))</f>
        <v xml:space="preserve"> </v>
      </c>
      <c r="M22" s="43" t="str">
        <f>IF(VLOOKUP(E22,'M.V.'!$E$6:$M$51,6,FALSE)=0," ",VLOOKUP(E22,'M.V.'!$E$6:$M$51,6,FALSE))</f>
        <v>X</v>
      </c>
      <c r="N22" s="43" t="str">
        <f>IF(VLOOKUP(E22,'M.V.'!$E$6:$M$51,7,FALSE)=0," ",VLOOKUP(E22,'M.V.'!$E$6:$M$51,7,FALSE))</f>
        <v>X</v>
      </c>
      <c r="O22" s="95" t="str">
        <f>IF(VLOOKUP(E22,'M.V.'!$E$6:$M$51,9,FALSE)=0," ",VLOOKUP(E22,'M.V.'!$E$6:$M$51,9,FALSE))</f>
        <v>Seleccionar la documentación que corresponda a los cursos de formación como Bomberos tanto para ingreso como de ascenso; Ver ficha N°. 35</v>
      </c>
    </row>
    <row r="23" spans="1:16" s="10" customFormat="1" ht="15.75" thickBot="1" x14ac:dyDescent="0.25">
      <c r="A23" s="11"/>
      <c r="B23" s="94"/>
      <c r="C23" s="77"/>
      <c r="D23" s="77"/>
      <c r="E23" s="92"/>
      <c r="F23" s="49"/>
      <c r="G23" s="50"/>
      <c r="H23" s="55"/>
      <c r="I23" s="56"/>
      <c r="J23" s="53"/>
      <c r="K23" s="53"/>
      <c r="L23" s="53"/>
      <c r="M23" s="54"/>
      <c r="N23" s="54"/>
      <c r="O23" s="101"/>
    </row>
    <row r="24" spans="1:16" s="10" customFormat="1" ht="12.75" x14ac:dyDescent="0.2">
      <c r="A24" s="12"/>
      <c r="B24" s="11"/>
      <c r="C24" s="12"/>
      <c r="D24" s="12"/>
      <c r="E24" s="12"/>
      <c r="F24" s="13"/>
      <c r="G24" s="32"/>
      <c r="H24" s="14"/>
      <c r="I24" s="14"/>
      <c r="J24" s="15"/>
      <c r="K24" s="44"/>
      <c r="L24" s="44"/>
      <c r="M24" s="44"/>
      <c r="N24" s="44"/>
      <c r="O24" s="16"/>
    </row>
    <row r="25" spans="1:16" s="10" customFormat="1" ht="12.75" x14ac:dyDescent="0.2">
      <c r="A25" s="12"/>
      <c r="B25" s="11"/>
      <c r="C25" s="12"/>
      <c r="D25" s="12"/>
      <c r="E25" s="12"/>
      <c r="F25" s="13"/>
      <c r="G25" s="32"/>
      <c r="H25" s="14"/>
      <c r="I25" s="14"/>
      <c r="J25" s="15"/>
      <c r="K25" s="44"/>
      <c r="L25" s="44"/>
      <c r="M25" s="44"/>
      <c r="N25" s="44"/>
      <c r="O25" s="16"/>
    </row>
    <row r="26" spans="1:16" s="10" customFormat="1" ht="12.75" x14ac:dyDescent="0.2">
      <c r="A26" s="12"/>
      <c r="B26" s="11"/>
      <c r="C26" s="12"/>
      <c r="D26" s="12"/>
      <c r="E26" s="12"/>
      <c r="F26" s="13"/>
      <c r="G26" s="32"/>
      <c r="H26" s="14"/>
      <c r="I26" s="14"/>
      <c r="J26" s="15"/>
      <c r="K26" s="44"/>
      <c r="L26" s="44"/>
      <c r="M26" s="44"/>
      <c r="N26" s="44"/>
      <c r="O26" s="16"/>
    </row>
    <row r="27" spans="1:16" s="10" customFormat="1" ht="12.75" x14ac:dyDescent="0.2">
      <c r="A27" s="12"/>
      <c r="B27" s="11"/>
      <c r="C27" s="12"/>
      <c r="D27" s="12"/>
      <c r="E27" s="12"/>
      <c r="F27" s="13"/>
      <c r="G27" s="32"/>
      <c r="H27" s="14"/>
      <c r="I27" s="14"/>
      <c r="J27" s="15"/>
      <c r="K27" s="44"/>
      <c r="L27" s="44"/>
      <c r="M27" s="44"/>
      <c r="N27" s="44"/>
      <c r="O27" s="16"/>
    </row>
    <row r="28" spans="1:16" s="10" customFormat="1" ht="12.75" x14ac:dyDescent="0.2">
      <c r="A28" s="12"/>
      <c r="B28" s="11"/>
      <c r="C28" s="12"/>
      <c r="D28" s="12"/>
      <c r="E28" s="12"/>
      <c r="F28" s="13"/>
      <c r="G28" s="32"/>
      <c r="H28" s="14"/>
      <c r="I28" s="14"/>
      <c r="J28" s="15"/>
      <c r="K28" s="44"/>
      <c r="L28" s="44"/>
      <c r="M28" s="44"/>
      <c r="N28" s="44"/>
      <c r="O28" s="16"/>
    </row>
    <row r="29" spans="1:16" s="10" customFormat="1" ht="12.75" x14ac:dyDescent="0.2">
      <c r="A29" s="12"/>
      <c r="B29" s="11"/>
      <c r="C29" s="12"/>
      <c r="D29" s="12"/>
      <c r="E29" s="12"/>
      <c r="F29" s="13"/>
      <c r="G29" s="32"/>
      <c r="H29" s="14"/>
      <c r="I29" s="14"/>
      <c r="J29" s="15"/>
      <c r="K29" s="44"/>
      <c r="L29" s="44"/>
      <c r="M29" s="44"/>
      <c r="N29" s="44"/>
      <c r="O29" s="16"/>
    </row>
    <row r="30" spans="1:16" s="10" customFormat="1" ht="12.75" x14ac:dyDescent="0.2">
      <c r="A30" s="12"/>
      <c r="B30" s="11"/>
      <c r="C30" s="12"/>
      <c r="D30" s="12"/>
      <c r="E30" s="12"/>
      <c r="F30" s="13"/>
      <c r="G30" s="32"/>
      <c r="H30" s="14"/>
      <c r="I30" s="14"/>
      <c r="J30" s="15"/>
      <c r="K30" s="44"/>
      <c r="L30" s="44"/>
      <c r="M30" s="44"/>
      <c r="N30" s="44"/>
      <c r="O30" s="16"/>
    </row>
    <row r="31" spans="1:16" s="10" customFormat="1" ht="12.75" x14ac:dyDescent="0.2">
      <c r="A31" s="12"/>
      <c r="B31" s="11"/>
      <c r="C31" s="12"/>
      <c r="D31" s="12"/>
      <c r="E31" s="12"/>
      <c r="F31" s="13"/>
      <c r="G31" s="32"/>
      <c r="H31" s="14"/>
      <c r="I31" s="14"/>
      <c r="J31" s="15"/>
      <c r="K31" s="44"/>
      <c r="L31" s="44"/>
      <c r="M31" s="44"/>
      <c r="N31" s="44"/>
      <c r="O31" s="16"/>
    </row>
    <row r="32" spans="1:16" s="10" customFormat="1" ht="15" customHeight="1" x14ac:dyDescent="0.2">
      <c r="A32" s="12"/>
      <c r="B32" s="11"/>
      <c r="C32" s="12"/>
      <c r="D32" s="12"/>
      <c r="E32" s="12"/>
      <c r="F32" s="152" t="s">
        <v>4</v>
      </c>
      <c r="G32" s="152"/>
      <c r="H32" s="152"/>
      <c r="I32" s="152"/>
      <c r="J32" s="20"/>
      <c r="K32" s="45"/>
      <c r="L32" s="45"/>
      <c r="M32" s="45"/>
      <c r="N32" s="45"/>
      <c r="O32" s="34"/>
      <c r="P32" s="34"/>
    </row>
    <row r="33" spans="1:16" s="10" customFormat="1" ht="13.5" customHeight="1" x14ac:dyDescent="0.2">
      <c r="A33" s="12"/>
      <c r="B33" s="11"/>
      <c r="C33" s="12"/>
      <c r="D33" s="12"/>
      <c r="E33" s="12"/>
      <c r="F33" s="64" t="s">
        <v>15</v>
      </c>
      <c r="G33" s="20" t="s">
        <v>16</v>
      </c>
      <c r="H33" s="20"/>
      <c r="I33" s="20" t="s">
        <v>23</v>
      </c>
      <c r="J33" s="20"/>
      <c r="K33" s="46"/>
      <c r="L33" s="46"/>
      <c r="M33" s="96"/>
      <c r="N33" s="96"/>
      <c r="O33" s="97"/>
      <c r="P33" s="98"/>
    </row>
    <row r="34" spans="1:16" s="10" customFormat="1" ht="13.5" customHeight="1" x14ac:dyDescent="0.2">
      <c r="A34" s="12"/>
      <c r="B34" s="11"/>
      <c r="C34" s="12"/>
      <c r="D34" s="12"/>
      <c r="E34" s="12"/>
      <c r="F34" s="64" t="s">
        <v>19</v>
      </c>
      <c r="G34" s="20" t="s">
        <v>18</v>
      </c>
      <c r="H34" s="20"/>
      <c r="I34" s="20" t="s">
        <v>22</v>
      </c>
      <c r="J34" s="20"/>
      <c r="K34" s="46"/>
      <c r="L34" s="46"/>
      <c r="M34" s="100"/>
      <c r="N34" s="100"/>
      <c r="O34" s="100"/>
      <c r="P34" s="98"/>
    </row>
    <row r="35" spans="1:16" s="10" customFormat="1" ht="13.5" customHeight="1" x14ac:dyDescent="0.2">
      <c r="A35" s="12"/>
      <c r="B35" s="11"/>
      <c r="C35" s="12"/>
      <c r="D35" s="12"/>
      <c r="E35" s="12"/>
      <c r="F35" s="21" t="s">
        <v>5</v>
      </c>
      <c r="G35" s="20" t="s">
        <v>17</v>
      </c>
      <c r="H35" s="20"/>
      <c r="I35" s="20" t="s">
        <v>21</v>
      </c>
      <c r="J35" s="20"/>
      <c r="K35" s="46"/>
      <c r="L35" s="46"/>
      <c r="M35" s="100"/>
      <c r="N35" s="100"/>
      <c r="O35" s="100"/>
      <c r="P35" s="99"/>
    </row>
    <row r="36" spans="1:16" s="10" customFormat="1" ht="13.5" customHeight="1" x14ac:dyDescent="0.2">
      <c r="A36" s="12"/>
      <c r="B36" s="11"/>
      <c r="C36" s="12"/>
      <c r="D36" s="12"/>
      <c r="E36" s="12"/>
      <c r="F36" s="21"/>
      <c r="G36" s="20"/>
      <c r="H36" s="20"/>
      <c r="K36" s="46"/>
      <c r="L36" s="46"/>
      <c r="M36" s="47"/>
      <c r="N36" s="47"/>
      <c r="P36" s="99"/>
    </row>
    <row r="37" spans="1:16" s="10" customFormat="1" ht="13.5" customHeight="1" x14ac:dyDescent="0.2">
      <c r="A37" s="12"/>
      <c r="B37" s="11"/>
      <c r="C37" s="12"/>
      <c r="D37" s="12"/>
      <c r="E37" s="12"/>
      <c r="F37" s="21"/>
      <c r="G37" s="20"/>
      <c r="H37" s="20"/>
      <c r="K37" s="48"/>
      <c r="L37" s="48"/>
      <c r="M37" s="47"/>
      <c r="N37" s="47"/>
    </row>
    <row r="38" spans="1:16" s="10" customFormat="1" ht="13.5" customHeight="1" x14ac:dyDescent="0.2">
      <c r="A38" s="12"/>
      <c r="B38" s="11"/>
      <c r="C38" s="12"/>
      <c r="D38" s="12"/>
      <c r="E38" s="12"/>
      <c r="F38" s="21"/>
      <c r="G38" s="20"/>
      <c r="H38" s="20"/>
      <c r="I38" s="20"/>
      <c r="J38" s="19"/>
      <c r="K38" s="48"/>
      <c r="L38" s="48"/>
      <c r="M38" s="48"/>
      <c r="N38" s="48"/>
      <c r="O38" s="4"/>
    </row>
  </sheetData>
  <sheetProtection selectLockedCells="1" selectUnlockedCells="1"/>
  <mergeCells count="20">
    <mergeCell ref="F32:I32"/>
    <mergeCell ref="H22:I22"/>
    <mergeCell ref="H21:I21"/>
    <mergeCell ref="H19:I19"/>
    <mergeCell ref="H15:I15"/>
    <mergeCell ref="H17:I17"/>
    <mergeCell ref="H12:I12"/>
    <mergeCell ref="H13:I13"/>
    <mergeCell ref="G10:I11"/>
    <mergeCell ref="J10:J11"/>
    <mergeCell ref="K10:N10"/>
    <mergeCell ref="A10:A11"/>
    <mergeCell ref="B10:B11"/>
    <mergeCell ref="C10:C11"/>
    <mergeCell ref="D10:D11"/>
    <mergeCell ref="E10:E11"/>
    <mergeCell ref="F10:F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P47"/>
  <sheetViews>
    <sheetView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194</v>
      </c>
      <c r="J7" s="25"/>
      <c r="K7" s="25"/>
      <c r="L7" s="25"/>
      <c r="M7" s="25"/>
      <c r="N7" s="25"/>
      <c r="O7" s="26"/>
    </row>
    <row r="8" spans="1:15" ht="22.5" customHeight="1" x14ac:dyDescent="0.35">
      <c r="A8" s="89" t="s">
        <v>19</v>
      </c>
      <c r="B8" s="91" t="s">
        <v>58</v>
      </c>
      <c r="F8" s="149" t="s">
        <v>254</v>
      </c>
      <c r="G8" s="149"/>
      <c r="H8" s="149"/>
      <c r="I8" s="25" t="s">
        <v>195</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J10:J11"/>
    <mergeCell ref="K10:N10"/>
    <mergeCell ref="H14:I16"/>
    <mergeCell ref="F41:I41"/>
    <mergeCell ref="F10:F11"/>
    <mergeCell ref="G10:I11"/>
    <mergeCell ref="A10:A11"/>
    <mergeCell ref="B10:B11"/>
    <mergeCell ref="C10:C11"/>
    <mergeCell ref="D10:D11"/>
    <mergeCell ref="E10:E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P47"/>
  <sheetViews>
    <sheetView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194</v>
      </c>
      <c r="J7" s="25"/>
      <c r="K7" s="25"/>
      <c r="L7" s="25"/>
      <c r="M7" s="25"/>
      <c r="N7" s="25"/>
      <c r="O7" s="26"/>
    </row>
    <row r="8" spans="1:15" ht="22.5" customHeight="1" x14ac:dyDescent="0.35">
      <c r="A8" s="89" t="s">
        <v>19</v>
      </c>
      <c r="B8" s="91" t="s">
        <v>58</v>
      </c>
      <c r="F8" s="149" t="s">
        <v>254</v>
      </c>
      <c r="G8" s="149"/>
      <c r="H8" s="149"/>
      <c r="I8" s="25" t="s">
        <v>196</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J10:J11"/>
    <mergeCell ref="K10:N10"/>
    <mergeCell ref="H14:I16"/>
    <mergeCell ref="F41:I41"/>
    <mergeCell ref="F10:F11"/>
    <mergeCell ref="G10:I11"/>
    <mergeCell ref="A10:A11"/>
    <mergeCell ref="B10:B11"/>
    <mergeCell ref="C10:C11"/>
    <mergeCell ref="D10:D11"/>
    <mergeCell ref="E10:E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P47"/>
  <sheetViews>
    <sheetView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191</v>
      </c>
      <c r="J7" s="25"/>
      <c r="K7" s="25"/>
      <c r="L7" s="25"/>
      <c r="M7" s="25"/>
      <c r="N7" s="25"/>
      <c r="O7" s="26"/>
    </row>
    <row r="8" spans="1:15" ht="22.5" customHeight="1" x14ac:dyDescent="0.35">
      <c r="A8" s="89" t="s">
        <v>19</v>
      </c>
      <c r="B8" s="91" t="s">
        <v>58</v>
      </c>
      <c r="F8" s="149" t="s">
        <v>254</v>
      </c>
      <c r="G8" s="149"/>
      <c r="H8" s="149"/>
      <c r="I8" s="25" t="s">
        <v>197</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J10:J11"/>
    <mergeCell ref="K10:N10"/>
    <mergeCell ref="H14:I16"/>
    <mergeCell ref="F41:I41"/>
    <mergeCell ref="F10:F11"/>
    <mergeCell ref="G10:I11"/>
    <mergeCell ref="A10:A11"/>
    <mergeCell ref="B10:B11"/>
    <mergeCell ref="C10:C11"/>
    <mergeCell ref="D10:D11"/>
    <mergeCell ref="E10:E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P47"/>
  <sheetViews>
    <sheetView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197</v>
      </c>
      <c r="J7" s="25"/>
      <c r="K7" s="25"/>
      <c r="L7" s="25"/>
      <c r="M7" s="25"/>
      <c r="N7" s="25"/>
      <c r="O7" s="26"/>
    </row>
    <row r="8" spans="1:15" ht="22.5" customHeight="1" x14ac:dyDescent="0.35">
      <c r="A8" s="89" t="s">
        <v>19</v>
      </c>
      <c r="B8" s="91" t="s">
        <v>58</v>
      </c>
      <c r="F8" s="149" t="s">
        <v>254</v>
      </c>
      <c r="G8" s="149"/>
      <c r="H8" s="149"/>
      <c r="I8" s="25" t="s">
        <v>198</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J10:J11"/>
    <mergeCell ref="K10:N10"/>
    <mergeCell ref="H14:I16"/>
    <mergeCell ref="F41:I41"/>
    <mergeCell ref="F10:F11"/>
    <mergeCell ref="G10:I11"/>
    <mergeCell ref="A10:A11"/>
    <mergeCell ref="B10:B11"/>
    <mergeCell ref="C10:C11"/>
    <mergeCell ref="D10:D11"/>
    <mergeCell ref="E10:E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P47"/>
  <sheetViews>
    <sheetView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197</v>
      </c>
      <c r="J7" s="25"/>
      <c r="K7" s="25"/>
      <c r="L7" s="25"/>
      <c r="M7" s="25"/>
      <c r="N7" s="25"/>
      <c r="O7" s="26"/>
    </row>
    <row r="8" spans="1:15" ht="22.5" customHeight="1" x14ac:dyDescent="0.35">
      <c r="A8" s="89" t="s">
        <v>19</v>
      </c>
      <c r="B8" s="91" t="s">
        <v>58</v>
      </c>
      <c r="F8" s="149" t="s">
        <v>254</v>
      </c>
      <c r="G8" s="149"/>
      <c r="H8" s="149"/>
      <c r="I8" s="25" t="s">
        <v>199</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J10:J11"/>
    <mergeCell ref="K10:N10"/>
    <mergeCell ref="H14:I16"/>
    <mergeCell ref="F41:I41"/>
    <mergeCell ref="F10:F11"/>
    <mergeCell ref="G10:I11"/>
    <mergeCell ref="A10:A11"/>
    <mergeCell ref="B10:B11"/>
    <mergeCell ref="C10:C11"/>
    <mergeCell ref="D10:D11"/>
    <mergeCell ref="E10:E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P47"/>
  <sheetViews>
    <sheetView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197</v>
      </c>
      <c r="J7" s="25"/>
      <c r="K7" s="25"/>
      <c r="L7" s="25"/>
      <c r="M7" s="25"/>
      <c r="N7" s="25"/>
      <c r="O7" s="26"/>
    </row>
    <row r="8" spans="1:15" ht="22.5" customHeight="1" x14ac:dyDescent="0.35">
      <c r="A8" s="89" t="s">
        <v>19</v>
      </c>
      <c r="B8" s="91" t="s">
        <v>58</v>
      </c>
      <c r="F8" s="149" t="s">
        <v>254</v>
      </c>
      <c r="G8" s="149"/>
      <c r="H8" s="149"/>
      <c r="I8" s="25" t="s">
        <v>200</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J10:J11"/>
    <mergeCell ref="K10:N10"/>
    <mergeCell ref="H14:I16"/>
    <mergeCell ref="F41:I41"/>
    <mergeCell ref="F10:F11"/>
    <mergeCell ref="G10:I11"/>
    <mergeCell ref="A10:A11"/>
    <mergeCell ref="B10:B11"/>
    <mergeCell ref="C10:C11"/>
    <mergeCell ref="D10:D11"/>
    <mergeCell ref="E10:E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P47"/>
  <sheetViews>
    <sheetView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197</v>
      </c>
      <c r="J7" s="25"/>
      <c r="K7" s="25"/>
      <c r="L7" s="25"/>
      <c r="M7" s="25"/>
      <c r="N7" s="25"/>
      <c r="O7" s="26"/>
    </row>
    <row r="8" spans="1:15" ht="22.5" customHeight="1" x14ac:dyDescent="0.35">
      <c r="A8" s="89" t="s">
        <v>19</v>
      </c>
      <c r="B8" s="91" t="s">
        <v>58</v>
      </c>
      <c r="F8" s="149" t="s">
        <v>254</v>
      </c>
      <c r="G8" s="149"/>
      <c r="H8" s="149"/>
      <c r="I8" s="25" t="s">
        <v>201</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J10:J11"/>
    <mergeCell ref="K10:N10"/>
    <mergeCell ref="H14:I16"/>
    <mergeCell ref="F41:I41"/>
    <mergeCell ref="F10:F11"/>
    <mergeCell ref="G10:I11"/>
    <mergeCell ref="A10:A11"/>
    <mergeCell ref="B10:B11"/>
    <mergeCell ref="C10:C11"/>
    <mergeCell ref="D10:D11"/>
    <mergeCell ref="E10:E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7"/>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151</v>
      </c>
      <c r="J7" s="25"/>
      <c r="K7" s="25"/>
      <c r="L7" s="25"/>
      <c r="M7" s="25"/>
      <c r="N7" s="25"/>
      <c r="O7" s="26"/>
    </row>
    <row r="8" spans="1:15" ht="22.5" customHeight="1" x14ac:dyDescent="0.35">
      <c r="A8" s="89" t="s">
        <v>19</v>
      </c>
      <c r="B8" s="91" t="s">
        <v>58</v>
      </c>
      <c r="F8" s="144" t="s">
        <v>254</v>
      </c>
      <c r="G8" s="144"/>
      <c r="H8" s="144"/>
      <c r="I8" s="25" t="s">
        <v>154</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H14:I16"/>
    <mergeCell ref="F41:I41"/>
    <mergeCell ref="F10:F11"/>
    <mergeCell ref="G10:I11"/>
    <mergeCell ref="H2:N3"/>
    <mergeCell ref="H4:N4"/>
    <mergeCell ref="H5:N5"/>
    <mergeCell ref="A10:A11"/>
    <mergeCell ref="B10:B11"/>
    <mergeCell ref="C10:C11"/>
    <mergeCell ref="D10:D11"/>
    <mergeCell ref="E10:E11"/>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P47"/>
  <sheetViews>
    <sheetView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191</v>
      </c>
      <c r="J7" s="25"/>
      <c r="K7" s="25"/>
      <c r="L7" s="25"/>
      <c r="M7" s="25"/>
      <c r="N7" s="25"/>
      <c r="O7" s="26"/>
    </row>
    <row r="8" spans="1:15" ht="22.5" customHeight="1" x14ac:dyDescent="0.35">
      <c r="A8" s="89" t="s">
        <v>19</v>
      </c>
      <c r="B8" s="91" t="s">
        <v>58</v>
      </c>
      <c r="F8" s="149" t="s">
        <v>254</v>
      </c>
      <c r="G8" s="149"/>
      <c r="H8" s="149"/>
      <c r="I8" s="25" t="s">
        <v>202</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J10:J11"/>
    <mergeCell ref="K10:N10"/>
    <mergeCell ref="H14:I16"/>
    <mergeCell ref="F41:I41"/>
    <mergeCell ref="F10:F11"/>
    <mergeCell ref="G10:I11"/>
    <mergeCell ref="A10:A11"/>
    <mergeCell ref="B10:B11"/>
    <mergeCell ref="C10:C11"/>
    <mergeCell ref="D10:D11"/>
    <mergeCell ref="E10:E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P47"/>
  <sheetViews>
    <sheetView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202</v>
      </c>
      <c r="J7" s="25"/>
      <c r="K7" s="25"/>
      <c r="L7" s="25"/>
      <c r="M7" s="25"/>
      <c r="N7" s="25"/>
      <c r="O7" s="26"/>
    </row>
    <row r="8" spans="1:15" ht="22.5" customHeight="1" x14ac:dyDescent="0.35">
      <c r="A8" s="89" t="s">
        <v>19</v>
      </c>
      <c r="B8" s="91" t="s">
        <v>58</v>
      </c>
      <c r="F8" s="149" t="s">
        <v>254</v>
      </c>
      <c r="G8" s="149"/>
      <c r="H8" s="149"/>
      <c r="I8" s="25" t="s">
        <v>203</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J10:J11"/>
    <mergeCell ref="K10:N10"/>
    <mergeCell ref="H14:I16"/>
    <mergeCell ref="F41:I41"/>
    <mergeCell ref="F10:F11"/>
    <mergeCell ref="G10:I11"/>
    <mergeCell ref="A10:A11"/>
    <mergeCell ref="B10:B11"/>
    <mergeCell ref="C10:C11"/>
    <mergeCell ref="D10:D11"/>
    <mergeCell ref="E10:E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P47"/>
  <sheetViews>
    <sheetView topLeftCell="A3"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202</v>
      </c>
      <c r="J7" s="25"/>
      <c r="K7" s="25"/>
      <c r="L7" s="25"/>
      <c r="M7" s="25"/>
      <c r="N7" s="25"/>
      <c r="O7" s="26"/>
    </row>
    <row r="8" spans="1:15" ht="22.5" customHeight="1" x14ac:dyDescent="0.35">
      <c r="A8" s="89" t="s">
        <v>19</v>
      </c>
      <c r="B8" s="91" t="s">
        <v>58</v>
      </c>
      <c r="F8" s="149" t="s">
        <v>254</v>
      </c>
      <c r="G8" s="149"/>
      <c r="H8" s="149"/>
      <c r="I8" s="25" t="s">
        <v>204</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J10:J11"/>
    <mergeCell ref="K10:N10"/>
    <mergeCell ref="H14:I16"/>
    <mergeCell ref="F41:I41"/>
    <mergeCell ref="F10:F11"/>
    <mergeCell ref="G10:I11"/>
    <mergeCell ref="A10:A11"/>
    <mergeCell ref="B10:B11"/>
    <mergeCell ref="C10:C11"/>
    <mergeCell ref="D10:D11"/>
    <mergeCell ref="E10:E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P47"/>
  <sheetViews>
    <sheetView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202</v>
      </c>
      <c r="J7" s="25"/>
      <c r="K7" s="25"/>
      <c r="L7" s="25"/>
      <c r="M7" s="25"/>
      <c r="N7" s="25"/>
      <c r="O7" s="26"/>
    </row>
    <row r="8" spans="1:15" ht="22.5" customHeight="1" x14ac:dyDescent="0.35">
      <c r="A8" s="89" t="s">
        <v>19</v>
      </c>
      <c r="B8" s="91" t="s">
        <v>58</v>
      </c>
      <c r="F8" s="149" t="s">
        <v>254</v>
      </c>
      <c r="G8" s="149"/>
      <c r="H8" s="149"/>
      <c r="I8" s="25" t="s">
        <v>206</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J10:J11"/>
    <mergeCell ref="K10:N10"/>
    <mergeCell ref="H14:I16"/>
    <mergeCell ref="F41:I41"/>
    <mergeCell ref="F10:F11"/>
    <mergeCell ref="G10:I11"/>
    <mergeCell ref="A10:A11"/>
    <mergeCell ref="B10:B11"/>
    <mergeCell ref="C10:C11"/>
    <mergeCell ref="D10:D11"/>
    <mergeCell ref="E10:E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P47"/>
  <sheetViews>
    <sheetView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202</v>
      </c>
      <c r="J7" s="25"/>
      <c r="K7" s="25"/>
      <c r="L7" s="25"/>
      <c r="M7" s="25"/>
      <c r="N7" s="25"/>
      <c r="O7" s="26"/>
    </row>
    <row r="8" spans="1:15" ht="22.5" customHeight="1" x14ac:dyDescent="0.35">
      <c r="A8" s="89" t="s">
        <v>19</v>
      </c>
      <c r="B8" s="91" t="s">
        <v>58</v>
      </c>
      <c r="F8" s="149" t="s">
        <v>254</v>
      </c>
      <c r="G8" s="149"/>
      <c r="H8" s="149"/>
      <c r="I8" s="25" t="s">
        <v>205</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J10:J11"/>
    <mergeCell ref="K10:N10"/>
    <mergeCell ref="H14:I16"/>
    <mergeCell ref="F41:I41"/>
    <mergeCell ref="F10:F11"/>
    <mergeCell ref="G10:I11"/>
    <mergeCell ref="A10:A11"/>
    <mergeCell ref="B10:B11"/>
    <mergeCell ref="C10:C11"/>
    <mergeCell ref="D10:D11"/>
    <mergeCell ref="E10:E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P40"/>
  <sheetViews>
    <sheetView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156</v>
      </c>
      <c r="J7" s="25"/>
      <c r="K7" s="25"/>
      <c r="L7" s="25"/>
      <c r="M7" s="25"/>
      <c r="N7" s="25"/>
      <c r="O7" s="26"/>
    </row>
    <row r="8" spans="1:15" ht="22.5" customHeight="1" x14ac:dyDescent="0.35">
      <c r="A8" s="89" t="s">
        <v>19</v>
      </c>
      <c r="B8" s="91" t="s">
        <v>58</v>
      </c>
      <c r="F8" s="149" t="s">
        <v>254</v>
      </c>
      <c r="G8" s="149"/>
      <c r="H8" s="149"/>
      <c r="I8" s="25" t="s">
        <v>208</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ht="42" x14ac:dyDescent="0.2">
      <c r="A12" s="11" t="s">
        <v>207</v>
      </c>
      <c r="B12" s="94">
        <v>2</v>
      </c>
      <c r="C12" s="76" t="s">
        <v>51</v>
      </c>
      <c r="D12" s="77"/>
      <c r="E12" s="92" t="str">
        <f t="shared" ref="E12:E14" si="0">C12</f>
        <v>02</v>
      </c>
      <c r="F12" s="38" t="str">
        <f t="shared" ref="F12:F19" si="1">CONCATENATE(A12,"-",E12)</f>
        <v>2400-02</v>
      </c>
      <c r="G12" s="35" t="str">
        <f t="shared" ref="G12:G19" si="2">IF(D12=0,"g","c")</f>
        <v>g</v>
      </c>
      <c r="H12" s="159" t="str">
        <f>VLOOKUP(E12,'M.V.'!$E$6:$M$51,2,FALSE)</f>
        <v>ACTAS DE ENTREGA DE CARGOS</v>
      </c>
      <c r="I12" s="160"/>
      <c r="J12" s="27">
        <f>IF(VLOOKUP(E12,'M.V.'!$E$6:$M$51,3,FALSE)=0," ",VLOOKUP(E12,'M.V.'!$E$6:$M$51,3,FALSE))</f>
        <v>12</v>
      </c>
      <c r="K12" s="27" t="str">
        <f>IF(VLOOKUP(E12,'M.V.'!$E$6:$M$51,4,FALSE)=0," ",VLOOKUP(E12,'M.V.'!$E$6:$M$51,4,FALSE))</f>
        <v>X</v>
      </c>
      <c r="L12" s="27" t="str">
        <f>IF(VLOOKUP(E12,'M.V.'!$E$6:$M$51,5,FALSE)=0," ",VLOOKUP(E12,'M.V.'!$E$6:$M$51,5,FALSE))</f>
        <v xml:space="preserve"> </v>
      </c>
      <c r="M12" s="43" t="str">
        <f>IF(VLOOKUP(E12,'M.V.'!$E$6:$M$51,6,FALSE)=0," ",VLOOKUP(E12,'M.V.'!$E$6:$M$51,6,FALSE))</f>
        <v>X</v>
      </c>
      <c r="N12" s="43" t="str">
        <f>IF(VLOOKUP(E12,'M.V.'!$E$6:$M$51,7,FALSE)=0," ",VLOOKUP(E12,'M.V.'!$E$6:$M$51,7,FALSE))</f>
        <v xml:space="preserve"> </v>
      </c>
      <c r="O12" s="95"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5.75" thickBot="1" x14ac:dyDescent="0.25">
      <c r="A13" s="11"/>
      <c r="B13" s="94"/>
      <c r="C13" s="76"/>
      <c r="D13" s="77"/>
      <c r="E13" s="92"/>
      <c r="F13" s="49"/>
      <c r="G13" s="50"/>
      <c r="H13" s="55"/>
      <c r="I13" s="56"/>
      <c r="J13" s="53"/>
      <c r="K13" s="53"/>
      <c r="L13" s="53"/>
      <c r="M13" s="54"/>
      <c r="N13" s="54"/>
      <c r="O13" s="101"/>
    </row>
    <row r="14" spans="1:15" s="10" customFormat="1" x14ac:dyDescent="0.2">
      <c r="A14" s="11" t="s">
        <v>207</v>
      </c>
      <c r="B14" s="94"/>
      <c r="C14" s="76" t="s">
        <v>14</v>
      </c>
      <c r="D14" s="77"/>
      <c r="E14" s="92" t="str">
        <f t="shared" si="0"/>
        <v>06</v>
      </c>
      <c r="F14" s="38" t="str">
        <f t="shared" si="1"/>
        <v>2400-06</v>
      </c>
      <c r="G14" s="35" t="str">
        <f t="shared" si="2"/>
        <v>g</v>
      </c>
      <c r="H14" s="159" t="str">
        <f>VLOOKUP(E14,'M.V.'!$E$6:$M$51,2,FALSE)</f>
        <v>CORRESPONDENCIA</v>
      </c>
      <c r="I14" s="160"/>
      <c r="J14" s="27" t="str">
        <f>IF(VLOOKUP(E14,'M.V.'!$E$6:$M$51,3,FALSE)=0," ",VLOOKUP(E14,'M.V.'!$E$6:$M$51,3,FALSE))</f>
        <v xml:space="preserve"> </v>
      </c>
      <c r="K14" s="27" t="str">
        <f>IF(VLOOKUP(E14,'M.V.'!$E$6:$M$51,4,FALSE)=0," ",VLOOKUP(E14,'M.V.'!$E$6:$M$51,4,FALSE))</f>
        <v xml:space="preserve"> </v>
      </c>
      <c r="L14" s="27" t="str">
        <f>IF(VLOOKUP(E14,'M.V.'!$E$6:$M$51,5,FALSE)=0," ",VLOOKUP(E14,'M.V.'!$E$6:$M$51,5,FALSE))</f>
        <v xml:space="preserve"> </v>
      </c>
      <c r="M14" s="43" t="str">
        <f>IF(VLOOKUP(E14,'M.V.'!$E$6:$M$51,6,FALSE)=0," ",VLOOKUP(E14,'M.V.'!$E$6:$M$51,6,FALSE))</f>
        <v xml:space="preserve"> </v>
      </c>
      <c r="N14" s="43" t="str">
        <f>IF(VLOOKUP(E14,'M.V.'!$E$6:$M$51,7,FALSE)=0," ",VLOOKUP(E14,'M.V.'!$E$6:$M$51,7,FALSE))</f>
        <v xml:space="preserve"> </v>
      </c>
      <c r="O14" s="95" t="str">
        <f>IF(VLOOKUP(E14,'M.V.'!$E$6:$M$51,9,FALSE)=0," ",VLOOKUP(E14,'M.V.'!$E$6:$M$51,9,FALSE))</f>
        <v xml:space="preserve"> </v>
      </c>
    </row>
    <row r="15" spans="1:15" s="10" customFormat="1" ht="31.5" x14ac:dyDescent="0.2">
      <c r="A15" s="11" t="s">
        <v>207</v>
      </c>
      <c r="B15" s="94">
        <v>6</v>
      </c>
      <c r="C15" s="76" t="s">
        <v>14</v>
      </c>
      <c r="D15" s="77" t="s">
        <v>50</v>
      </c>
      <c r="E15" s="93" t="str">
        <f t="shared" ref="E15:E17" si="3">CONCATENATE(C15,".",D15)</f>
        <v>06.01</v>
      </c>
      <c r="F15" s="39" t="str">
        <f t="shared" si="1"/>
        <v>2400-06.01</v>
      </c>
      <c r="G15" s="35" t="str">
        <f t="shared" si="2"/>
        <v>c</v>
      </c>
      <c r="H15" s="157" t="str">
        <f>VLOOKUP(E15,'M.V.'!$E$6:$M$51,2,FALSE)</f>
        <v>CORRESPONDENCIA EXTERNA</v>
      </c>
      <c r="I15" s="158"/>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porque testimonian el desarrollo de las actividades realizadas en cumplimiento de las funciones administrativas; Ver ficha N°. 6</v>
      </c>
    </row>
    <row r="16" spans="1:15" s="10" customFormat="1" x14ac:dyDescent="0.2">
      <c r="A16" s="11"/>
      <c r="B16" s="94"/>
      <c r="C16" s="76"/>
      <c r="D16" s="77"/>
      <c r="E16" s="93"/>
      <c r="F16" s="58"/>
      <c r="G16" s="59"/>
      <c r="H16" s="60"/>
      <c r="I16" s="61"/>
      <c r="J16" s="62"/>
      <c r="K16" s="62"/>
      <c r="L16" s="62"/>
      <c r="M16" s="63"/>
      <c r="N16" s="63"/>
      <c r="O16" s="102"/>
    </row>
    <row r="17" spans="1:15" s="10" customFormat="1" ht="42" x14ac:dyDescent="0.2">
      <c r="A17" s="11" t="s">
        <v>207</v>
      </c>
      <c r="B17" s="94">
        <v>7</v>
      </c>
      <c r="C17" s="76" t="s">
        <v>14</v>
      </c>
      <c r="D17" s="77" t="s">
        <v>51</v>
      </c>
      <c r="E17" s="93" t="str">
        <f t="shared" si="3"/>
        <v>06.02</v>
      </c>
      <c r="F17" s="39" t="str">
        <f t="shared" si="1"/>
        <v>2400-06.02</v>
      </c>
      <c r="G17" s="35" t="str">
        <f t="shared" si="2"/>
        <v>c</v>
      </c>
      <c r="H17" s="157" t="str">
        <f>VLOOKUP(E17,'M.V.'!$E$6:$M$51,2,FALSE)</f>
        <v>CORRESPONDENCIA INTERNA</v>
      </c>
      <c r="I17" s="158"/>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5" s="10" customFormat="1" ht="15.75" thickBot="1" x14ac:dyDescent="0.25">
      <c r="A18" s="11"/>
      <c r="B18" s="94"/>
      <c r="C18" s="76"/>
      <c r="D18" s="77"/>
      <c r="E18" s="93"/>
      <c r="F18" s="57"/>
      <c r="G18" s="50"/>
      <c r="H18" s="51"/>
      <c r="I18" s="52"/>
      <c r="J18" s="53"/>
      <c r="K18" s="53"/>
      <c r="L18" s="53"/>
      <c r="M18" s="54"/>
      <c r="N18" s="54"/>
      <c r="O18" s="101"/>
    </row>
    <row r="19" spans="1:15" s="10" customFormat="1" ht="31.5" x14ac:dyDescent="0.2">
      <c r="A19" s="11" t="s">
        <v>207</v>
      </c>
      <c r="B19" s="94">
        <v>15</v>
      </c>
      <c r="C19" s="76" t="s">
        <v>33</v>
      </c>
      <c r="D19" s="77"/>
      <c r="E19" s="92" t="str">
        <f t="shared" ref="E19" si="4">C19</f>
        <v>14</v>
      </c>
      <c r="F19" s="38" t="str">
        <f t="shared" si="1"/>
        <v>2400-14</v>
      </c>
      <c r="G19" s="35" t="str">
        <f t="shared" si="2"/>
        <v>g</v>
      </c>
      <c r="H19" s="159" t="str">
        <f>VLOOKUP(E19,'M.V.'!$E$6:$M$51,2,FALSE)</f>
        <v>INFORMATIVOS ADMINISTRATIVOS</v>
      </c>
      <c r="I19" s="160"/>
      <c r="J19" s="27">
        <f>IF(VLOOKUP(E19,'M.V.'!$E$6:$M$51,3,FALSE)=0," ",VLOOKUP(E19,'M.V.'!$E$6:$M$51,3,FALSE))</f>
        <v>12</v>
      </c>
      <c r="K19" s="27" t="str">
        <f>IF(VLOOKUP(E19,'M.V.'!$E$6:$M$51,4,FALSE)=0," ",VLOOKUP(E19,'M.V.'!$E$6:$M$51,4,FALSE))</f>
        <v>X</v>
      </c>
      <c r="L19" s="27" t="str">
        <f>IF(VLOOKUP(E19,'M.V.'!$E$6:$M$51,5,FALSE)=0," ",VLOOKUP(E19,'M.V.'!$E$6:$M$51,5,FALSE))</f>
        <v xml:space="preserve"> </v>
      </c>
      <c r="M19" s="43" t="str">
        <f>IF(VLOOKUP(E19,'M.V.'!$E$6:$M$51,6,FALSE)=0," ",VLOOKUP(E19,'M.V.'!$E$6:$M$51,6,FALSE))</f>
        <v>X</v>
      </c>
      <c r="N19" s="43" t="str">
        <f>IF(VLOOKUP(E19,'M.V.'!$E$6:$M$51,7,FALSE)=0," ",VLOOKUP(E19,'M.V.'!$E$6:$M$51,7,FALSE))</f>
        <v xml:space="preserve"> </v>
      </c>
      <c r="O19" s="95" t="str">
        <f>IF(VLOOKUP(E19,'M.V.'!$E$6:$M$51,9,FALSE)=0," ",VLOOKUP(E19,'M.V.'!$E$6:$M$51,9,FALSE))</f>
        <v>Se conservan totalmente por evidenciar el proceso particular de investigaciones internas en el Cuerpo de Bomberos; Ver ficha N°. 15</v>
      </c>
    </row>
    <row r="20" spans="1:15" s="10" customFormat="1" ht="15.75" thickBot="1" x14ac:dyDescent="0.25">
      <c r="A20" s="11"/>
      <c r="B20" s="94"/>
      <c r="C20" s="76"/>
      <c r="D20" s="77"/>
      <c r="E20" s="92"/>
      <c r="F20" s="49"/>
      <c r="G20" s="50"/>
      <c r="H20" s="55"/>
      <c r="I20" s="56"/>
      <c r="J20" s="53"/>
      <c r="K20" s="53"/>
      <c r="L20" s="53"/>
      <c r="M20" s="54"/>
      <c r="N20" s="54"/>
      <c r="O20" s="101"/>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5" customHeight="1" x14ac:dyDescent="0.2">
      <c r="A34" s="12"/>
      <c r="B34" s="11"/>
      <c r="C34" s="12"/>
      <c r="D34" s="12"/>
      <c r="E34" s="12"/>
      <c r="F34" s="152" t="s">
        <v>4</v>
      </c>
      <c r="G34" s="152"/>
      <c r="H34" s="152"/>
      <c r="I34" s="152"/>
      <c r="J34" s="20"/>
      <c r="K34" s="45"/>
      <c r="L34" s="45"/>
      <c r="M34" s="45"/>
      <c r="N34" s="45"/>
      <c r="O34" s="34"/>
      <c r="P34" s="34"/>
    </row>
    <row r="35" spans="1:16" s="10" customFormat="1" ht="13.5" customHeight="1" x14ac:dyDescent="0.2">
      <c r="A35" s="12"/>
      <c r="B35" s="11"/>
      <c r="C35" s="12"/>
      <c r="D35" s="12"/>
      <c r="E35" s="12"/>
      <c r="F35" s="64" t="s">
        <v>15</v>
      </c>
      <c r="G35" s="20" t="s">
        <v>16</v>
      </c>
      <c r="H35" s="20"/>
      <c r="I35" s="20" t="s">
        <v>23</v>
      </c>
      <c r="J35" s="20"/>
      <c r="K35" s="46"/>
      <c r="L35" s="46"/>
      <c r="M35" s="96"/>
      <c r="N35" s="96"/>
      <c r="O35" s="97"/>
      <c r="P35" s="98"/>
    </row>
    <row r="36" spans="1:16" s="10" customFormat="1" ht="13.5" customHeight="1" x14ac:dyDescent="0.2">
      <c r="A36" s="12"/>
      <c r="B36" s="11"/>
      <c r="C36" s="12"/>
      <c r="D36" s="12"/>
      <c r="E36" s="12"/>
      <c r="F36" s="64" t="s">
        <v>19</v>
      </c>
      <c r="G36" s="20" t="s">
        <v>18</v>
      </c>
      <c r="H36" s="20"/>
      <c r="I36" s="20" t="s">
        <v>22</v>
      </c>
      <c r="J36" s="20"/>
      <c r="K36" s="46"/>
      <c r="L36" s="46"/>
      <c r="M36" s="100"/>
      <c r="N36" s="100"/>
      <c r="O36" s="100"/>
      <c r="P36" s="98"/>
    </row>
    <row r="37" spans="1:16" s="10" customFormat="1" ht="13.5" customHeight="1" x14ac:dyDescent="0.2">
      <c r="A37" s="12"/>
      <c r="B37" s="11"/>
      <c r="C37" s="12"/>
      <c r="D37" s="12"/>
      <c r="E37" s="12"/>
      <c r="F37" s="21" t="s">
        <v>5</v>
      </c>
      <c r="G37" s="20" t="s">
        <v>17</v>
      </c>
      <c r="H37" s="20"/>
      <c r="I37" s="20" t="s">
        <v>21</v>
      </c>
      <c r="J37" s="20"/>
      <c r="K37" s="46"/>
      <c r="L37" s="46"/>
      <c r="M37" s="100"/>
      <c r="N37" s="100"/>
      <c r="O37" s="100"/>
      <c r="P37" s="99"/>
    </row>
    <row r="38" spans="1:16" s="10" customFormat="1" ht="13.5" customHeight="1" x14ac:dyDescent="0.2">
      <c r="A38" s="12"/>
      <c r="B38" s="11"/>
      <c r="C38" s="12"/>
      <c r="D38" s="12"/>
      <c r="E38" s="12"/>
      <c r="F38" s="21"/>
      <c r="G38" s="20"/>
      <c r="H38" s="20"/>
      <c r="K38" s="46"/>
      <c r="L38" s="46"/>
      <c r="M38" s="47"/>
      <c r="N38" s="47"/>
      <c r="P38" s="99"/>
    </row>
    <row r="39" spans="1:16" s="10" customFormat="1" ht="13.5" customHeight="1" x14ac:dyDescent="0.2">
      <c r="A39" s="12"/>
      <c r="B39" s="11"/>
      <c r="C39" s="12"/>
      <c r="D39" s="12"/>
      <c r="E39" s="12"/>
      <c r="F39" s="21"/>
      <c r="G39" s="20"/>
      <c r="H39" s="20"/>
      <c r="K39" s="48"/>
      <c r="L39" s="48"/>
      <c r="M39" s="47"/>
      <c r="N39" s="47"/>
    </row>
    <row r="40" spans="1:16" s="10" customFormat="1" ht="13.5" customHeight="1" x14ac:dyDescent="0.2">
      <c r="A40" s="12"/>
      <c r="B40" s="11"/>
      <c r="C40" s="12"/>
      <c r="D40" s="12"/>
      <c r="E40" s="12"/>
      <c r="F40" s="21"/>
      <c r="G40" s="20"/>
      <c r="H40" s="20"/>
      <c r="I40" s="20"/>
      <c r="J40" s="19"/>
      <c r="K40" s="48"/>
      <c r="L40" s="48"/>
      <c r="M40" s="48"/>
      <c r="N40" s="48"/>
      <c r="O40" s="4"/>
    </row>
  </sheetData>
  <sheetProtection selectLockedCells="1" selectUnlockedCells="1"/>
  <mergeCells count="18">
    <mergeCell ref="F34:I34"/>
    <mergeCell ref="H19:I19"/>
    <mergeCell ref="H17:I17"/>
    <mergeCell ref="H12:I12"/>
    <mergeCell ref="H14:I14"/>
    <mergeCell ref="H15:I15"/>
    <mergeCell ref="G10:I11"/>
    <mergeCell ref="J10:J11"/>
    <mergeCell ref="K10:N10"/>
    <mergeCell ref="A10:A11"/>
    <mergeCell ref="B10:B11"/>
    <mergeCell ref="C10:C11"/>
    <mergeCell ref="D10:D11"/>
    <mergeCell ref="E10:E11"/>
    <mergeCell ref="F10:F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P44"/>
  <sheetViews>
    <sheetView topLeftCell="E1"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208</v>
      </c>
      <c r="J7" s="25"/>
      <c r="K7" s="25"/>
      <c r="L7" s="25"/>
      <c r="M7" s="25"/>
      <c r="N7" s="25"/>
      <c r="O7" s="26"/>
    </row>
    <row r="8" spans="1:15" ht="22.5" customHeight="1" x14ac:dyDescent="0.35">
      <c r="A8" s="89" t="s">
        <v>19</v>
      </c>
      <c r="B8" s="91" t="s">
        <v>58</v>
      </c>
      <c r="F8" s="149" t="s">
        <v>254</v>
      </c>
      <c r="G8" s="149"/>
      <c r="H8" s="149"/>
      <c r="I8" s="25" t="s">
        <v>210</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t="s">
        <v>209</v>
      </c>
      <c r="B12" s="94"/>
      <c r="C12" s="76" t="s">
        <v>14</v>
      </c>
      <c r="D12" s="77"/>
      <c r="E12" s="92" t="str">
        <f t="shared" ref="E12" si="0">C12</f>
        <v>06</v>
      </c>
      <c r="F12" s="38" t="str">
        <f t="shared" ref="F12:F15" si="1">CONCATENATE(A12,"-",E12)</f>
        <v>2410-06</v>
      </c>
      <c r="G12" s="35" t="str">
        <f t="shared" ref="G12:G15" si="2">IF(D12=0,"g","c")</f>
        <v>g</v>
      </c>
      <c r="H12" s="159" t="str">
        <f>VLOOKUP(E12,'M.V.'!$E$6:$M$51,2,FALSE)</f>
        <v>CORRESPONDENCIA</v>
      </c>
      <c r="I12" s="160"/>
      <c r="J12" s="27" t="str">
        <f>IF(VLOOKUP(E12,'M.V.'!$E$6:$M$51,3,FALSE)=0," ",VLOOKUP(E12,'M.V.'!$E$6:$M$51,3,FALSE))</f>
        <v xml:space="preserve"> </v>
      </c>
      <c r="K12" s="27" t="str">
        <f>IF(VLOOKUP(E12,'M.V.'!$E$6:$M$51,4,FALSE)=0," ",VLOOKUP(E12,'M.V.'!$E$6:$M$51,4,FALSE))</f>
        <v xml:space="preserve"> </v>
      </c>
      <c r="L12" s="27" t="str">
        <f>IF(VLOOKUP(E12,'M.V.'!$E$6:$M$51,5,FALSE)=0," ",VLOOKUP(E12,'M.V.'!$E$6:$M$51,5,FALSE))</f>
        <v xml:space="preserve"> </v>
      </c>
      <c r="M12" s="43" t="str">
        <f>IF(VLOOKUP(E12,'M.V.'!$E$6:$M$51,6,FALSE)=0," ",VLOOKUP(E12,'M.V.'!$E$6:$M$51,6,FALSE))</f>
        <v xml:space="preserve"> </v>
      </c>
      <c r="N12" s="43" t="str">
        <f>IF(VLOOKUP(E12,'M.V.'!$E$6:$M$51,7,FALSE)=0," ",VLOOKUP(E12,'M.V.'!$E$6:$M$51,7,FALSE))</f>
        <v xml:space="preserve"> </v>
      </c>
      <c r="O12" s="95" t="str">
        <f>IF(VLOOKUP(E12,'M.V.'!$E$6:$M$51,9,FALSE)=0," ",VLOOKUP(E12,'M.V.'!$E$6:$M$51,9,FALSE))</f>
        <v xml:space="preserve"> </v>
      </c>
    </row>
    <row r="13" spans="1:15" s="10" customFormat="1" ht="31.5" x14ac:dyDescent="0.2">
      <c r="A13" s="11" t="s">
        <v>209</v>
      </c>
      <c r="B13" s="94">
        <v>6</v>
      </c>
      <c r="C13" s="76" t="s">
        <v>14</v>
      </c>
      <c r="D13" s="77" t="s">
        <v>50</v>
      </c>
      <c r="E13" s="93" t="str">
        <f t="shared" ref="E13:E15" si="3">CONCATENATE(C13,".",D13)</f>
        <v>06.01</v>
      </c>
      <c r="F13" s="39" t="str">
        <f t="shared" si="1"/>
        <v>2410-06.01</v>
      </c>
      <c r="G13" s="35" t="str">
        <f t="shared" si="2"/>
        <v>c</v>
      </c>
      <c r="H13" s="157" t="str">
        <f>VLOOKUP(E13,'M.V.'!$E$6:$M$51,2,FALSE)</f>
        <v>CORRESPONDENCIA EXTERNA</v>
      </c>
      <c r="I13" s="158"/>
      <c r="J13" s="27">
        <f>IF(VLOOKUP(E13,'M.V.'!$E$6:$M$51,3,FALSE)=0," ",VLOOKUP(E13,'M.V.'!$E$6:$M$51,3,FALSE))</f>
        <v>12</v>
      </c>
      <c r="K13" s="27" t="str">
        <f>IF(VLOOKUP(E13,'M.V.'!$E$6:$M$51,4,FALSE)=0," ",VLOOKUP(E13,'M.V.'!$E$6:$M$51,4,FALSE))</f>
        <v>X</v>
      </c>
      <c r="L13" s="27" t="str">
        <f>IF(VLOOKUP(E13,'M.V.'!$E$6:$M$51,5,FALSE)=0," ",VLOOKUP(E13,'M.V.'!$E$6:$M$51,5,FALSE))</f>
        <v xml:space="preserve"> </v>
      </c>
      <c r="M13" s="43" t="str">
        <f>IF(VLOOKUP(E13,'M.V.'!$E$6:$M$51,6,FALSE)=0," ",VLOOKUP(E13,'M.V.'!$E$6:$M$51,6,FALSE))</f>
        <v>X</v>
      </c>
      <c r="N13" s="43" t="str">
        <f>IF(VLOOKUP(E13,'M.V.'!$E$6:$M$51,7,FALSE)=0," ",VLOOKUP(E13,'M.V.'!$E$6:$M$51,7,FALSE))</f>
        <v xml:space="preserve"> </v>
      </c>
      <c r="O13" s="95" t="str">
        <f>IF(VLOOKUP(E13,'M.V.'!$E$6:$M$51,9,FALSE)=0," ",VLOOKUP(E13,'M.V.'!$E$6:$M$51,9,FALSE))</f>
        <v>Constituyen parte de la memoria histórica, porque testimonian el desarrollo de las actividades realizadas en cumplimiento de las funciones administrativas; Ver ficha N°. 6</v>
      </c>
    </row>
    <row r="14" spans="1:15" s="10" customFormat="1" x14ac:dyDescent="0.2">
      <c r="A14" s="11"/>
      <c r="B14" s="94"/>
      <c r="C14" s="76"/>
      <c r="D14" s="77"/>
      <c r="E14" s="93"/>
      <c r="F14" s="58"/>
      <c r="G14" s="59"/>
      <c r="H14" s="60"/>
      <c r="I14" s="61"/>
      <c r="J14" s="62"/>
      <c r="K14" s="62"/>
      <c r="L14" s="62"/>
      <c r="M14" s="63"/>
      <c r="N14" s="63"/>
      <c r="O14" s="102"/>
    </row>
    <row r="15" spans="1:15" s="10" customFormat="1" ht="42" x14ac:dyDescent="0.2">
      <c r="A15" s="11" t="s">
        <v>209</v>
      </c>
      <c r="B15" s="94">
        <v>7</v>
      </c>
      <c r="C15" s="76" t="s">
        <v>14</v>
      </c>
      <c r="D15" s="77" t="s">
        <v>51</v>
      </c>
      <c r="E15" s="93" t="str">
        <f t="shared" si="3"/>
        <v>06.02</v>
      </c>
      <c r="F15" s="39" t="str">
        <f t="shared" si="1"/>
        <v>2410-06.02</v>
      </c>
      <c r="G15" s="35" t="str">
        <f t="shared" si="2"/>
        <v>c</v>
      </c>
      <c r="H15" s="157" t="str">
        <f>VLOOKUP(E15,'M.V.'!$E$6:$M$51,2,FALSE)</f>
        <v>CORRESPONDENCIA INTERNA</v>
      </c>
      <c r="I15" s="158"/>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de la entidad, porque reflejan y testimonian el desarrollo de las actividades realizadas por cada dependencia en cumplimiento de las funciones administrativas; Ver ficha N°. 7</v>
      </c>
    </row>
    <row r="16" spans="1:15" s="10" customFormat="1" ht="15.75" thickBot="1" x14ac:dyDescent="0.25">
      <c r="A16" s="11"/>
      <c r="B16" s="94"/>
      <c r="C16" s="76"/>
      <c r="D16" s="77"/>
      <c r="E16" s="93"/>
      <c r="F16" s="57"/>
      <c r="G16" s="50"/>
      <c r="H16" s="51"/>
      <c r="I16" s="52"/>
      <c r="J16" s="53"/>
      <c r="K16" s="53"/>
      <c r="L16" s="53"/>
      <c r="M16" s="54"/>
      <c r="N16" s="54"/>
      <c r="O16" s="101"/>
    </row>
    <row r="17" spans="1:15" s="10" customFormat="1" ht="12.75" x14ac:dyDescent="0.2">
      <c r="A17" s="12"/>
      <c r="B17" s="11"/>
      <c r="C17" s="12"/>
      <c r="D17" s="12"/>
      <c r="E17" s="12"/>
      <c r="F17" s="13"/>
      <c r="G17" s="32"/>
      <c r="H17" s="14"/>
      <c r="I17" s="14"/>
      <c r="J17" s="15"/>
      <c r="K17" s="44"/>
      <c r="L17" s="44"/>
      <c r="M17" s="44"/>
      <c r="N17" s="44"/>
      <c r="O17" s="16"/>
    </row>
    <row r="18" spans="1:15" s="10" customFormat="1" ht="12.75" x14ac:dyDescent="0.2">
      <c r="A18" s="12"/>
      <c r="B18" s="11"/>
      <c r="C18" s="12"/>
      <c r="D18" s="12"/>
      <c r="E18" s="12"/>
      <c r="F18" s="13"/>
      <c r="G18" s="32"/>
      <c r="H18" s="14"/>
      <c r="I18" s="14"/>
      <c r="J18" s="15"/>
      <c r="K18" s="44"/>
      <c r="L18" s="44"/>
      <c r="M18" s="44"/>
      <c r="N18" s="44"/>
      <c r="O18" s="16"/>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3.5" customHeight="1"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5" customHeight="1" x14ac:dyDescent="0.2">
      <c r="A38" s="12"/>
      <c r="B38" s="11"/>
      <c r="C38" s="12"/>
      <c r="D38" s="12"/>
      <c r="E38" s="12"/>
      <c r="F38" s="152" t="s">
        <v>4</v>
      </c>
      <c r="G38" s="152"/>
      <c r="H38" s="152"/>
      <c r="I38" s="152"/>
      <c r="J38" s="20"/>
      <c r="K38" s="45"/>
      <c r="L38" s="45"/>
      <c r="M38" s="45"/>
      <c r="N38" s="45"/>
      <c r="O38" s="34"/>
      <c r="P38" s="34"/>
    </row>
    <row r="39" spans="1:16" s="10" customFormat="1" ht="13.5" customHeight="1" x14ac:dyDescent="0.2">
      <c r="A39" s="12"/>
      <c r="B39" s="11"/>
      <c r="C39" s="12"/>
      <c r="D39" s="12"/>
      <c r="E39" s="12"/>
      <c r="F39" s="64" t="s">
        <v>15</v>
      </c>
      <c r="G39" s="20" t="s">
        <v>16</v>
      </c>
      <c r="H39" s="20"/>
      <c r="I39" s="20" t="s">
        <v>23</v>
      </c>
      <c r="J39" s="20"/>
      <c r="K39" s="46"/>
      <c r="L39" s="46"/>
      <c r="M39" s="96"/>
      <c r="N39" s="96"/>
      <c r="O39" s="97"/>
      <c r="P39" s="98"/>
    </row>
    <row r="40" spans="1:16" s="10" customFormat="1" ht="13.5" customHeight="1" x14ac:dyDescent="0.2">
      <c r="A40" s="12"/>
      <c r="B40" s="11"/>
      <c r="C40" s="12"/>
      <c r="D40" s="12"/>
      <c r="E40" s="12"/>
      <c r="F40" s="64" t="s">
        <v>19</v>
      </c>
      <c r="G40" s="20" t="s">
        <v>18</v>
      </c>
      <c r="H40" s="20"/>
      <c r="I40" s="20" t="s">
        <v>22</v>
      </c>
      <c r="J40" s="20"/>
      <c r="K40" s="46"/>
      <c r="L40" s="46"/>
      <c r="M40" s="100"/>
      <c r="N40" s="100"/>
      <c r="O40" s="100"/>
      <c r="P40" s="98"/>
    </row>
    <row r="41" spans="1:16" s="10" customFormat="1" ht="13.5" customHeight="1" x14ac:dyDescent="0.2">
      <c r="A41" s="12"/>
      <c r="B41" s="11"/>
      <c r="C41" s="12"/>
      <c r="D41" s="12"/>
      <c r="E41" s="12"/>
      <c r="F41" s="21" t="s">
        <v>5</v>
      </c>
      <c r="G41" s="20" t="s">
        <v>17</v>
      </c>
      <c r="H41" s="20"/>
      <c r="I41" s="20" t="s">
        <v>21</v>
      </c>
      <c r="J41" s="20"/>
      <c r="K41" s="46"/>
      <c r="L41" s="46"/>
      <c r="M41" s="100"/>
      <c r="N41" s="100"/>
      <c r="O41" s="100"/>
      <c r="P41" s="99"/>
    </row>
    <row r="42" spans="1:16" s="10" customFormat="1" ht="13.5" customHeight="1" x14ac:dyDescent="0.2">
      <c r="A42" s="12"/>
      <c r="B42" s="11"/>
      <c r="C42" s="12"/>
      <c r="D42" s="12"/>
      <c r="E42" s="12"/>
      <c r="F42" s="21"/>
      <c r="G42" s="20"/>
      <c r="H42" s="20"/>
      <c r="K42" s="46"/>
      <c r="L42" s="46"/>
      <c r="M42" s="47"/>
      <c r="N42" s="47"/>
      <c r="P42" s="99"/>
    </row>
    <row r="43" spans="1:16" s="10" customFormat="1" ht="13.5" customHeight="1" x14ac:dyDescent="0.2">
      <c r="A43" s="12"/>
      <c r="B43" s="11"/>
      <c r="C43" s="12"/>
      <c r="D43" s="12"/>
      <c r="E43" s="12"/>
      <c r="F43" s="21"/>
      <c r="G43" s="20"/>
      <c r="H43" s="20"/>
      <c r="K43" s="48"/>
      <c r="L43" s="48"/>
      <c r="M43" s="47"/>
      <c r="N43" s="47"/>
    </row>
    <row r="44" spans="1:16" s="10" customFormat="1" ht="13.5" customHeight="1" x14ac:dyDescent="0.2">
      <c r="A44" s="12"/>
      <c r="B44" s="11"/>
      <c r="C44" s="12"/>
      <c r="D44" s="12"/>
      <c r="E44" s="12"/>
      <c r="F44" s="21"/>
      <c r="G44" s="20"/>
      <c r="H44" s="20"/>
      <c r="I44" s="20"/>
      <c r="J44" s="19"/>
      <c r="K44" s="48"/>
      <c r="L44" s="48"/>
      <c r="M44" s="48"/>
      <c r="N44" s="48"/>
      <c r="O44" s="4"/>
    </row>
  </sheetData>
  <sheetProtection selectLockedCells="1" selectUnlockedCells="1"/>
  <mergeCells count="16">
    <mergeCell ref="H13:I13"/>
    <mergeCell ref="H15:I15"/>
    <mergeCell ref="F38:I38"/>
    <mergeCell ref="G10:I11"/>
    <mergeCell ref="J10:J11"/>
    <mergeCell ref="K10:N10"/>
    <mergeCell ref="H12:I12"/>
    <mergeCell ref="A10:A11"/>
    <mergeCell ref="B10:B11"/>
    <mergeCell ref="C10:C11"/>
    <mergeCell ref="D10:D11"/>
    <mergeCell ref="E10:E11"/>
    <mergeCell ref="F10:F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P47"/>
  <sheetViews>
    <sheetView topLeftCell="C1"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210</v>
      </c>
      <c r="J7" s="25"/>
      <c r="K7" s="25"/>
      <c r="L7" s="25"/>
      <c r="M7" s="25"/>
      <c r="N7" s="25"/>
      <c r="O7" s="26"/>
    </row>
    <row r="8" spans="1:15" ht="22.5" customHeight="1" x14ac:dyDescent="0.35">
      <c r="A8" s="89" t="s">
        <v>19</v>
      </c>
      <c r="B8" s="91" t="s">
        <v>58</v>
      </c>
      <c r="F8" s="149" t="s">
        <v>254</v>
      </c>
      <c r="G8" s="149"/>
      <c r="H8" s="149"/>
      <c r="I8" s="25" t="s">
        <v>212</v>
      </c>
      <c r="J8" s="25"/>
      <c r="K8" s="25"/>
      <c r="L8" s="25"/>
      <c r="M8" s="25"/>
      <c r="N8" s="25"/>
      <c r="O8" s="26"/>
    </row>
    <row r="9" spans="1:15" ht="15.75" thickBot="1" x14ac:dyDescent="0.25">
      <c r="F9" s="7"/>
      <c r="G9" s="33"/>
      <c r="J9" s="8"/>
      <c r="K9" s="41"/>
      <c r="L9" s="41"/>
      <c r="M9" s="41"/>
      <c r="N9" s="41"/>
      <c r="O9" s="9"/>
    </row>
    <row r="10" spans="1:15" s="10" customFormat="1" ht="15.75" customHeight="1" thickBot="1" x14ac:dyDescent="0.25">
      <c r="A10" s="163" t="s">
        <v>9</v>
      </c>
      <c r="B10" s="155" t="s">
        <v>27</v>
      </c>
      <c r="C10" s="163" t="s">
        <v>3</v>
      </c>
      <c r="D10" s="163" t="s">
        <v>10</v>
      </c>
      <c r="E10" s="153" t="s">
        <v>26</v>
      </c>
      <c r="F10" s="165" t="s">
        <v>11</v>
      </c>
      <c r="G10" s="171" t="s">
        <v>255</v>
      </c>
      <c r="H10" s="172"/>
      <c r="I10" s="173"/>
      <c r="J10" s="167" t="s">
        <v>12</v>
      </c>
      <c r="K10" s="177" t="s">
        <v>13</v>
      </c>
      <c r="L10" s="178"/>
      <c r="M10" s="178"/>
      <c r="N10" s="179"/>
      <c r="O10" s="147" t="s">
        <v>7</v>
      </c>
    </row>
    <row r="11" spans="1:15" s="10" customFormat="1" thickBot="1" x14ac:dyDescent="0.25">
      <c r="A11" s="164"/>
      <c r="B11" s="156"/>
      <c r="C11" s="164"/>
      <c r="D11" s="164"/>
      <c r="E11" s="154"/>
      <c r="F11" s="166"/>
      <c r="G11" s="174"/>
      <c r="H11" s="175"/>
      <c r="I11" s="176"/>
      <c r="J11" s="168"/>
      <c r="K11" s="22" t="s">
        <v>5</v>
      </c>
      <c r="L11" s="22" t="s">
        <v>2</v>
      </c>
      <c r="M11" s="22" t="s">
        <v>1</v>
      </c>
      <c r="N11" s="22" t="s">
        <v>0</v>
      </c>
      <c r="O11" s="148"/>
    </row>
    <row r="12" spans="1:15" s="10" customFormat="1" x14ac:dyDescent="0.2">
      <c r="A12" s="11" t="s">
        <v>211</v>
      </c>
      <c r="B12" s="94"/>
      <c r="C12" s="76" t="s">
        <v>14</v>
      </c>
      <c r="D12" s="77"/>
      <c r="E12" s="92" t="str">
        <f t="shared" ref="E12" si="0">C12</f>
        <v>06</v>
      </c>
      <c r="F12" s="37" t="str">
        <f t="shared" ref="F12:F13" si="1">CONCATENATE(A12,"-",E12)</f>
        <v>2411-06</v>
      </c>
      <c r="G12" s="36" t="str">
        <f t="shared" ref="G12:G13" si="2">IF(D12=0,"g","c")</f>
        <v>g</v>
      </c>
      <c r="H12" s="161" t="str">
        <f>VLOOKUP(E12,'M.V.'!$E$6:$M$51,2,FALSE)</f>
        <v>CORRESPONDENCIA</v>
      </c>
      <c r="I12" s="162"/>
      <c r="J12" s="23" t="str">
        <f>IF(VLOOKUP(E12,'M.V.'!$E$6:$M$51,3,FALSE)=0," ",VLOOKUP(E12,'M.V.'!$E$6:$M$51,3,FALSE))</f>
        <v xml:space="preserve"> </v>
      </c>
      <c r="K12" s="23" t="str">
        <f>IF(VLOOKUP(E12,'M.V.'!$E$6:$M$51,4,FALSE)=0," ",VLOOKUP(E12,'M.V.'!$E$6:$M$51,4,FALSE))</f>
        <v xml:space="preserve"> </v>
      </c>
      <c r="L12" s="23" t="str">
        <f>IF(VLOOKUP(E12,'M.V.'!$E$6:$M$51,5,FALSE)=0," ",VLOOKUP(E12,'M.V.'!$E$6:$M$51,5,FALSE))</f>
        <v xml:space="preserve"> </v>
      </c>
      <c r="M12" s="42" t="str">
        <f>IF(VLOOKUP(E12,'M.V.'!$E$6:$M$51,6,FALSE)=0," ",VLOOKUP(E12,'M.V.'!$E$6:$M$51,6,FALSE))</f>
        <v xml:space="preserve"> </v>
      </c>
      <c r="N12" s="42" t="str">
        <f>IF(VLOOKUP(E12,'M.V.'!$E$6:$M$51,7,FALSE)=0," ",VLOOKUP(E12,'M.V.'!$E$6:$M$51,7,FALSE))</f>
        <v xml:space="preserve"> </v>
      </c>
      <c r="O12" s="24" t="str">
        <f>IF(VLOOKUP(E12,'M.V.'!$E$6:$M$51,9,FALSE)=0," ",VLOOKUP(E12,'M.V.'!$E$6:$M$51,9,FALSE))</f>
        <v xml:space="preserve"> </v>
      </c>
    </row>
    <row r="13" spans="1:15" s="10" customFormat="1" ht="31.5" x14ac:dyDescent="0.2">
      <c r="A13" s="11" t="s">
        <v>211</v>
      </c>
      <c r="B13" s="94">
        <v>6</v>
      </c>
      <c r="C13" s="76" t="s">
        <v>14</v>
      </c>
      <c r="D13" s="77" t="s">
        <v>50</v>
      </c>
      <c r="E13" s="93" t="str">
        <f t="shared" ref="E13" si="3">CONCATENATE(C13,".",D13)</f>
        <v>06.01</v>
      </c>
      <c r="F13" s="39" t="str">
        <f t="shared" si="1"/>
        <v>2411-06.01</v>
      </c>
      <c r="G13" s="35" t="str">
        <f t="shared" si="2"/>
        <v>c</v>
      </c>
      <c r="H13" s="157" t="str">
        <f>VLOOKUP(E13,'M.V.'!$E$6:$M$51,2,FALSE)</f>
        <v>CORRESPONDENCIA EXTERNA</v>
      </c>
      <c r="I13" s="158"/>
      <c r="J13" s="27">
        <f>IF(VLOOKUP(E13,'M.V.'!$E$6:$M$51,3,FALSE)=0," ",VLOOKUP(E13,'M.V.'!$E$6:$M$51,3,FALSE))</f>
        <v>12</v>
      </c>
      <c r="K13" s="27" t="str">
        <f>IF(VLOOKUP(E13,'M.V.'!$E$6:$M$51,4,FALSE)=0," ",VLOOKUP(E13,'M.V.'!$E$6:$M$51,4,FALSE))</f>
        <v>X</v>
      </c>
      <c r="L13" s="27" t="str">
        <f>IF(VLOOKUP(E13,'M.V.'!$E$6:$M$51,5,FALSE)=0," ",VLOOKUP(E13,'M.V.'!$E$6:$M$51,5,FALSE))</f>
        <v xml:space="preserve"> </v>
      </c>
      <c r="M13" s="43" t="str">
        <f>IF(VLOOKUP(E13,'M.V.'!$E$6:$M$51,6,FALSE)=0," ",VLOOKUP(E13,'M.V.'!$E$6:$M$51,6,FALSE))</f>
        <v>X</v>
      </c>
      <c r="N13" s="43" t="str">
        <f>IF(VLOOKUP(E13,'M.V.'!$E$6:$M$51,7,FALSE)=0," ",VLOOKUP(E13,'M.V.'!$E$6:$M$51,7,FALSE))</f>
        <v xml:space="preserve"> </v>
      </c>
      <c r="O13" s="95" t="str">
        <f>IF(VLOOKUP(E13,'M.V.'!$E$6:$M$51,9,FALSE)=0," ",VLOOKUP(E13,'M.V.'!$E$6:$M$51,9,FALSE))</f>
        <v>Constituyen parte de la memoria histórica, porque testimonian el desarrollo de las actividades realizadas en cumplimiento de las funciones administrativas; Ver ficha N°. 6</v>
      </c>
    </row>
    <row r="14" spans="1:15" s="10" customFormat="1" ht="15.75" thickBot="1" x14ac:dyDescent="0.25">
      <c r="A14" s="11"/>
      <c r="B14" s="94"/>
      <c r="C14" s="76"/>
      <c r="D14" s="77"/>
      <c r="E14" s="93"/>
      <c r="F14" s="57"/>
      <c r="G14" s="50"/>
      <c r="H14" s="51"/>
      <c r="I14" s="52"/>
      <c r="J14" s="53"/>
      <c r="K14" s="53"/>
      <c r="L14" s="53"/>
      <c r="M14" s="54"/>
      <c r="N14" s="54"/>
      <c r="O14" s="101"/>
    </row>
    <row r="15" spans="1:15" s="10" customFormat="1" ht="12.75" x14ac:dyDescent="0.2">
      <c r="A15" s="12"/>
      <c r="B15" s="11"/>
      <c r="C15" s="12"/>
      <c r="D15" s="12"/>
      <c r="E15" s="12"/>
      <c r="F15" s="13"/>
      <c r="G15" s="32"/>
      <c r="H15" s="14"/>
      <c r="I15" s="14"/>
      <c r="J15" s="15"/>
      <c r="K15" s="44"/>
      <c r="L15" s="44"/>
      <c r="M15" s="44"/>
      <c r="N15" s="44"/>
      <c r="O15" s="16"/>
    </row>
    <row r="16" spans="1:15" s="10" customFormat="1" ht="12.75" x14ac:dyDescent="0.2">
      <c r="A16" s="12"/>
      <c r="B16" s="11"/>
      <c r="C16" s="12"/>
      <c r="D16" s="12"/>
      <c r="E16" s="12"/>
      <c r="F16" s="13"/>
      <c r="G16" s="32"/>
      <c r="H16" s="14"/>
      <c r="I16" s="14"/>
      <c r="J16" s="15"/>
      <c r="K16" s="44"/>
      <c r="L16" s="44"/>
      <c r="M16" s="44"/>
      <c r="N16" s="44"/>
      <c r="O16" s="16"/>
    </row>
    <row r="17" spans="1:15" s="10" customFormat="1" ht="12.75" x14ac:dyDescent="0.2">
      <c r="A17" s="12"/>
      <c r="B17" s="11"/>
      <c r="C17" s="12"/>
      <c r="D17" s="12"/>
      <c r="E17" s="12"/>
      <c r="F17" s="13"/>
      <c r="G17" s="32"/>
      <c r="H17" s="14"/>
      <c r="I17" s="14"/>
      <c r="J17" s="15"/>
      <c r="K17" s="44"/>
      <c r="L17" s="44"/>
      <c r="M17" s="44"/>
      <c r="N17" s="44"/>
      <c r="O17" s="16"/>
    </row>
    <row r="18" spans="1:15" s="10" customFormat="1" ht="12.75" x14ac:dyDescent="0.2">
      <c r="A18" s="12"/>
      <c r="B18" s="11"/>
      <c r="C18" s="12"/>
      <c r="D18" s="12"/>
      <c r="E18" s="12"/>
      <c r="F18" s="13"/>
      <c r="G18" s="32"/>
      <c r="H18" s="14"/>
      <c r="I18" s="14"/>
      <c r="J18" s="15"/>
      <c r="K18" s="44"/>
      <c r="L18" s="44"/>
      <c r="M18" s="44"/>
      <c r="N18" s="44"/>
      <c r="O18" s="16"/>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5">
    <mergeCell ref="F41:I41"/>
    <mergeCell ref="G10:I11"/>
    <mergeCell ref="J10:J11"/>
    <mergeCell ref="K10:N10"/>
    <mergeCell ref="H12:I12"/>
    <mergeCell ref="H13:I13"/>
    <mergeCell ref="F10:F11"/>
    <mergeCell ref="A10:A11"/>
    <mergeCell ref="B10:B11"/>
    <mergeCell ref="C10:C11"/>
    <mergeCell ref="D10:D11"/>
    <mergeCell ref="E10:E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P62"/>
  <sheetViews>
    <sheetView topLeftCell="E1" zoomScale="80" zoomScaleNormal="80" zoomScaleSheetLayoutView="90" workbookViewId="0">
      <selection activeCell="F8" sqref="F8:H8"/>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208</v>
      </c>
      <c r="J7" s="25"/>
      <c r="K7" s="25"/>
      <c r="L7" s="25"/>
      <c r="M7" s="25"/>
      <c r="N7" s="25"/>
      <c r="O7" s="26"/>
    </row>
    <row r="8" spans="1:15" ht="22.5" customHeight="1" x14ac:dyDescent="0.35">
      <c r="A8" s="89" t="s">
        <v>19</v>
      </c>
      <c r="B8" s="91" t="s">
        <v>58</v>
      </c>
      <c r="F8" s="149" t="s">
        <v>254</v>
      </c>
      <c r="G8" s="149"/>
      <c r="H8" s="149"/>
      <c r="I8" s="25" t="s">
        <v>214</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ht="42" x14ac:dyDescent="0.2">
      <c r="A12" s="11" t="s">
        <v>213</v>
      </c>
      <c r="B12" s="94">
        <v>2</v>
      </c>
      <c r="C12" s="76" t="s">
        <v>51</v>
      </c>
      <c r="D12" s="77"/>
      <c r="E12" s="92" t="str">
        <f t="shared" ref="E12:E14" si="0">C12</f>
        <v>02</v>
      </c>
      <c r="F12" s="38" t="str">
        <f t="shared" ref="F12:F28" si="1">CONCATENATE(A12,"-",E12)</f>
        <v>2420-02</v>
      </c>
      <c r="G12" s="35" t="str">
        <f t="shared" ref="G12:G28" si="2">IF(D12=0,"g","c")</f>
        <v>g</v>
      </c>
      <c r="H12" s="159" t="str">
        <f>VLOOKUP(E12,'M.V.'!$E$6:$M$51,2,FALSE)</f>
        <v>ACTAS DE ENTREGA DE CARGOS</v>
      </c>
      <c r="I12" s="160"/>
      <c r="J12" s="27">
        <f>IF(VLOOKUP(E12,'M.V.'!$E$6:$M$51,3,FALSE)=0," ",VLOOKUP(E12,'M.V.'!$E$6:$M$51,3,FALSE))</f>
        <v>12</v>
      </c>
      <c r="K12" s="27" t="str">
        <f>IF(VLOOKUP(E12,'M.V.'!$E$6:$M$51,4,FALSE)=0," ",VLOOKUP(E12,'M.V.'!$E$6:$M$51,4,FALSE))</f>
        <v>X</v>
      </c>
      <c r="L12" s="27" t="str">
        <f>IF(VLOOKUP(E12,'M.V.'!$E$6:$M$51,5,FALSE)=0," ",VLOOKUP(E12,'M.V.'!$E$6:$M$51,5,FALSE))</f>
        <v xml:space="preserve"> </v>
      </c>
      <c r="M12" s="43" t="str">
        <f>IF(VLOOKUP(E12,'M.V.'!$E$6:$M$51,6,FALSE)=0," ",VLOOKUP(E12,'M.V.'!$E$6:$M$51,6,FALSE))</f>
        <v>X</v>
      </c>
      <c r="N12" s="43" t="str">
        <f>IF(VLOOKUP(E12,'M.V.'!$E$6:$M$51,7,FALSE)=0," ",VLOOKUP(E12,'M.V.'!$E$6:$M$51,7,FALSE))</f>
        <v xml:space="preserve"> </v>
      </c>
      <c r="O12" s="95" t="str">
        <f>IF(VLOOKUP(E12,'M.V.'!$E$6:$M$51,9,FALSE)=0," ",VLOOKUP(E12,'M.V.'!$E$6:$M$51,9,FALSE))</f>
        <v>Constituyen parte de la memoria histórica de la entidad, por cuanto reflejan el desarrollo de actividades misionales en cumplimiento de las funciones administrativas de cada una de las dependencias a través del tiempo; Ver ficha N°. 2</v>
      </c>
    </row>
    <row r="13" spans="1:15" s="10" customFormat="1" ht="15.75" thickBot="1" x14ac:dyDescent="0.25">
      <c r="A13" s="11"/>
      <c r="B13" s="94"/>
      <c r="C13" s="76"/>
      <c r="D13" s="77"/>
      <c r="E13" s="92"/>
      <c r="F13" s="49"/>
      <c r="G13" s="50"/>
      <c r="H13" s="55"/>
      <c r="I13" s="56"/>
      <c r="J13" s="53"/>
      <c r="K13" s="53"/>
      <c r="L13" s="53"/>
      <c r="M13" s="54"/>
      <c r="N13" s="54"/>
      <c r="O13" s="101"/>
    </row>
    <row r="14" spans="1:15" s="10" customFormat="1" x14ac:dyDescent="0.2">
      <c r="A14" s="11" t="s">
        <v>213</v>
      </c>
      <c r="B14" s="94"/>
      <c r="C14" s="76" t="s">
        <v>14</v>
      </c>
      <c r="D14" s="77"/>
      <c r="E14" s="92" t="str">
        <f t="shared" si="0"/>
        <v>06</v>
      </c>
      <c r="F14" s="38" t="str">
        <f t="shared" si="1"/>
        <v>2420-06</v>
      </c>
      <c r="G14" s="35" t="str">
        <f t="shared" si="2"/>
        <v>g</v>
      </c>
      <c r="H14" s="159" t="str">
        <f>VLOOKUP(E14,'M.V.'!$E$6:$M$51,2,FALSE)</f>
        <v>CORRESPONDENCIA</v>
      </c>
      <c r="I14" s="160"/>
      <c r="J14" s="27" t="str">
        <f>IF(VLOOKUP(E14,'M.V.'!$E$6:$M$51,3,FALSE)=0," ",VLOOKUP(E14,'M.V.'!$E$6:$M$51,3,FALSE))</f>
        <v xml:space="preserve"> </v>
      </c>
      <c r="K14" s="27" t="str">
        <f>IF(VLOOKUP(E14,'M.V.'!$E$6:$M$51,4,FALSE)=0," ",VLOOKUP(E14,'M.V.'!$E$6:$M$51,4,FALSE))</f>
        <v xml:space="preserve"> </v>
      </c>
      <c r="L14" s="27" t="str">
        <f>IF(VLOOKUP(E14,'M.V.'!$E$6:$M$51,5,FALSE)=0," ",VLOOKUP(E14,'M.V.'!$E$6:$M$51,5,FALSE))</f>
        <v xml:space="preserve"> </v>
      </c>
      <c r="M14" s="43" t="str">
        <f>IF(VLOOKUP(E14,'M.V.'!$E$6:$M$51,6,FALSE)=0," ",VLOOKUP(E14,'M.V.'!$E$6:$M$51,6,FALSE))</f>
        <v xml:space="preserve"> </v>
      </c>
      <c r="N14" s="43" t="str">
        <f>IF(VLOOKUP(E14,'M.V.'!$E$6:$M$51,7,FALSE)=0," ",VLOOKUP(E14,'M.V.'!$E$6:$M$51,7,FALSE))</f>
        <v xml:space="preserve"> </v>
      </c>
      <c r="O14" s="95" t="str">
        <f>IF(VLOOKUP(E14,'M.V.'!$E$6:$M$51,9,FALSE)=0," ",VLOOKUP(E14,'M.V.'!$E$6:$M$51,9,FALSE))</f>
        <v xml:space="preserve"> </v>
      </c>
    </row>
    <row r="15" spans="1:15" s="10" customFormat="1" ht="31.5" x14ac:dyDescent="0.2">
      <c r="A15" s="11" t="s">
        <v>213</v>
      </c>
      <c r="B15" s="94">
        <v>6</v>
      </c>
      <c r="C15" s="76" t="s">
        <v>14</v>
      </c>
      <c r="D15" s="77" t="s">
        <v>50</v>
      </c>
      <c r="E15" s="93" t="str">
        <f t="shared" ref="E15:E28" si="3">CONCATENATE(C15,".",D15)</f>
        <v>06.01</v>
      </c>
      <c r="F15" s="39" t="str">
        <f t="shared" si="1"/>
        <v>2420-06.01</v>
      </c>
      <c r="G15" s="35" t="str">
        <f t="shared" si="2"/>
        <v>c</v>
      </c>
      <c r="H15" s="157" t="str">
        <f>VLOOKUP(E15,'M.V.'!$E$6:$M$51,2,FALSE)</f>
        <v>CORRESPONDENCIA EXTERNA</v>
      </c>
      <c r="I15" s="158"/>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porque testimonian el desarrollo de las actividades realizadas en cumplimiento de las funciones administrativas; Ver ficha N°. 6</v>
      </c>
    </row>
    <row r="16" spans="1:15" s="10" customFormat="1" x14ac:dyDescent="0.2">
      <c r="A16" s="11"/>
      <c r="B16" s="94"/>
      <c r="C16" s="76"/>
      <c r="D16" s="77"/>
      <c r="E16" s="93"/>
      <c r="F16" s="58"/>
      <c r="G16" s="59"/>
      <c r="H16" s="60"/>
      <c r="I16" s="61"/>
      <c r="J16" s="62"/>
      <c r="K16" s="62"/>
      <c r="L16" s="62"/>
      <c r="M16" s="63"/>
      <c r="N16" s="63"/>
      <c r="O16" s="102"/>
    </row>
    <row r="17" spans="1:15" s="10" customFormat="1" ht="42" x14ac:dyDescent="0.2">
      <c r="A17" s="11" t="s">
        <v>213</v>
      </c>
      <c r="B17" s="94">
        <v>7</v>
      </c>
      <c r="C17" s="76" t="s">
        <v>14</v>
      </c>
      <c r="D17" s="77" t="s">
        <v>51</v>
      </c>
      <c r="E17" s="93" t="str">
        <f t="shared" si="3"/>
        <v>06.02</v>
      </c>
      <c r="F17" s="39" t="str">
        <f t="shared" si="1"/>
        <v>2420-06.02</v>
      </c>
      <c r="G17" s="35" t="str">
        <f t="shared" si="2"/>
        <v>c</v>
      </c>
      <c r="H17" s="157" t="str">
        <f>VLOOKUP(E17,'M.V.'!$E$6:$M$51,2,FALSE)</f>
        <v>CORRESPONDENCIA INTERNA</v>
      </c>
      <c r="I17" s="158"/>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5" s="10" customFormat="1" ht="15.75" thickBot="1" x14ac:dyDescent="0.25">
      <c r="A18" s="11"/>
      <c r="B18" s="94"/>
      <c r="C18" s="76"/>
      <c r="D18" s="77"/>
      <c r="E18" s="93"/>
      <c r="F18" s="57"/>
      <c r="G18" s="50"/>
      <c r="H18" s="51"/>
      <c r="I18" s="52"/>
      <c r="J18" s="53"/>
      <c r="K18" s="53"/>
      <c r="L18" s="53"/>
      <c r="M18" s="54"/>
      <c r="N18" s="54"/>
      <c r="O18" s="101"/>
    </row>
    <row r="19" spans="1:15" s="10" customFormat="1" ht="105" x14ac:dyDescent="0.2">
      <c r="A19" s="11" t="s">
        <v>213</v>
      </c>
      <c r="B19" s="94">
        <v>14</v>
      </c>
      <c r="C19" s="76" t="s">
        <v>32</v>
      </c>
      <c r="D19" s="77"/>
      <c r="E19" s="92" t="str">
        <f t="shared" ref="E19:E21" si="4">C19</f>
        <v>13</v>
      </c>
      <c r="F19" s="38" t="str">
        <f t="shared" si="1"/>
        <v>2420-13</v>
      </c>
      <c r="G19" s="35" t="str">
        <f t="shared" si="2"/>
        <v>g</v>
      </c>
      <c r="H19" s="159" t="str">
        <f>VLOOKUP(E19,'M.V.'!$E$6:$M$51,2,FALSE)</f>
        <v>HISTORIAS LABORALES</v>
      </c>
      <c r="I19" s="160"/>
      <c r="J19" s="27">
        <f>IF(VLOOKUP(E19,'M.V.'!$E$6:$M$51,3,FALSE)=0," ",VLOOKUP(E19,'M.V.'!$E$6:$M$51,3,FALSE))</f>
        <v>80</v>
      </c>
      <c r="K19" s="27" t="str">
        <f>IF(VLOOKUP(E19,'M.V.'!$E$6:$M$51,4,FALSE)=0," ",VLOOKUP(E19,'M.V.'!$E$6:$M$51,4,FALSE))</f>
        <v xml:space="preserve"> </v>
      </c>
      <c r="L19" s="27" t="str">
        <f>IF(VLOOKUP(E19,'M.V.'!$E$6:$M$51,5,FALSE)=0," ",VLOOKUP(E19,'M.V.'!$E$6:$M$51,5,FALSE))</f>
        <v xml:space="preserve"> </v>
      </c>
      <c r="M19" s="43" t="str">
        <f>IF(VLOOKUP(E19,'M.V.'!$E$6:$M$51,6,FALSE)=0," ",VLOOKUP(E19,'M.V.'!$E$6:$M$51,6,FALSE))</f>
        <v>X</v>
      </c>
      <c r="N19" s="43" t="str">
        <f>IF(VLOOKUP(E19,'M.V.'!$E$6:$M$51,7,FALSE)=0," ",VLOOKUP(E19,'M.V.'!$E$6:$M$51,7,FALSE))</f>
        <v>X</v>
      </c>
      <c r="O19" s="95" t="str">
        <f>IF(VLOOKUP(E19,'M.V.'!$E$6:$M$51,9,FALSE)=0," ",VLOOKUP(E19,'M.V.'!$E$6:$M$51,9,FALSE))</f>
        <v>Una vez la documentación pierda todos sus valores primarios, se puede proceder a su selección de la siguiente forma:
Historias Laborales anteriores al año de 1968 deben ser transferidas en su totalidad al Archivo de Bogotá, según los protocolos establecidos para esta actividad.
Historias Laborales posteriores al año de 1968 deben ser seleccionadas cada 20 años por niveles jerárquicos de empleos, con las características de ser las más completas de la entidad y en las cantidades estipuladas en el punto anterior; Ver ficha N°. 14</v>
      </c>
    </row>
    <row r="20" spans="1:15" s="10" customFormat="1" ht="15.75" thickBot="1" x14ac:dyDescent="0.25">
      <c r="A20" s="11"/>
      <c r="B20" s="94"/>
      <c r="C20" s="76"/>
      <c r="D20" s="77"/>
      <c r="E20" s="92"/>
      <c r="F20" s="49"/>
      <c r="G20" s="50"/>
      <c r="H20" s="55"/>
      <c r="I20" s="56"/>
      <c r="J20" s="53"/>
      <c r="K20" s="53"/>
      <c r="L20" s="53"/>
      <c r="M20" s="54"/>
      <c r="N20" s="54"/>
      <c r="O20" s="101"/>
    </row>
    <row r="21" spans="1:15" s="10" customFormat="1" ht="31.5" x14ac:dyDescent="0.2">
      <c r="A21" s="11" t="s">
        <v>213</v>
      </c>
      <c r="B21" s="94">
        <v>15</v>
      </c>
      <c r="C21" s="76" t="s">
        <v>33</v>
      </c>
      <c r="D21" s="77"/>
      <c r="E21" s="92" t="str">
        <f t="shared" si="4"/>
        <v>14</v>
      </c>
      <c r="F21" s="38" t="str">
        <f t="shared" si="1"/>
        <v>2420-14</v>
      </c>
      <c r="G21" s="35" t="str">
        <f t="shared" si="2"/>
        <v>g</v>
      </c>
      <c r="H21" s="159" t="str">
        <f>VLOOKUP(E21,'M.V.'!$E$6:$M$51,2,FALSE)</f>
        <v>INFORMATIVOS ADMINISTRATIVOS</v>
      </c>
      <c r="I21" s="160"/>
      <c r="J21" s="27">
        <f>IF(VLOOKUP(E21,'M.V.'!$E$6:$M$51,3,FALSE)=0," ",VLOOKUP(E21,'M.V.'!$E$6:$M$51,3,FALSE))</f>
        <v>12</v>
      </c>
      <c r="K21" s="27" t="str">
        <f>IF(VLOOKUP(E21,'M.V.'!$E$6:$M$51,4,FALSE)=0," ",VLOOKUP(E21,'M.V.'!$E$6:$M$51,4,FALSE))</f>
        <v>X</v>
      </c>
      <c r="L21" s="27" t="str">
        <f>IF(VLOOKUP(E21,'M.V.'!$E$6:$M$51,5,FALSE)=0," ",VLOOKUP(E21,'M.V.'!$E$6:$M$51,5,FALSE))</f>
        <v xml:space="preserve"> </v>
      </c>
      <c r="M21" s="43" t="str">
        <f>IF(VLOOKUP(E21,'M.V.'!$E$6:$M$51,6,FALSE)=0," ",VLOOKUP(E21,'M.V.'!$E$6:$M$51,6,FALSE))</f>
        <v>X</v>
      </c>
      <c r="N21" s="43" t="str">
        <f>IF(VLOOKUP(E21,'M.V.'!$E$6:$M$51,7,FALSE)=0," ",VLOOKUP(E21,'M.V.'!$E$6:$M$51,7,FALSE))</f>
        <v xml:space="preserve"> </v>
      </c>
      <c r="O21" s="95" t="str">
        <f>IF(VLOOKUP(E21,'M.V.'!$E$6:$M$51,9,FALSE)=0," ",VLOOKUP(E21,'M.V.'!$E$6:$M$51,9,FALSE))</f>
        <v>Se conservan totalmente por evidenciar el proceso particular de investigaciones internas en el Cuerpo de Bomberos; Ver ficha N°. 15</v>
      </c>
    </row>
    <row r="22" spans="1:15" s="10" customFormat="1" ht="15.75" thickBot="1" x14ac:dyDescent="0.25">
      <c r="A22" s="11"/>
      <c r="B22" s="94"/>
      <c r="C22" s="76"/>
      <c r="D22" s="77"/>
      <c r="E22" s="92"/>
      <c r="F22" s="49"/>
      <c r="G22" s="50"/>
      <c r="H22" s="55"/>
      <c r="I22" s="56"/>
      <c r="J22" s="53"/>
      <c r="K22" s="53"/>
      <c r="L22" s="53"/>
      <c r="M22" s="54"/>
      <c r="N22" s="54"/>
      <c r="O22" s="101"/>
    </row>
    <row r="23" spans="1:15" s="10" customFormat="1" ht="31.5" x14ac:dyDescent="0.2">
      <c r="A23" s="11" t="s">
        <v>213</v>
      </c>
      <c r="B23" s="94">
        <v>23</v>
      </c>
      <c r="C23" s="76" t="s">
        <v>40</v>
      </c>
      <c r="D23" s="77"/>
      <c r="E23" s="92" t="str">
        <f t="shared" ref="E23" si="5">C23</f>
        <v>21</v>
      </c>
      <c r="F23" s="38" t="str">
        <f t="shared" si="1"/>
        <v>2420-21</v>
      </c>
      <c r="G23" s="35" t="str">
        <f t="shared" si="2"/>
        <v>g</v>
      </c>
      <c r="H23" s="159" t="str">
        <f>VLOOKUP(E23,'M.V.'!$E$6:$M$51,2,FALSE)</f>
        <v>NOVEDADES DE NOMINA</v>
      </c>
      <c r="I23" s="160"/>
      <c r="J23" s="27">
        <f>IF(VLOOKUP(E23,'M.V.'!$E$6:$M$51,3,FALSE)=0," ",VLOOKUP(E23,'M.V.'!$E$6:$M$51,3,FALSE))</f>
        <v>80</v>
      </c>
      <c r="K23" s="27" t="str">
        <f>IF(VLOOKUP(E23,'M.V.'!$E$6:$M$51,4,FALSE)=0," ",VLOOKUP(E23,'M.V.'!$E$6:$M$51,4,FALSE))</f>
        <v xml:space="preserve"> </v>
      </c>
      <c r="L23" s="27" t="str">
        <f>IF(VLOOKUP(E23,'M.V.'!$E$6:$M$51,5,FALSE)=0," ",VLOOKUP(E23,'M.V.'!$E$6:$M$51,5,FALSE))</f>
        <v>X</v>
      </c>
      <c r="M23" s="43" t="str">
        <f>IF(VLOOKUP(E23,'M.V.'!$E$6:$M$51,6,FALSE)=0," ",VLOOKUP(E23,'M.V.'!$E$6:$M$51,6,FALSE))</f>
        <v xml:space="preserve"> </v>
      </c>
      <c r="N23" s="43" t="str">
        <f>IF(VLOOKUP(E23,'M.V.'!$E$6:$M$51,7,FALSE)=0," ",VLOOKUP(E23,'M.V.'!$E$6:$M$51,7,FALSE))</f>
        <v xml:space="preserve"> </v>
      </c>
      <c r="O23" s="95" t="str">
        <f>IF(VLOOKUP(E23,'M.V.'!$E$6:$M$51,9,FALSE)=0," ",VLOOKUP(E23,'M.V.'!$E$6:$M$51,9,FALSE))</f>
        <v>Se eliminan una vez cumplido el tiempo de retención en el  archivo central por no generar valores secundarios; Ver ficha N°. 23</v>
      </c>
    </row>
    <row r="24" spans="1:15" s="10" customFormat="1" ht="15.75" thickBot="1" x14ac:dyDescent="0.25">
      <c r="A24" s="11"/>
      <c r="B24" s="94"/>
      <c r="C24" s="76"/>
      <c r="D24" s="77"/>
      <c r="E24" s="92"/>
      <c r="F24" s="49"/>
      <c r="G24" s="50"/>
      <c r="H24" s="55"/>
      <c r="I24" s="56"/>
      <c r="J24" s="53"/>
      <c r="K24" s="53"/>
      <c r="L24" s="53"/>
      <c r="M24" s="54"/>
      <c r="N24" s="54"/>
      <c r="O24" s="101"/>
    </row>
    <row r="25" spans="1:15" s="10" customFormat="1" ht="31.5" x14ac:dyDescent="0.2">
      <c r="A25" s="11" t="s">
        <v>213</v>
      </c>
      <c r="B25" s="94">
        <v>32</v>
      </c>
      <c r="C25" s="76" t="s">
        <v>45</v>
      </c>
      <c r="D25" s="77"/>
      <c r="E25" s="92" t="str">
        <f t="shared" ref="E25:E27" si="6">C25</f>
        <v>26</v>
      </c>
      <c r="F25" s="38" t="str">
        <f t="shared" si="1"/>
        <v>2420-26</v>
      </c>
      <c r="G25" s="35" t="str">
        <f t="shared" si="2"/>
        <v>g</v>
      </c>
      <c r="H25" s="159" t="str">
        <f>VLOOKUP(E25,'M.V.'!$E$6:$M$51,2,FALSE)</f>
        <v>PRESTAMOS</v>
      </c>
      <c r="I25" s="160"/>
      <c r="J25" s="27">
        <f>IF(VLOOKUP(E25,'M.V.'!$E$6:$M$51,3,FALSE)=0," ",VLOOKUP(E25,'M.V.'!$E$6:$M$51,3,FALSE))</f>
        <v>12</v>
      </c>
      <c r="K25" s="27" t="str">
        <f>IF(VLOOKUP(E25,'M.V.'!$E$6:$M$51,4,FALSE)=0," ",VLOOKUP(E25,'M.V.'!$E$6:$M$51,4,FALSE))</f>
        <v xml:space="preserve"> </v>
      </c>
      <c r="L25" s="27" t="str">
        <f>IF(VLOOKUP(E25,'M.V.'!$E$6:$M$51,5,FALSE)=0," ",VLOOKUP(E25,'M.V.'!$E$6:$M$51,5,FALSE))</f>
        <v>X</v>
      </c>
      <c r="M25" s="43" t="str">
        <f>IF(VLOOKUP(E25,'M.V.'!$E$6:$M$51,6,FALSE)=0," ",VLOOKUP(E25,'M.V.'!$E$6:$M$51,6,FALSE))</f>
        <v xml:space="preserve"> </v>
      </c>
      <c r="N25" s="43" t="str">
        <f>IF(VLOOKUP(E25,'M.V.'!$E$6:$M$51,7,FALSE)=0," ",VLOOKUP(E25,'M.V.'!$E$6:$M$51,7,FALSE))</f>
        <v xml:space="preserve"> </v>
      </c>
      <c r="O25" s="95" t="str">
        <f>IF(VLOOKUP(E25,'M.V.'!$E$6:$M$51,9,FALSE)=0," ",VLOOKUP(E25,'M.V.'!$E$6:$M$51,9,FALSE))</f>
        <v>Se eliminan una vez cumplido el tiempo de retención en el  archivo central por no generar valores secundarios; Ver ficha N°. 32</v>
      </c>
    </row>
    <row r="26" spans="1:15" s="10" customFormat="1" ht="15.75" thickBot="1" x14ac:dyDescent="0.25">
      <c r="A26" s="11"/>
      <c r="B26" s="94"/>
      <c r="C26" s="76"/>
      <c r="D26" s="77"/>
      <c r="E26" s="92"/>
      <c r="F26" s="49"/>
      <c r="G26" s="50"/>
      <c r="H26" s="55"/>
      <c r="I26" s="56"/>
      <c r="J26" s="53"/>
      <c r="K26" s="53"/>
      <c r="L26" s="53"/>
      <c r="M26" s="54"/>
      <c r="N26" s="54"/>
      <c r="O26" s="101"/>
    </row>
    <row r="27" spans="1:15" s="10" customFormat="1" x14ac:dyDescent="0.2">
      <c r="A27" s="11" t="s">
        <v>213</v>
      </c>
      <c r="B27" s="81"/>
      <c r="C27" s="76" t="s">
        <v>47</v>
      </c>
      <c r="D27" s="77"/>
      <c r="E27" s="92" t="str">
        <f t="shared" si="6"/>
        <v>28</v>
      </c>
      <c r="F27" s="37" t="str">
        <f t="shared" si="1"/>
        <v>2420-28</v>
      </c>
      <c r="G27" s="36" t="str">
        <f t="shared" si="2"/>
        <v>g</v>
      </c>
      <c r="H27" s="161" t="str">
        <f>VLOOKUP(E27,'M.V.'!$E$6:$M$51,2,FALSE)</f>
        <v>PROGRAMAS</v>
      </c>
      <c r="I27" s="162"/>
      <c r="J27" s="23" t="str">
        <f>IF(VLOOKUP(E27,'M.V.'!$E$6:$M$51,3,FALSE)=0," ",VLOOKUP(E27,'M.V.'!$E$6:$M$51,3,FALSE))</f>
        <v xml:space="preserve"> </v>
      </c>
      <c r="K27" s="23" t="str">
        <f>IF(VLOOKUP(E27,'M.V.'!$E$6:$M$51,4,FALSE)=0," ",VLOOKUP(E27,'M.V.'!$E$6:$M$51,4,FALSE))</f>
        <v xml:space="preserve"> </v>
      </c>
      <c r="L27" s="23" t="str">
        <f>IF(VLOOKUP(E27,'M.V.'!$E$6:$M$51,5,FALSE)=0," ",VLOOKUP(E27,'M.V.'!$E$6:$M$51,5,FALSE))</f>
        <v xml:space="preserve"> </v>
      </c>
      <c r="M27" s="42" t="str">
        <f>IF(VLOOKUP(E27,'M.V.'!$E$6:$M$51,6,FALSE)=0," ",VLOOKUP(E27,'M.V.'!$E$6:$M$51,6,FALSE))</f>
        <v xml:space="preserve"> </v>
      </c>
      <c r="N27" s="42" t="str">
        <f>IF(VLOOKUP(E27,'M.V.'!$E$6:$M$51,7,FALSE)=0," ",VLOOKUP(E27,'M.V.'!$E$6:$M$51,7,FALSE))</f>
        <v xml:space="preserve"> </v>
      </c>
      <c r="O27" s="24" t="str">
        <f>IF(VLOOKUP(E27,'M.V.'!$E$6:$M$51,9,FALSE)=0," ",VLOOKUP(E27,'M.V.'!$E$6:$M$51,9,FALSE))</f>
        <v xml:space="preserve"> </v>
      </c>
    </row>
    <row r="28" spans="1:15" s="10" customFormat="1" ht="31.5" x14ac:dyDescent="0.2">
      <c r="A28" s="11" t="s">
        <v>213</v>
      </c>
      <c r="B28" s="94">
        <v>34</v>
      </c>
      <c r="C28" s="76" t="s">
        <v>47</v>
      </c>
      <c r="D28" s="77" t="s">
        <v>50</v>
      </c>
      <c r="E28" s="93" t="str">
        <f t="shared" si="3"/>
        <v>28.01</v>
      </c>
      <c r="F28" s="39" t="str">
        <f t="shared" si="1"/>
        <v>2420-28.01</v>
      </c>
      <c r="G28" s="35" t="str">
        <f t="shared" si="2"/>
        <v>c</v>
      </c>
      <c r="H28" s="157" t="str">
        <f>VLOOKUP(E28,'M.V.'!$E$6:$M$51,2,FALSE)</f>
        <v>PROGRAMAS DE BIENESTAR SOCIAL</v>
      </c>
      <c r="I28" s="158"/>
      <c r="J28" s="27">
        <f>IF(VLOOKUP(E28,'M.V.'!$E$6:$M$51,3,FALSE)=0," ",VLOOKUP(E28,'M.V.'!$E$6:$M$51,3,FALSE))</f>
        <v>2</v>
      </c>
      <c r="K28" s="27" t="str">
        <f>IF(VLOOKUP(E28,'M.V.'!$E$6:$M$51,4,FALSE)=0," ",VLOOKUP(E28,'M.V.'!$E$6:$M$51,4,FALSE))</f>
        <v xml:space="preserve"> </v>
      </c>
      <c r="L28" s="27" t="str">
        <f>IF(VLOOKUP(E28,'M.V.'!$E$6:$M$51,5,FALSE)=0," ",VLOOKUP(E28,'M.V.'!$E$6:$M$51,5,FALSE))</f>
        <v>X</v>
      </c>
      <c r="M28" s="43" t="str">
        <f>IF(VLOOKUP(E28,'M.V.'!$E$6:$M$51,6,FALSE)=0," ",VLOOKUP(E28,'M.V.'!$E$6:$M$51,6,FALSE))</f>
        <v xml:space="preserve"> </v>
      </c>
      <c r="N28" s="43" t="str">
        <f>IF(VLOOKUP(E28,'M.V.'!$E$6:$M$51,7,FALSE)=0," ",VLOOKUP(E28,'M.V.'!$E$6:$M$51,7,FALSE))</f>
        <v xml:space="preserve"> </v>
      </c>
      <c r="O28" s="95" t="str">
        <f>IF(VLOOKUP(E28,'M.V.'!$E$6:$M$51,9,FALSE)=0," ",VLOOKUP(E28,'M.V.'!$E$6:$M$51,9,FALSE))</f>
        <v>Se eliminan una vez cumplido el tiempo de retención en el archivo central por no generar valores secundarios; Ver ficha N°. 34</v>
      </c>
    </row>
    <row r="29" spans="1:15" s="10" customFormat="1" ht="15.75" thickBot="1" x14ac:dyDescent="0.25">
      <c r="A29" s="11"/>
      <c r="B29" s="94"/>
      <c r="C29" s="76"/>
      <c r="D29" s="77"/>
      <c r="E29" s="93"/>
      <c r="F29" s="57"/>
      <c r="G29" s="50"/>
      <c r="H29" s="51"/>
      <c r="I29" s="52"/>
      <c r="J29" s="53"/>
      <c r="K29" s="53"/>
      <c r="L29" s="53"/>
      <c r="M29" s="54"/>
      <c r="N29" s="54"/>
      <c r="O29" s="101"/>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5" s="10" customFormat="1" ht="12.75" x14ac:dyDescent="0.2">
      <c r="A33" s="12"/>
      <c r="B33" s="11"/>
      <c r="C33" s="12"/>
      <c r="D33" s="12"/>
      <c r="E33" s="12"/>
      <c r="F33" s="13"/>
      <c r="G33" s="32"/>
      <c r="H33" s="14"/>
      <c r="I33" s="14"/>
      <c r="J33" s="15"/>
      <c r="K33" s="44"/>
      <c r="L33" s="44"/>
      <c r="M33" s="44"/>
      <c r="N33" s="44"/>
      <c r="O33" s="16"/>
    </row>
    <row r="34" spans="1:15" s="10" customFormat="1" ht="12.75" x14ac:dyDescent="0.2">
      <c r="A34" s="12"/>
      <c r="B34" s="11"/>
      <c r="C34" s="12"/>
      <c r="D34" s="12"/>
      <c r="E34" s="12"/>
      <c r="F34" s="13"/>
      <c r="G34" s="32"/>
      <c r="H34" s="14"/>
      <c r="I34" s="14"/>
      <c r="J34" s="15"/>
      <c r="K34" s="44"/>
      <c r="L34" s="44"/>
      <c r="M34" s="44"/>
      <c r="N34" s="44"/>
      <c r="O34" s="16"/>
    </row>
    <row r="35" spans="1:15" s="10" customFormat="1" ht="12.75" x14ac:dyDescent="0.2">
      <c r="A35" s="12"/>
      <c r="B35" s="11"/>
      <c r="C35" s="12"/>
      <c r="D35" s="12"/>
      <c r="E35" s="12"/>
      <c r="F35" s="13"/>
      <c r="G35" s="32"/>
      <c r="H35" s="14"/>
      <c r="I35" s="14"/>
      <c r="J35" s="15"/>
      <c r="K35" s="44"/>
      <c r="L35" s="44"/>
      <c r="M35" s="44"/>
      <c r="N35" s="44"/>
      <c r="O35" s="16"/>
    </row>
    <row r="36" spans="1:15" s="10" customFormat="1" ht="12.75" x14ac:dyDescent="0.2">
      <c r="A36" s="12"/>
      <c r="B36" s="11"/>
      <c r="C36" s="12"/>
      <c r="D36" s="12"/>
      <c r="E36" s="12"/>
      <c r="F36" s="13"/>
      <c r="G36" s="32"/>
      <c r="H36" s="14"/>
      <c r="I36" s="14"/>
      <c r="J36" s="15"/>
      <c r="K36" s="44"/>
      <c r="L36" s="44"/>
      <c r="M36" s="44"/>
      <c r="N36" s="44"/>
      <c r="O36" s="16"/>
    </row>
    <row r="37" spans="1:15" s="10" customFormat="1" ht="12.75" x14ac:dyDescent="0.2">
      <c r="A37" s="12"/>
      <c r="B37" s="11"/>
      <c r="C37" s="12"/>
      <c r="D37" s="12"/>
      <c r="E37" s="12"/>
      <c r="F37" s="13"/>
      <c r="G37" s="32"/>
      <c r="H37" s="14"/>
      <c r="I37" s="14"/>
      <c r="J37" s="15"/>
      <c r="K37" s="44"/>
      <c r="L37" s="44"/>
      <c r="M37" s="44"/>
      <c r="N37" s="44"/>
      <c r="O37" s="16"/>
    </row>
    <row r="38" spans="1:15" s="10" customFormat="1" ht="12.75" x14ac:dyDescent="0.2">
      <c r="A38" s="12"/>
      <c r="B38" s="11"/>
      <c r="C38" s="12"/>
      <c r="D38" s="12"/>
      <c r="E38" s="12"/>
      <c r="F38" s="13"/>
      <c r="G38" s="32"/>
      <c r="H38" s="14"/>
      <c r="I38" s="14"/>
      <c r="J38" s="15"/>
      <c r="K38" s="44"/>
      <c r="L38" s="44"/>
      <c r="M38" s="44"/>
      <c r="N38" s="44"/>
      <c r="O38" s="16"/>
    </row>
    <row r="39" spans="1:15" s="10" customFormat="1" ht="12.75" x14ac:dyDescent="0.2">
      <c r="A39" s="12"/>
      <c r="B39" s="11"/>
      <c r="C39" s="12"/>
      <c r="D39" s="12"/>
      <c r="E39" s="12"/>
      <c r="F39" s="13"/>
      <c r="G39" s="32"/>
      <c r="H39" s="14"/>
      <c r="I39" s="14"/>
      <c r="J39" s="15"/>
      <c r="K39" s="44"/>
      <c r="L39" s="44"/>
      <c r="M39" s="44"/>
      <c r="N39" s="44"/>
      <c r="O39" s="16"/>
    </row>
    <row r="40" spans="1:15" s="10" customFormat="1" ht="12.75" x14ac:dyDescent="0.2">
      <c r="A40" s="12"/>
      <c r="B40" s="11"/>
      <c r="C40" s="12"/>
      <c r="D40" s="12"/>
      <c r="E40" s="12"/>
      <c r="F40" s="13"/>
      <c r="G40" s="32"/>
      <c r="H40" s="14"/>
      <c r="I40" s="14"/>
      <c r="J40" s="15"/>
      <c r="K40" s="44"/>
      <c r="L40" s="44"/>
      <c r="M40" s="44"/>
      <c r="N40" s="44"/>
      <c r="O40" s="16"/>
    </row>
    <row r="41" spans="1:15" s="10" customFormat="1" ht="12.75" x14ac:dyDescent="0.2">
      <c r="A41" s="12"/>
      <c r="B41" s="11"/>
      <c r="C41" s="12"/>
      <c r="D41" s="12"/>
      <c r="E41" s="12"/>
      <c r="F41" s="13"/>
      <c r="G41" s="32"/>
      <c r="H41" s="14"/>
      <c r="I41" s="14"/>
      <c r="J41" s="15"/>
      <c r="K41" s="44"/>
      <c r="L41" s="44"/>
      <c r="M41" s="44"/>
      <c r="N41" s="44"/>
      <c r="O41" s="16"/>
    </row>
    <row r="42" spans="1:15" s="10" customFormat="1" ht="12.75" x14ac:dyDescent="0.2">
      <c r="A42" s="12"/>
      <c r="B42" s="11"/>
      <c r="C42" s="12"/>
      <c r="D42" s="12"/>
      <c r="E42" s="12"/>
      <c r="F42" s="13"/>
      <c r="G42" s="32"/>
      <c r="H42" s="14"/>
      <c r="I42" s="14"/>
      <c r="J42" s="15"/>
      <c r="K42" s="44"/>
      <c r="L42" s="44"/>
      <c r="M42" s="44"/>
      <c r="N42" s="44"/>
      <c r="O42" s="16"/>
    </row>
    <row r="43" spans="1:15" s="10" customFormat="1" ht="12.75" x14ac:dyDescent="0.2">
      <c r="A43" s="12"/>
      <c r="B43" s="11"/>
      <c r="C43" s="12"/>
      <c r="D43" s="12"/>
      <c r="E43" s="12"/>
      <c r="F43" s="13"/>
      <c r="G43" s="32"/>
      <c r="H43" s="14"/>
      <c r="I43" s="14"/>
      <c r="J43" s="15"/>
      <c r="K43" s="44"/>
      <c r="L43" s="44"/>
      <c r="M43" s="44"/>
      <c r="N43" s="44"/>
      <c r="O43" s="16"/>
    </row>
    <row r="44" spans="1:15" s="10" customFormat="1" ht="12.75" x14ac:dyDescent="0.2">
      <c r="A44" s="12"/>
      <c r="B44" s="11"/>
      <c r="C44" s="12"/>
      <c r="D44" s="12"/>
      <c r="E44" s="12"/>
      <c r="F44" s="13"/>
      <c r="G44" s="32"/>
      <c r="H44" s="14"/>
      <c r="I44" s="14"/>
      <c r="J44" s="15"/>
      <c r="K44" s="44"/>
      <c r="L44" s="44"/>
      <c r="M44" s="44"/>
      <c r="N44" s="44"/>
      <c r="O44" s="16"/>
    </row>
    <row r="45" spans="1:15" s="10" customFormat="1" ht="12.75" x14ac:dyDescent="0.2">
      <c r="A45" s="12"/>
      <c r="B45" s="11"/>
      <c r="C45" s="12"/>
      <c r="D45" s="12"/>
      <c r="E45" s="12"/>
      <c r="F45" s="13"/>
      <c r="G45" s="32"/>
      <c r="H45" s="14"/>
      <c r="I45" s="14"/>
      <c r="J45" s="15"/>
      <c r="K45" s="44"/>
      <c r="L45" s="44"/>
      <c r="M45" s="44"/>
      <c r="N45" s="44"/>
      <c r="O45" s="16"/>
    </row>
    <row r="46" spans="1:15" s="10" customFormat="1" ht="12.75" x14ac:dyDescent="0.2">
      <c r="A46" s="12"/>
      <c r="B46" s="11"/>
      <c r="C46" s="12"/>
      <c r="D46" s="12"/>
      <c r="E46" s="12"/>
      <c r="F46" s="13"/>
      <c r="G46" s="32"/>
      <c r="H46" s="14"/>
      <c r="I46" s="14"/>
      <c r="J46" s="15"/>
      <c r="K46" s="44"/>
      <c r="L46" s="44"/>
      <c r="M46" s="44"/>
      <c r="N46" s="44"/>
      <c r="O46" s="16"/>
    </row>
    <row r="47" spans="1:15" s="10" customFormat="1" ht="12.75" x14ac:dyDescent="0.2">
      <c r="A47" s="12"/>
      <c r="B47" s="11"/>
      <c r="C47" s="12"/>
      <c r="D47" s="12"/>
      <c r="E47" s="12"/>
      <c r="F47" s="13"/>
      <c r="G47" s="32"/>
      <c r="H47" s="14"/>
      <c r="I47" s="14"/>
      <c r="J47" s="15"/>
      <c r="K47" s="44"/>
      <c r="L47" s="44"/>
      <c r="M47" s="44"/>
      <c r="N47" s="44"/>
      <c r="O47" s="16"/>
    </row>
    <row r="48" spans="1:15" s="10" customFormat="1" ht="12.75" x14ac:dyDescent="0.2">
      <c r="A48" s="12"/>
      <c r="B48" s="11"/>
      <c r="C48" s="12"/>
      <c r="D48" s="12"/>
      <c r="E48" s="12"/>
      <c r="F48" s="13"/>
      <c r="G48" s="32"/>
      <c r="H48" s="14"/>
      <c r="I48" s="14"/>
      <c r="J48" s="15"/>
      <c r="K48" s="44"/>
      <c r="L48" s="44"/>
      <c r="M48" s="44"/>
      <c r="N48" s="44"/>
      <c r="O48" s="16"/>
    </row>
    <row r="49" spans="1:16" s="10" customFormat="1" ht="12.75" x14ac:dyDescent="0.2">
      <c r="A49" s="12"/>
      <c r="B49" s="11"/>
      <c r="C49" s="12"/>
      <c r="D49" s="12"/>
      <c r="E49" s="12"/>
      <c r="F49" s="13"/>
      <c r="G49" s="32"/>
      <c r="H49" s="14"/>
      <c r="I49" s="14"/>
      <c r="J49" s="15"/>
      <c r="K49" s="44"/>
      <c r="L49" s="44"/>
      <c r="M49" s="44"/>
      <c r="N49" s="44"/>
      <c r="O49" s="16"/>
    </row>
    <row r="50" spans="1:16" s="10" customFormat="1" ht="12.75" x14ac:dyDescent="0.2">
      <c r="A50" s="12"/>
      <c r="B50" s="11"/>
      <c r="C50" s="12"/>
      <c r="D50" s="12"/>
      <c r="E50" s="12"/>
      <c r="F50" s="13"/>
      <c r="G50" s="32"/>
      <c r="H50" s="14"/>
      <c r="I50" s="14"/>
      <c r="J50" s="15"/>
      <c r="K50" s="44"/>
      <c r="L50" s="44"/>
      <c r="M50" s="44"/>
      <c r="N50" s="44"/>
      <c r="O50" s="16"/>
    </row>
    <row r="51" spans="1:16" s="10" customFormat="1" ht="12.75" x14ac:dyDescent="0.2">
      <c r="A51" s="12"/>
      <c r="B51" s="11"/>
      <c r="C51" s="12"/>
      <c r="D51" s="12"/>
      <c r="E51" s="12"/>
      <c r="F51" s="13"/>
      <c r="G51" s="32"/>
      <c r="H51" s="14"/>
      <c r="I51" s="14"/>
      <c r="J51" s="15"/>
      <c r="K51" s="44"/>
      <c r="L51" s="44"/>
      <c r="M51" s="44"/>
      <c r="N51" s="44"/>
      <c r="O51" s="16"/>
    </row>
    <row r="52" spans="1:16" s="10" customFormat="1" ht="12.75" x14ac:dyDescent="0.2">
      <c r="A52" s="12"/>
      <c r="B52" s="11"/>
      <c r="C52" s="12"/>
      <c r="D52" s="12"/>
      <c r="E52" s="12"/>
      <c r="F52" s="13"/>
      <c r="G52" s="32"/>
      <c r="H52" s="14"/>
      <c r="I52" s="14"/>
      <c r="J52" s="15"/>
      <c r="K52" s="44"/>
      <c r="L52" s="44"/>
      <c r="M52" s="44"/>
      <c r="N52" s="44"/>
      <c r="O52" s="16"/>
    </row>
    <row r="53" spans="1:16" s="10" customFormat="1" ht="12.75" x14ac:dyDescent="0.2">
      <c r="A53" s="12"/>
      <c r="B53" s="11"/>
      <c r="C53" s="12"/>
      <c r="D53" s="12"/>
      <c r="E53" s="12"/>
      <c r="F53" s="13"/>
      <c r="G53" s="32"/>
      <c r="H53" s="14"/>
      <c r="I53" s="14"/>
      <c r="J53" s="15"/>
      <c r="K53" s="44"/>
      <c r="L53" s="44"/>
      <c r="M53" s="44"/>
      <c r="N53" s="44"/>
      <c r="O53" s="16"/>
    </row>
    <row r="54" spans="1:16" s="10" customFormat="1" ht="12.75" x14ac:dyDescent="0.2">
      <c r="A54" s="12"/>
      <c r="B54" s="11"/>
      <c r="C54" s="12"/>
      <c r="D54" s="12"/>
      <c r="E54" s="12"/>
      <c r="F54" s="13"/>
      <c r="G54" s="32"/>
      <c r="H54" s="14"/>
      <c r="I54" s="14"/>
      <c r="J54" s="15"/>
      <c r="K54" s="44"/>
      <c r="L54" s="44"/>
      <c r="M54" s="44"/>
      <c r="N54" s="44"/>
      <c r="O54" s="16"/>
    </row>
    <row r="55" spans="1:16" s="10" customFormat="1" ht="12.75" x14ac:dyDescent="0.2">
      <c r="A55" s="12"/>
      <c r="B55" s="11"/>
      <c r="C55" s="12"/>
      <c r="D55" s="12"/>
      <c r="E55" s="12"/>
      <c r="F55" s="13"/>
      <c r="G55" s="32"/>
      <c r="H55" s="14"/>
      <c r="I55" s="14"/>
      <c r="J55" s="15"/>
      <c r="K55" s="44"/>
      <c r="L55" s="44"/>
      <c r="M55" s="44"/>
      <c r="N55" s="44"/>
      <c r="O55" s="16"/>
    </row>
    <row r="56" spans="1:16" s="10" customFormat="1" ht="15" customHeight="1" x14ac:dyDescent="0.2">
      <c r="A56" s="12"/>
      <c r="B56" s="11"/>
      <c r="C56" s="12"/>
      <c r="D56" s="12"/>
      <c r="E56" s="12"/>
      <c r="F56" s="152" t="s">
        <v>4</v>
      </c>
      <c r="G56" s="152"/>
      <c r="H56" s="152"/>
      <c r="I56" s="152"/>
      <c r="J56" s="20"/>
      <c r="K56" s="45"/>
      <c r="L56" s="45"/>
      <c r="M56" s="45"/>
      <c r="N56" s="45"/>
      <c r="O56" s="34"/>
      <c r="P56" s="34"/>
    </row>
    <row r="57" spans="1:16" s="10" customFormat="1" ht="13.5" customHeight="1" x14ac:dyDescent="0.2">
      <c r="A57" s="12"/>
      <c r="B57" s="11"/>
      <c r="C57" s="12"/>
      <c r="D57" s="12"/>
      <c r="E57" s="12"/>
      <c r="F57" s="64" t="s">
        <v>15</v>
      </c>
      <c r="G57" s="20" t="s">
        <v>16</v>
      </c>
      <c r="H57" s="20"/>
      <c r="I57" s="20" t="s">
        <v>23</v>
      </c>
      <c r="J57" s="20"/>
      <c r="K57" s="46"/>
      <c r="L57" s="46"/>
      <c r="M57" s="96"/>
      <c r="N57" s="96"/>
      <c r="O57" s="97"/>
      <c r="P57" s="98"/>
    </row>
    <row r="58" spans="1:16" s="10" customFormat="1" ht="13.5" customHeight="1" x14ac:dyDescent="0.2">
      <c r="A58" s="12"/>
      <c r="B58" s="11"/>
      <c r="C58" s="12"/>
      <c r="D58" s="12"/>
      <c r="E58" s="12"/>
      <c r="F58" s="64" t="s">
        <v>19</v>
      </c>
      <c r="G58" s="20" t="s">
        <v>18</v>
      </c>
      <c r="H58" s="20"/>
      <c r="I58" s="20" t="s">
        <v>22</v>
      </c>
      <c r="J58" s="20"/>
      <c r="K58" s="46"/>
      <c r="L58" s="46"/>
      <c r="M58" s="100"/>
      <c r="N58" s="100"/>
      <c r="O58" s="100"/>
      <c r="P58" s="98"/>
    </row>
    <row r="59" spans="1:16" s="10" customFormat="1" ht="13.5" customHeight="1" x14ac:dyDescent="0.2">
      <c r="A59" s="12"/>
      <c r="B59" s="11"/>
      <c r="C59" s="12"/>
      <c r="D59" s="12"/>
      <c r="E59" s="12"/>
      <c r="F59" s="21" t="s">
        <v>5</v>
      </c>
      <c r="G59" s="20" t="s">
        <v>17</v>
      </c>
      <c r="H59" s="20"/>
      <c r="I59" s="20" t="s">
        <v>21</v>
      </c>
      <c r="J59" s="20"/>
      <c r="K59" s="46"/>
      <c r="L59" s="46"/>
      <c r="M59" s="100"/>
      <c r="N59" s="100"/>
      <c r="O59" s="100"/>
      <c r="P59" s="99"/>
    </row>
    <row r="60" spans="1:16" s="10" customFormat="1" ht="13.5" customHeight="1" x14ac:dyDescent="0.2">
      <c r="A60" s="12"/>
      <c r="B60" s="11"/>
      <c r="C60" s="12"/>
      <c r="D60" s="12"/>
      <c r="E60" s="12"/>
      <c r="F60" s="21"/>
      <c r="G60" s="20"/>
      <c r="H60" s="20"/>
      <c r="K60" s="46"/>
      <c r="L60" s="46"/>
      <c r="M60" s="47"/>
      <c r="N60" s="47"/>
      <c r="P60" s="99"/>
    </row>
    <row r="61" spans="1:16" s="10" customFormat="1" ht="13.5" customHeight="1" x14ac:dyDescent="0.2">
      <c r="A61" s="12"/>
      <c r="B61" s="11"/>
      <c r="C61" s="12"/>
      <c r="D61" s="12"/>
      <c r="E61" s="12"/>
      <c r="F61" s="21"/>
      <c r="G61" s="20"/>
      <c r="H61" s="20"/>
      <c r="K61" s="48"/>
      <c r="L61" s="48"/>
      <c r="M61" s="47"/>
      <c r="N61" s="47"/>
    </row>
    <row r="62" spans="1:16" s="10" customFormat="1" ht="13.5" customHeight="1" x14ac:dyDescent="0.2">
      <c r="A62" s="12"/>
      <c r="B62" s="11"/>
      <c r="C62" s="12"/>
      <c r="D62" s="12"/>
      <c r="E62" s="12"/>
      <c r="F62" s="21"/>
      <c r="G62" s="20"/>
      <c r="H62" s="20"/>
      <c r="I62" s="20"/>
      <c r="J62" s="19"/>
      <c r="K62" s="48"/>
      <c r="L62" s="48"/>
      <c r="M62" s="48"/>
      <c r="N62" s="48"/>
      <c r="O62" s="4"/>
    </row>
  </sheetData>
  <sheetProtection selectLockedCells="1" selectUnlockedCells="1"/>
  <mergeCells count="23">
    <mergeCell ref="F56:I56"/>
    <mergeCell ref="H28:I28"/>
    <mergeCell ref="H25:I25"/>
    <mergeCell ref="H27:I27"/>
    <mergeCell ref="H23:I23"/>
    <mergeCell ref="H19:I19"/>
    <mergeCell ref="H21:I21"/>
    <mergeCell ref="H17:I17"/>
    <mergeCell ref="H12:I12"/>
    <mergeCell ref="H14:I14"/>
    <mergeCell ref="H15:I15"/>
    <mergeCell ref="G10:I11"/>
    <mergeCell ref="J10:J11"/>
    <mergeCell ref="K10:N10"/>
    <mergeCell ref="A10:A11"/>
    <mergeCell ref="B10:B11"/>
    <mergeCell ref="C10:C11"/>
    <mergeCell ref="D10:D11"/>
    <mergeCell ref="E10:E11"/>
    <mergeCell ref="F10:F11"/>
    <mergeCell ref="H2:N3"/>
    <mergeCell ref="H4:N4"/>
    <mergeCell ref="H5:N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P47"/>
  <sheetViews>
    <sheetView topLeftCell="A3"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214</v>
      </c>
      <c r="J7" s="25"/>
      <c r="K7" s="25"/>
      <c r="L7" s="25"/>
      <c r="M7" s="25"/>
      <c r="N7" s="25"/>
      <c r="O7" s="26"/>
    </row>
    <row r="8" spans="1:15" ht="22.5" customHeight="1" x14ac:dyDescent="0.35">
      <c r="A8" s="89" t="s">
        <v>19</v>
      </c>
      <c r="B8" s="91" t="s">
        <v>58</v>
      </c>
      <c r="F8" s="149" t="s">
        <v>254</v>
      </c>
      <c r="G8" s="149"/>
      <c r="H8" s="149"/>
      <c r="I8" s="25" t="s">
        <v>215</v>
      </c>
      <c r="J8" s="25"/>
      <c r="K8" s="25"/>
      <c r="L8" s="25"/>
      <c r="M8" s="25"/>
      <c r="N8" s="25"/>
      <c r="O8" s="26"/>
    </row>
    <row r="9" spans="1:15" ht="15.75" thickBot="1" x14ac:dyDescent="0.25">
      <c r="F9" s="134"/>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30"/>
      <c r="I13" s="131"/>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32"/>
      <c r="I17" s="133"/>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H2:N3"/>
    <mergeCell ref="H4:N4"/>
    <mergeCell ref="H5:N5"/>
    <mergeCell ref="A10:A11"/>
    <mergeCell ref="B10:B11"/>
    <mergeCell ref="C10:C11"/>
    <mergeCell ref="D10:D11"/>
    <mergeCell ref="E10:E11"/>
    <mergeCell ref="J10:J11"/>
    <mergeCell ref="K10:N10"/>
    <mergeCell ref="H14:I16"/>
    <mergeCell ref="F41:I41"/>
    <mergeCell ref="F10:F11"/>
    <mergeCell ref="G10:I11"/>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0"/>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151</v>
      </c>
      <c r="J7" s="25"/>
      <c r="K7" s="25"/>
      <c r="L7" s="25"/>
      <c r="M7" s="25"/>
      <c r="N7" s="25"/>
      <c r="O7" s="26"/>
    </row>
    <row r="8" spans="1:15" ht="22.5" customHeight="1" x14ac:dyDescent="0.35">
      <c r="A8" s="89" t="s">
        <v>19</v>
      </c>
      <c r="B8" s="91" t="s">
        <v>58</v>
      </c>
      <c r="F8" s="144" t="s">
        <v>254</v>
      </c>
      <c r="G8" s="144"/>
      <c r="H8" s="144"/>
      <c r="I8" s="25" t="s">
        <v>156</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x14ac:dyDescent="0.2">
      <c r="A12" s="11" t="s">
        <v>155</v>
      </c>
      <c r="B12" s="94"/>
      <c r="C12" s="76" t="s">
        <v>14</v>
      </c>
      <c r="D12" s="77"/>
      <c r="E12" s="92" t="str">
        <f t="shared" ref="E12" si="0">C12</f>
        <v>06</v>
      </c>
      <c r="F12" s="38" t="str">
        <f t="shared" ref="F12:F19" si="1">CONCATENATE(A12,"-",E12)</f>
        <v>2000-06</v>
      </c>
      <c r="G12" s="35" t="str">
        <f t="shared" ref="G12:G19" si="2">IF(D12=0,"g","c")</f>
        <v>g</v>
      </c>
      <c r="H12" s="159" t="str">
        <f>VLOOKUP(E12,'M.V.'!$E$6:$M$51,2,FALSE)</f>
        <v>CORRESPONDENCIA</v>
      </c>
      <c r="I12" s="160"/>
      <c r="J12" s="27" t="str">
        <f>IF(VLOOKUP(E12,'M.V.'!$E$6:$M$51,3,FALSE)=0," ",VLOOKUP(E12,'M.V.'!$E$6:$M$51,3,FALSE))</f>
        <v xml:space="preserve"> </v>
      </c>
      <c r="K12" s="27" t="str">
        <f>IF(VLOOKUP(E12,'M.V.'!$E$6:$M$51,4,FALSE)=0," ",VLOOKUP(E12,'M.V.'!$E$6:$M$51,4,FALSE))</f>
        <v xml:space="preserve"> </v>
      </c>
      <c r="L12" s="27" t="str">
        <f>IF(VLOOKUP(E12,'M.V.'!$E$6:$M$51,5,FALSE)=0," ",VLOOKUP(E12,'M.V.'!$E$6:$M$51,5,FALSE))</f>
        <v xml:space="preserve"> </v>
      </c>
      <c r="M12" s="43" t="str">
        <f>IF(VLOOKUP(E12,'M.V.'!$E$6:$M$51,6,FALSE)=0," ",VLOOKUP(E12,'M.V.'!$E$6:$M$51,6,FALSE))</f>
        <v xml:space="preserve"> </v>
      </c>
      <c r="N12" s="43" t="str">
        <f>IF(VLOOKUP(E12,'M.V.'!$E$6:$M$51,7,FALSE)=0," ",VLOOKUP(E12,'M.V.'!$E$6:$M$51,7,FALSE))</f>
        <v xml:space="preserve"> </v>
      </c>
      <c r="O12" s="95" t="str">
        <f>IF(VLOOKUP(E12,'M.V.'!$E$6:$M$51,9,FALSE)=0," ",VLOOKUP(E12,'M.V.'!$E$6:$M$51,9,FALSE))</f>
        <v xml:space="preserve"> </v>
      </c>
    </row>
    <row r="13" spans="1:15" s="10" customFormat="1" ht="31.5" x14ac:dyDescent="0.2">
      <c r="A13" s="11" t="s">
        <v>155</v>
      </c>
      <c r="B13" s="94">
        <v>6</v>
      </c>
      <c r="C13" s="76" t="s">
        <v>14</v>
      </c>
      <c r="D13" s="77" t="s">
        <v>50</v>
      </c>
      <c r="E13" s="93" t="str">
        <f t="shared" ref="E13:E15" si="3">CONCATENATE(C13,".",D13)</f>
        <v>06.01</v>
      </c>
      <c r="F13" s="39" t="str">
        <f t="shared" si="1"/>
        <v>2000-06.01</v>
      </c>
      <c r="G13" s="35" t="str">
        <f t="shared" si="2"/>
        <v>c</v>
      </c>
      <c r="H13" s="157" t="str">
        <f>VLOOKUP(E13,'M.V.'!$E$6:$M$51,2,FALSE)</f>
        <v>CORRESPONDENCIA EXTERNA</v>
      </c>
      <c r="I13" s="158"/>
      <c r="J13" s="27">
        <f>IF(VLOOKUP(E13,'M.V.'!$E$6:$M$51,3,FALSE)=0," ",VLOOKUP(E13,'M.V.'!$E$6:$M$51,3,FALSE))</f>
        <v>12</v>
      </c>
      <c r="K13" s="27" t="str">
        <f>IF(VLOOKUP(E13,'M.V.'!$E$6:$M$51,4,FALSE)=0," ",VLOOKUP(E13,'M.V.'!$E$6:$M$51,4,FALSE))</f>
        <v>X</v>
      </c>
      <c r="L13" s="27" t="str">
        <f>IF(VLOOKUP(E13,'M.V.'!$E$6:$M$51,5,FALSE)=0," ",VLOOKUP(E13,'M.V.'!$E$6:$M$51,5,FALSE))</f>
        <v xml:space="preserve"> </v>
      </c>
      <c r="M13" s="43" t="str">
        <f>IF(VLOOKUP(E13,'M.V.'!$E$6:$M$51,6,FALSE)=0," ",VLOOKUP(E13,'M.V.'!$E$6:$M$51,6,FALSE))</f>
        <v>X</v>
      </c>
      <c r="N13" s="43" t="str">
        <f>IF(VLOOKUP(E13,'M.V.'!$E$6:$M$51,7,FALSE)=0," ",VLOOKUP(E13,'M.V.'!$E$6:$M$51,7,FALSE))</f>
        <v xml:space="preserve"> </v>
      </c>
      <c r="O13" s="95" t="str">
        <f>IF(VLOOKUP(E13,'M.V.'!$E$6:$M$51,9,FALSE)=0," ",VLOOKUP(E13,'M.V.'!$E$6:$M$51,9,FALSE))</f>
        <v>Constituyen parte de la memoria histórica, porque testimonian el desarrollo de las actividades realizadas en cumplimiento de las funciones administrativas; Ver ficha N°. 6</v>
      </c>
    </row>
    <row r="14" spans="1:15" s="10" customFormat="1" x14ac:dyDescent="0.2">
      <c r="A14" s="11"/>
      <c r="B14" s="94"/>
      <c r="C14" s="76"/>
      <c r="D14" s="77"/>
      <c r="E14" s="93"/>
      <c r="F14" s="58"/>
      <c r="G14" s="59"/>
      <c r="H14" s="60"/>
      <c r="I14" s="61"/>
      <c r="J14" s="62"/>
      <c r="K14" s="62"/>
      <c r="L14" s="62"/>
      <c r="M14" s="63"/>
      <c r="N14" s="63"/>
      <c r="O14" s="102"/>
    </row>
    <row r="15" spans="1:15" s="10" customFormat="1" ht="42" x14ac:dyDescent="0.2">
      <c r="A15" s="11" t="s">
        <v>155</v>
      </c>
      <c r="B15" s="94">
        <v>7</v>
      </c>
      <c r="C15" s="76" t="s">
        <v>14</v>
      </c>
      <c r="D15" s="77" t="s">
        <v>51</v>
      </c>
      <c r="E15" s="93" t="str">
        <f t="shared" si="3"/>
        <v>06.02</v>
      </c>
      <c r="F15" s="39" t="str">
        <f t="shared" si="1"/>
        <v>2000-06.02</v>
      </c>
      <c r="G15" s="35" t="str">
        <f t="shared" si="2"/>
        <v>c</v>
      </c>
      <c r="H15" s="157" t="str">
        <f>VLOOKUP(E15,'M.V.'!$E$6:$M$51,2,FALSE)</f>
        <v>CORRESPONDENCIA INTERNA</v>
      </c>
      <c r="I15" s="158"/>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de la entidad, porque reflejan y testimonian el desarrollo de las actividades realizadas por cada dependencia en cumplimiento de las funciones administrativas; Ver ficha N°. 7</v>
      </c>
    </row>
    <row r="16" spans="1:15" s="10" customFormat="1" ht="15.75" thickBot="1" x14ac:dyDescent="0.25">
      <c r="A16" s="11"/>
      <c r="B16" s="94"/>
      <c r="C16" s="76"/>
      <c r="D16" s="77"/>
      <c r="E16" s="93"/>
      <c r="F16" s="57"/>
      <c r="G16" s="50"/>
      <c r="H16" s="51"/>
      <c r="I16" s="52"/>
      <c r="J16" s="53"/>
      <c r="K16" s="53"/>
      <c r="L16" s="53"/>
      <c r="M16" s="54"/>
      <c r="N16" s="54"/>
      <c r="O16" s="101"/>
    </row>
    <row r="17" spans="1:15" s="10" customFormat="1" ht="42" x14ac:dyDescent="0.2">
      <c r="A17" s="11" t="s">
        <v>155</v>
      </c>
      <c r="B17" s="94">
        <v>20</v>
      </c>
      <c r="C17" s="76" t="s">
        <v>37</v>
      </c>
      <c r="D17" s="77"/>
      <c r="E17" s="92" t="str">
        <f t="shared" ref="E17:E19" si="4">C17</f>
        <v>18</v>
      </c>
      <c r="F17" s="38" t="str">
        <f t="shared" si="1"/>
        <v>2000-18</v>
      </c>
      <c r="G17" s="35" t="str">
        <f t="shared" si="2"/>
        <v>g</v>
      </c>
      <c r="H17" s="159" t="str">
        <f>VLOOKUP(E17,'M.V.'!$E$6:$M$51,2,FALSE)</f>
        <v>LIBROS DE MINUTAS DE SERVICIOS PRESTADOS</v>
      </c>
      <c r="I17" s="160"/>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 la memoria histórica de la entidad, porque reflejan el desarrollo detallado de las actividades realizadas en cumplimiento de la atención de emergencias; Ver ficha N°. 20</v>
      </c>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31.5" x14ac:dyDescent="0.2">
      <c r="A19" s="11" t="s">
        <v>155</v>
      </c>
      <c r="B19" s="94">
        <v>25</v>
      </c>
      <c r="C19" s="76" t="s">
        <v>42</v>
      </c>
      <c r="D19" s="77"/>
      <c r="E19" s="92" t="str">
        <f t="shared" si="4"/>
        <v>23</v>
      </c>
      <c r="F19" s="38" t="str">
        <f t="shared" si="1"/>
        <v>2000-23</v>
      </c>
      <c r="G19" s="35" t="str">
        <f t="shared" si="2"/>
        <v>g</v>
      </c>
      <c r="H19" s="159" t="str">
        <f>VLOOKUP(E19,'M.V.'!$E$6:$M$51,2,FALSE)</f>
        <v>ORDENES INTERNAS</v>
      </c>
      <c r="I19" s="160"/>
      <c r="J19" s="27">
        <f>IF(VLOOKUP(E19,'M.V.'!$E$6:$M$51,3,FALSE)=0," ",VLOOKUP(E19,'M.V.'!$E$6:$M$51,3,FALSE))</f>
        <v>20</v>
      </c>
      <c r="K19" s="27" t="str">
        <f>IF(VLOOKUP(E19,'M.V.'!$E$6:$M$51,4,FALSE)=0," ",VLOOKUP(E19,'M.V.'!$E$6:$M$51,4,FALSE))</f>
        <v xml:space="preserve"> </v>
      </c>
      <c r="L19" s="27" t="str">
        <f>IF(VLOOKUP(E19,'M.V.'!$E$6:$M$51,5,FALSE)=0," ",VLOOKUP(E19,'M.V.'!$E$6:$M$51,5,FALSE))</f>
        <v>X</v>
      </c>
      <c r="M19" s="43" t="str">
        <f>IF(VLOOKUP(E19,'M.V.'!$E$6:$M$51,6,FALSE)=0," ",VLOOKUP(E19,'M.V.'!$E$6:$M$51,6,FALSE))</f>
        <v xml:space="preserve"> </v>
      </c>
      <c r="N19" s="43" t="str">
        <f>IF(VLOOKUP(E19,'M.V.'!$E$6:$M$51,7,FALSE)=0," ",VLOOKUP(E19,'M.V.'!$E$6:$M$51,7,FALSE))</f>
        <v xml:space="preserve"> </v>
      </c>
      <c r="O19" s="95" t="str">
        <f>IF(VLOOKUP(E19,'M.V.'!$E$6:$M$51,9,FALSE)=0," ",VLOOKUP(E19,'M.V.'!$E$6:$M$51,9,FALSE))</f>
        <v>Se eliminan una vez cumplido el tiempo de retención en el archivo central por no generar valores secundarios; Ver ficha N°. 25</v>
      </c>
    </row>
    <row r="20" spans="1:15" s="10" customFormat="1" ht="15.75" thickBot="1" x14ac:dyDescent="0.25">
      <c r="A20" s="11"/>
      <c r="B20" s="94"/>
      <c r="C20" s="76"/>
      <c r="D20" s="77"/>
      <c r="E20" s="92"/>
      <c r="F20" s="49"/>
      <c r="G20" s="50"/>
      <c r="H20" s="55"/>
      <c r="I20" s="56"/>
      <c r="J20" s="53"/>
      <c r="K20" s="53"/>
      <c r="L20" s="53"/>
      <c r="M20" s="54"/>
      <c r="N20" s="54"/>
      <c r="O20" s="101"/>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5" customHeight="1" x14ac:dyDescent="0.2">
      <c r="A34" s="12"/>
      <c r="B34" s="11"/>
      <c r="C34" s="12"/>
      <c r="D34" s="12"/>
      <c r="E34" s="12"/>
      <c r="F34" s="152" t="s">
        <v>4</v>
      </c>
      <c r="G34" s="152"/>
      <c r="H34" s="152"/>
      <c r="I34" s="152"/>
      <c r="J34" s="20"/>
      <c r="K34" s="45"/>
      <c r="L34" s="45"/>
      <c r="M34" s="45"/>
      <c r="N34" s="45"/>
      <c r="O34" s="34"/>
      <c r="P34" s="34"/>
    </row>
    <row r="35" spans="1:16" s="10" customFormat="1" ht="13.5" customHeight="1" x14ac:dyDescent="0.2">
      <c r="A35" s="12"/>
      <c r="B35" s="11"/>
      <c r="C35" s="12"/>
      <c r="D35" s="12"/>
      <c r="E35" s="12"/>
      <c r="F35" s="64" t="s">
        <v>15</v>
      </c>
      <c r="G35" s="20" t="s">
        <v>16</v>
      </c>
      <c r="H35" s="20"/>
      <c r="I35" s="20" t="s">
        <v>23</v>
      </c>
      <c r="J35" s="20"/>
      <c r="K35" s="46"/>
      <c r="L35" s="46"/>
      <c r="M35" s="96"/>
      <c r="N35" s="96"/>
      <c r="O35" s="97"/>
      <c r="P35" s="98"/>
    </row>
    <row r="36" spans="1:16" s="10" customFormat="1" ht="13.5" customHeight="1" x14ac:dyDescent="0.2">
      <c r="A36" s="12"/>
      <c r="B36" s="11"/>
      <c r="C36" s="12"/>
      <c r="D36" s="12"/>
      <c r="E36" s="12"/>
      <c r="F36" s="64" t="s">
        <v>19</v>
      </c>
      <c r="G36" s="20" t="s">
        <v>18</v>
      </c>
      <c r="H36" s="20"/>
      <c r="I36" s="20" t="s">
        <v>22</v>
      </c>
      <c r="J36" s="20"/>
      <c r="K36" s="46"/>
      <c r="L36" s="46"/>
      <c r="M36" s="100"/>
      <c r="N36" s="100"/>
      <c r="O36" s="100"/>
      <c r="P36" s="98"/>
    </row>
    <row r="37" spans="1:16" s="10" customFormat="1" ht="13.5" customHeight="1" x14ac:dyDescent="0.2">
      <c r="A37" s="12"/>
      <c r="B37" s="11"/>
      <c r="C37" s="12"/>
      <c r="D37" s="12"/>
      <c r="E37" s="12"/>
      <c r="F37" s="21" t="s">
        <v>5</v>
      </c>
      <c r="G37" s="20" t="s">
        <v>17</v>
      </c>
      <c r="H37" s="20"/>
      <c r="I37" s="20" t="s">
        <v>21</v>
      </c>
      <c r="J37" s="20"/>
      <c r="K37" s="46"/>
      <c r="L37" s="46"/>
      <c r="M37" s="100"/>
      <c r="N37" s="100"/>
      <c r="O37" s="100"/>
      <c r="P37" s="99"/>
    </row>
    <row r="38" spans="1:16" s="10" customFormat="1" ht="13.5" customHeight="1" x14ac:dyDescent="0.2">
      <c r="A38" s="12"/>
      <c r="B38" s="11"/>
      <c r="C38" s="12"/>
      <c r="D38" s="12"/>
      <c r="E38" s="12"/>
      <c r="F38" s="21"/>
      <c r="G38" s="20"/>
      <c r="H38" s="20"/>
      <c r="K38" s="46"/>
      <c r="L38" s="46"/>
      <c r="M38" s="47"/>
      <c r="N38" s="47"/>
      <c r="P38" s="99"/>
    </row>
    <row r="39" spans="1:16" s="10" customFormat="1" ht="13.5" customHeight="1" x14ac:dyDescent="0.2">
      <c r="A39" s="12"/>
      <c r="B39" s="11"/>
      <c r="C39" s="12"/>
      <c r="D39" s="12"/>
      <c r="E39" s="12"/>
      <c r="F39" s="21"/>
      <c r="G39" s="20"/>
      <c r="H39" s="20"/>
      <c r="K39" s="48"/>
      <c r="L39" s="48"/>
      <c r="M39" s="47"/>
      <c r="N39" s="47"/>
    </row>
    <row r="40" spans="1:16" s="10" customFormat="1" ht="13.5" customHeight="1" x14ac:dyDescent="0.2">
      <c r="A40" s="12"/>
      <c r="B40" s="11"/>
      <c r="C40" s="12"/>
      <c r="D40" s="12"/>
      <c r="E40" s="12"/>
      <c r="F40" s="21"/>
      <c r="G40" s="20"/>
      <c r="H40" s="20"/>
      <c r="I40" s="20"/>
      <c r="J40" s="19"/>
      <c r="K40" s="48"/>
      <c r="L40" s="48"/>
      <c r="M40" s="48"/>
      <c r="N40" s="48"/>
      <c r="O40" s="4"/>
    </row>
  </sheetData>
  <sheetProtection selectLockedCells="1" selectUnlockedCells="1"/>
  <mergeCells count="18">
    <mergeCell ref="F10:F11"/>
    <mergeCell ref="F34:I34"/>
    <mergeCell ref="H19:I19"/>
    <mergeCell ref="H17:I17"/>
    <mergeCell ref="H15:I15"/>
    <mergeCell ref="H12:I12"/>
    <mergeCell ref="H13:I13"/>
    <mergeCell ref="A10:A11"/>
    <mergeCell ref="B10:B11"/>
    <mergeCell ref="C10:C11"/>
    <mergeCell ref="D10:D11"/>
    <mergeCell ref="E10:E11"/>
    <mergeCell ref="H2:N3"/>
    <mergeCell ref="H4:N4"/>
    <mergeCell ref="H5:N5"/>
    <mergeCell ref="G10:I11"/>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P47"/>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214</v>
      </c>
      <c r="J7" s="25"/>
      <c r="K7" s="25"/>
      <c r="L7" s="25"/>
      <c r="M7" s="25"/>
      <c r="N7" s="25"/>
      <c r="O7" s="26"/>
    </row>
    <row r="8" spans="1:15" ht="22.5" customHeight="1" x14ac:dyDescent="0.35">
      <c r="A8" s="89" t="s">
        <v>19</v>
      </c>
      <c r="B8" s="91" t="s">
        <v>58</v>
      </c>
      <c r="F8" s="149" t="s">
        <v>254</v>
      </c>
      <c r="G8" s="149"/>
      <c r="H8" s="149"/>
      <c r="I8" s="25" t="s">
        <v>216</v>
      </c>
      <c r="J8" s="25"/>
      <c r="K8" s="25"/>
      <c r="L8" s="25"/>
      <c r="M8" s="25"/>
      <c r="N8" s="25"/>
      <c r="O8" s="26"/>
    </row>
    <row r="9" spans="1:15" ht="15.75" thickBot="1" x14ac:dyDescent="0.25">
      <c r="F9" s="134"/>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30"/>
      <c r="I13" s="131"/>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32"/>
      <c r="I17" s="133"/>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H2:N3"/>
    <mergeCell ref="H4:N4"/>
    <mergeCell ref="H5:N5"/>
    <mergeCell ref="A10:A11"/>
    <mergeCell ref="B10:B11"/>
    <mergeCell ref="C10:C11"/>
    <mergeCell ref="D10:D11"/>
    <mergeCell ref="E10:E11"/>
    <mergeCell ref="J10:J11"/>
    <mergeCell ref="K10:N10"/>
    <mergeCell ref="H14:I16"/>
    <mergeCell ref="F41:I41"/>
    <mergeCell ref="F10:F11"/>
    <mergeCell ref="G10:I11"/>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P47"/>
  <sheetViews>
    <sheetView topLeftCell="D1"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208</v>
      </c>
      <c r="J7" s="25"/>
      <c r="K7" s="25"/>
      <c r="L7" s="25"/>
      <c r="M7" s="25"/>
      <c r="N7" s="25"/>
      <c r="O7" s="26"/>
    </row>
    <row r="8" spans="1:15" ht="22.5" customHeight="1" x14ac:dyDescent="0.35">
      <c r="A8" s="89" t="s">
        <v>19</v>
      </c>
      <c r="B8" s="91" t="s">
        <v>58</v>
      </c>
      <c r="F8" s="149" t="s">
        <v>254</v>
      </c>
      <c r="G8" s="149"/>
      <c r="H8" s="149"/>
      <c r="I8" s="25" t="s">
        <v>218</v>
      </c>
      <c r="J8" s="25"/>
      <c r="K8" s="25"/>
      <c r="L8" s="25"/>
      <c r="M8" s="25"/>
      <c r="N8" s="25"/>
      <c r="O8" s="26"/>
    </row>
    <row r="9" spans="1:15" ht="15.75" thickBot="1" x14ac:dyDescent="0.25">
      <c r="F9" s="7"/>
      <c r="G9" s="33"/>
      <c r="J9" s="8"/>
      <c r="K9" s="41"/>
      <c r="L9" s="41"/>
      <c r="M9" s="41"/>
      <c r="N9" s="41"/>
      <c r="O9" s="9"/>
    </row>
    <row r="10" spans="1:15" s="10" customFormat="1" ht="15.75" customHeight="1" thickBot="1" x14ac:dyDescent="0.25">
      <c r="A10" s="163" t="s">
        <v>9</v>
      </c>
      <c r="B10" s="155" t="s">
        <v>27</v>
      </c>
      <c r="C10" s="163" t="s">
        <v>3</v>
      </c>
      <c r="D10" s="163" t="s">
        <v>10</v>
      </c>
      <c r="E10" s="153" t="s">
        <v>26</v>
      </c>
      <c r="F10" s="165" t="s">
        <v>11</v>
      </c>
      <c r="G10" s="171" t="s">
        <v>255</v>
      </c>
      <c r="H10" s="172"/>
      <c r="I10" s="173"/>
      <c r="J10" s="167" t="s">
        <v>12</v>
      </c>
      <c r="K10" s="177" t="s">
        <v>13</v>
      </c>
      <c r="L10" s="178"/>
      <c r="M10" s="178"/>
      <c r="N10" s="179"/>
      <c r="O10" s="147" t="s">
        <v>7</v>
      </c>
    </row>
    <row r="11" spans="1:15" s="10" customFormat="1" thickBot="1" x14ac:dyDescent="0.25">
      <c r="A11" s="164"/>
      <c r="B11" s="156"/>
      <c r="C11" s="164"/>
      <c r="D11" s="164"/>
      <c r="E11" s="154"/>
      <c r="F11" s="166"/>
      <c r="G11" s="174"/>
      <c r="H11" s="175"/>
      <c r="I11" s="176"/>
      <c r="J11" s="168"/>
      <c r="K11" s="22" t="s">
        <v>5</v>
      </c>
      <c r="L11" s="22" t="s">
        <v>2</v>
      </c>
      <c r="M11" s="22" t="s">
        <v>1</v>
      </c>
      <c r="N11" s="22" t="s">
        <v>0</v>
      </c>
      <c r="O11" s="148"/>
    </row>
    <row r="12" spans="1:15" s="10" customFormat="1" x14ac:dyDescent="0.2">
      <c r="A12" s="11" t="s">
        <v>217</v>
      </c>
      <c r="B12" s="94"/>
      <c r="C12" s="76" t="s">
        <v>14</v>
      </c>
      <c r="D12" s="77"/>
      <c r="E12" s="92" t="str">
        <f t="shared" ref="E12" si="0">C12</f>
        <v>06</v>
      </c>
      <c r="F12" s="37" t="str">
        <f t="shared" ref="F12:F13" si="1">CONCATENATE(A12,"-",E12)</f>
        <v>2430-06</v>
      </c>
      <c r="G12" s="36" t="str">
        <f t="shared" ref="G12:G13" si="2">IF(D12=0,"g","c")</f>
        <v>g</v>
      </c>
      <c r="H12" s="161" t="str">
        <f>VLOOKUP(E12,'M.V.'!$E$6:$M$51,2,FALSE)</f>
        <v>CORRESPONDENCIA</v>
      </c>
      <c r="I12" s="162"/>
      <c r="J12" s="23" t="str">
        <f>IF(VLOOKUP(E12,'M.V.'!$E$6:$M$51,3,FALSE)=0," ",VLOOKUP(E12,'M.V.'!$E$6:$M$51,3,FALSE))</f>
        <v xml:space="preserve"> </v>
      </c>
      <c r="K12" s="23" t="str">
        <f>IF(VLOOKUP(E12,'M.V.'!$E$6:$M$51,4,FALSE)=0," ",VLOOKUP(E12,'M.V.'!$E$6:$M$51,4,FALSE))</f>
        <v xml:space="preserve"> </v>
      </c>
      <c r="L12" s="23" t="str">
        <f>IF(VLOOKUP(E12,'M.V.'!$E$6:$M$51,5,FALSE)=0," ",VLOOKUP(E12,'M.V.'!$E$6:$M$51,5,FALSE))</f>
        <v xml:space="preserve"> </v>
      </c>
      <c r="M12" s="42" t="str">
        <f>IF(VLOOKUP(E12,'M.V.'!$E$6:$M$51,6,FALSE)=0," ",VLOOKUP(E12,'M.V.'!$E$6:$M$51,6,FALSE))</f>
        <v xml:space="preserve"> </v>
      </c>
      <c r="N12" s="42" t="str">
        <f>IF(VLOOKUP(E12,'M.V.'!$E$6:$M$51,7,FALSE)=0," ",VLOOKUP(E12,'M.V.'!$E$6:$M$51,7,FALSE))</f>
        <v xml:space="preserve"> </v>
      </c>
      <c r="O12" s="24" t="str">
        <f>IF(VLOOKUP(E12,'M.V.'!$E$6:$M$51,9,FALSE)=0," ",VLOOKUP(E12,'M.V.'!$E$6:$M$51,9,FALSE))</f>
        <v xml:space="preserve"> </v>
      </c>
    </row>
    <row r="13" spans="1:15" s="10" customFormat="1" ht="31.5" x14ac:dyDescent="0.2">
      <c r="A13" s="11" t="s">
        <v>217</v>
      </c>
      <c r="B13" s="94">
        <v>6</v>
      </c>
      <c r="C13" s="76" t="s">
        <v>14</v>
      </c>
      <c r="D13" s="77" t="s">
        <v>50</v>
      </c>
      <c r="E13" s="93" t="str">
        <f t="shared" ref="E13" si="3">CONCATENATE(C13,".",D13)</f>
        <v>06.01</v>
      </c>
      <c r="F13" s="39" t="str">
        <f t="shared" si="1"/>
        <v>2430-06.01</v>
      </c>
      <c r="G13" s="35" t="str">
        <f t="shared" si="2"/>
        <v>c</v>
      </c>
      <c r="H13" s="157" t="str">
        <f>VLOOKUP(E13,'M.V.'!$E$6:$M$51,2,FALSE)</f>
        <v>CORRESPONDENCIA EXTERNA</v>
      </c>
      <c r="I13" s="158"/>
      <c r="J13" s="27">
        <f>IF(VLOOKUP(E13,'M.V.'!$E$6:$M$51,3,FALSE)=0," ",VLOOKUP(E13,'M.V.'!$E$6:$M$51,3,FALSE))</f>
        <v>12</v>
      </c>
      <c r="K13" s="27" t="str">
        <f>IF(VLOOKUP(E13,'M.V.'!$E$6:$M$51,4,FALSE)=0," ",VLOOKUP(E13,'M.V.'!$E$6:$M$51,4,FALSE))</f>
        <v>X</v>
      </c>
      <c r="L13" s="27" t="str">
        <f>IF(VLOOKUP(E13,'M.V.'!$E$6:$M$51,5,FALSE)=0," ",VLOOKUP(E13,'M.V.'!$E$6:$M$51,5,FALSE))</f>
        <v xml:space="preserve"> </v>
      </c>
      <c r="M13" s="43" t="str">
        <f>IF(VLOOKUP(E13,'M.V.'!$E$6:$M$51,6,FALSE)=0," ",VLOOKUP(E13,'M.V.'!$E$6:$M$51,6,FALSE))</f>
        <v>X</v>
      </c>
      <c r="N13" s="43" t="str">
        <f>IF(VLOOKUP(E13,'M.V.'!$E$6:$M$51,7,FALSE)=0," ",VLOOKUP(E13,'M.V.'!$E$6:$M$51,7,FALSE))</f>
        <v xml:space="preserve"> </v>
      </c>
      <c r="O13" s="95" t="str">
        <f>IF(VLOOKUP(E13,'M.V.'!$E$6:$M$51,9,FALSE)=0," ",VLOOKUP(E13,'M.V.'!$E$6:$M$51,9,FALSE))</f>
        <v>Constituyen parte de la memoria histórica, porque testimonian el desarrollo de las actividades realizadas en cumplimiento de las funciones administrativas; Ver ficha N°. 6</v>
      </c>
    </row>
    <row r="14" spans="1:15" s="10" customFormat="1" ht="15.75" thickBot="1" x14ac:dyDescent="0.25">
      <c r="A14" s="11"/>
      <c r="B14" s="94"/>
      <c r="C14" s="76"/>
      <c r="D14" s="77"/>
      <c r="E14" s="93"/>
      <c r="F14" s="57"/>
      <c r="G14" s="50"/>
      <c r="H14" s="51"/>
      <c r="I14" s="52"/>
      <c r="J14" s="53"/>
      <c r="K14" s="53"/>
      <c r="L14" s="53"/>
      <c r="M14" s="54"/>
      <c r="N14" s="54"/>
      <c r="O14" s="101"/>
    </row>
    <row r="15" spans="1:15" s="10" customFormat="1" ht="12.75" x14ac:dyDescent="0.2">
      <c r="A15" s="12"/>
      <c r="B15" s="11"/>
      <c r="C15" s="12"/>
      <c r="D15" s="12"/>
      <c r="E15" s="12"/>
      <c r="F15" s="13"/>
      <c r="G15" s="32"/>
      <c r="H15" s="14"/>
      <c r="I15" s="14"/>
      <c r="J15" s="15"/>
      <c r="K15" s="44"/>
      <c r="L15" s="44"/>
      <c r="M15" s="44"/>
      <c r="N15" s="44"/>
      <c r="O15" s="16"/>
    </row>
    <row r="16" spans="1:15" s="10" customFormat="1" ht="12.75" x14ac:dyDescent="0.2">
      <c r="A16" s="12"/>
      <c r="B16" s="11"/>
      <c r="C16" s="12"/>
      <c r="D16" s="12"/>
      <c r="E16" s="12"/>
      <c r="F16" s="13"/>
      <c r="G16" s="32"/>
      <c r="H16" s="14"/>
      <c r="I16" s="14"/>
      <c r="J16" s="15"/>
      <c r="K16" s="44"/>
      <c r="L16" s="44"/>
      <c r="M16" s="44"/>
      <c r="N16" s="44"/>
      <c r="O16" s="16"/>
    </row>
    <row r="17" spans="1:15" s="10" customFormat="1" ht="12.75" x14ac:dyDescent="0.2">
      <c r="A17" s="12"/>
      <c r="B17" s="11"/>
      <c r="C17" s="12"/>
      <c r="D17" s="12"/>
      <c r="E17" s="12"/>
      <c r="F17" s="13"/>
      <c r="G17" s="32"/>
      <c r="H17" s="14"/>
      <c r="I17" s="14"/>
      <c r="J17" s="15"/>
      <c r="K17" s="44"/>
      <c r="L17" s="44"/>
      <c r="M17" s="44"/>
      <c r="N17" s="44"/>
      <c r="O17" s="16"/>
    </row>
    <row r="18" spans="1:15" s="10" customFormat="1" ht="12.75" x14ac:dyDescent="0.2">
      <c r="A18" s="12"/>
      <c r="B18" s="11"/>
      <c r="C18" s="12"/>
      <c r="D18" s="12"/>
      <c r="E18" s="12"/>
      <c r="F18" s="13"/>
      <c r="G18" s="32"/>
      <c r="H18" s="14"/>
      <c r="I18" s="14"/>
      <c r="J18" s="15"/>
      <c r="K18" s="44"/>
      <c r="L18" s="44"/>
      <c r="M18" s="44"/>
      <c r="N18" s="44"/>
      <c r="O18" s="16"/>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5">
    <mergeCell ref="H2:N3"/>
    <mergeCell ref="H4:N4"/>
    <mergeCell ref="H5:N5"/>
    <mergeCell ref="A10:A11"/>
    <mergeCell ref="B10:B11"/>
    <mergeCell ref="C10:C11"/>
    <mergeCell ref="D10:D11"/>
    <mergeCell ref="E10:E11"/>
    <mergeCell ref="F41:I41"/>
    <mergeCell ref="G10:I11"/>
    <mergeCell ref="J10:J11"/>
    <mergeCell ref="K10:N10"/>
    <mergeCell ref="H12:I12"/>
    <mergeCell ref="H13:I13"/>
    <mergeCell ref="F10:F11"/>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P47"/>
  <sheetViews>
    <sheetView topLeftCell="F1"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218</v>
      </c>
      <c r="J7" s="25"/>
      <c r="K7" s="25"/>
      <c r="L7" s="25"/>
      <c r="M7" s="25"/>
      <c r="N7" s="25"/>
      <c r="O7" s="26"/>
    </row>
    <row r="8" spans="1:15" ht="22.5" customHeight="1" x14ac:dyDescent="0.35">
      <c r="A8" s="89" t="s">
        <v>19</v>
      </c>
      <c r="B8" s="91" t="s">
        <v>58</v>
      </c>
      <c r="F8" s="149" t="s">
        <v>254</v>
      </c>
      <c r="G8" s="149"/>
      <c r="H8" s="149"/>
      <c r="I8" s="25" t="s">
        <v>220</v>
      </c>
      <c r="J8" s="25"/>
      <c r="K8" s="25"/>
      <c r="L8" s="25"/>
      <c r="M8" s="25"/>
      <c r="N8" s="25"/>
      <c r="O8" s="26"/>
    </row>
    <row r="9" spans="1:15" ht="15.75" thickBot="1" x14ac:dyDescent="0.25">
      <c r="F9" s="7"/>
      <c r="G9" s="33"/>
      <c r="J9" s="8"/>
      <c r="K9" s="41"/>
      <c r="L9" s="41"/>
      <c r="M9" s="41"/>
      <c r="N9" s="41"/>
      <c r="O9" s="9"/>
    </row>
    <row r="10" spans="1:15" s="10" customFormat="1" ht="15.75" customHeight="1" thickBot="1" x14ac:dyDescent="0.25">
      <c r="A10" s="163" t="s">
        <v>9</v>
      </c>
      <c r="B10" s="155" t="s">
        <v>27</v>
      </c>
      <c r="C10" s="163" t="s">
        <v>3</v>
      </c>
      <c r="D10" s="163" t="s">
        <v>10</v>
      </c>
      <c r="E10" s="153" t="s">
        <v>26</v>
      </c>
      <c r="F10" s="165" t="s">
        <v>11</v>
      </c>
      <c r="G10" s="171" t="s">
        <v>255</v>
      </c>
      <c r="H10" s="172"/>
      <c r="I10" s="173"/>
      <c r="J10" s="167" t="s">
        <v>12</v>
      </c>
      <c r="K10" s="177" t="s">
        <v>13</v>
      </c>
      <c r="L10" s="178"/>
      <c r="M10" s="178"/>
      <c r="N10" s="179"/>
      <c r="O10" s="147" t="s">
        <v>7</v>
      </c>
    </row>
    <row r="11" spans="1:15" s="10" customFormat="1" thickBot="1" x14ac:dyDescent="0.25">
      <c r="A11" s="164"/>
      <c r="B11" s="156"/>
      <c r="C11" s="164"/>
      <c r="D11" s="164"/>
      <c r="E11" s="154"/>
      <c r="F11" s="166"/>
      <c r="G11" s="174"/>
      <c r="H11" s="175"/>
      <c r="I11" s="176"/>
      <c r="J11" s="168"/>
      <c r="K11" s="22" t="s">
        <v>5</v>
      </c>
      <c r="L11" s="22" t="s">
        <v>2</v>
      </c>
      <c r="M11" s="22" t="s">
        <v>1</v>
      </c>
      <c r="N11" s="22" t="s">
        <v>0</v>
      </c>
      <c r="O11" s="148"/>
    </row>
    <row r="12" spans="1:15" s="10" customFormat="1" ht="31.5" x14ac:dyDescent="0.2">
      <c r="A12" s="11" t="s">
        <v>219</v>
      </c>
      <c r="B12" s="94">
        <v>37</v>
      </c>
      <c r="C12" s="76" t="s">
        <v>48</v>
      </c>
      <c r="D12" s="77"/>
      <c r="E12" s="92" t="str">
        <f t="shared" ref="E12" si="0">C12</f>
        <v>29</v>
      </c>
      <c r="F12" s="37" t="str">
        <f t="shared" ref="F12" si="1">CONCATENATE(A12,"-",E12)</f>
        <v>2431-29</v>
      </c>
      <c r="G12" s="36" t="str">
        <f t="shared" ref="G12" si="2">IF(D12=0,"g","c")</f>
        <v>g</v>
      </c>
      <c r="H12" s="161" t="str">
        <f>VLOOKUP(E12,'M.V.'!$E$6:$M$51,2,FALSE)</f>
        <v>RECIBOS DE CAJA</v>
      </c>
      <c r="I12" s="162"/>
      <c r="J12" s="23">
        <f>IF(VLOOKUP(E12,'M.V.'!$E$6:$M$51,3,FALSE)=0," ",VLOOKUP(E12,'M.V.'!$E$6:$M$51,3,FALSE))</f>
        <v>12</v>
      </c>
      <c r="K12" s="23" t="str">
        <f>IF(VLOOKUP(E12,'M.V.'!$E$6:$M$51,4,FALSE)=0," ",VLOOKUP(E12,'M.V.'!$E$6:$M$51,4,FALSE))</f>
        <v xml:space="preserve"> </v>
      </c>
      <c r="L12" s="23" t="str">
        <f>IF(VLOOKUP(E12,'M.V.'!$E$6:$M$51,5,FALSE)=0," ",VLOOKUP(E12,'M.V.'!$E$6:$M$51,5,FALSE))</f>
        <v>X</v>
      </c>
      <c r="M12" s="42" t="str">
        <f>IF(VLOOKUP(E12,'M.V.'!$E$6:$M$51,6,FALSE)=0," ",VLOOKUP(E12,'M.V.'!$E$6:$M$51,6,FALSE))</f>
        <v xml:space="preserve"> </v>
      </c>
      <c r="N12" s="42" t="str">
        <f>IF(VLOOKUP(E12,'M.V.'!$E$6:$M$51,7,FALSE)=0," ",VLOOKUP(E12,'M.V.'!$E$6:$M$51,7,FALSE))</f>
        <v xml:space="preserve"> </v>
      </c>
      <c r="O12" s="24" t="str">
        <f>IF(VLOOKUP(E12,'M.V.'!$E$6:$M$51,9,FALSE)=0," ",VLOOKUP(E12,'M.V.'!$E$6:$M$51,9,FALSE))</f>
        <v>Se eliminan una vez cumplido el tiempo de retención en el archivo central por no generar valores secundarios; Ver ficha N°. 37</v>
      </c>
    </row>
    <row r="13" spans="1:15" s="10" customFormat="1" ht="15.75" thickBot="1" x14ac:dyDescent="0.25">
      <c r="A13" s="11"/>
      <c r="B13" s="94"/>
      <c r="C13" s="76"/>
      <c r="D13" s="77"/>
      <c r="E13" s="92"/>
      <c r="F13" s="49"/>
      <c r="G13" s="50"/>
      <c r="H13" s="55"/>
      <c r="I13" s="56"/>
      <c r="J13" s="53"/>
      <c r="K13" s="53"/>
      <c r="L13" s="53"/>
      <c r="M13" s="54"/>
      <c r="N13" s="54"/>
      <c r="O13" s="101"/>
    </row>
    <row r="14" spans="1:15" s="10" customFormat="1" ht="12.75" x14ac:dyDescent="0.2">
      <c r="A14" s="12"/>
      <c r="B14" s="11"/>
      <c r="C14" s="12"/>
      <c r="D14" s="12"/>
      <c r="E14" s="12"/>
      <c r="F14" s="13"/>
      <c r="G14" s="32"/>
      <c r="H14" s="14"/>
      <c r="I14" s="14"/>
      <c r="J14" s="15"/>
      <c r="K14" s="44"/>
      <c r="L14" s="44"/>
      <c r="M14" s="44"/>
      <c r="N14" s="44"/>
      <c r="O14" s="16"/>
    </row>
    <row r="15" spans="1:15" s="10" customFormat="1" ht="12.75" x14ac:dyDescent="0.2">
      <c r="A15" s="12"/>
      <c r="B15" s="11"/>
      <c r="C15" s="12"/>
      <c r="D15" s="12"/>
      <c r="E15" s="12"/>
      <c r="F15" s="13"/>
      <c r="G15" s="32"/>
      <c r="H15" s="14"/>
      <c r="I15" s="14"/>
      <c r="J15" s="15"/>
      <c r="K15" s="44"/>
      <c r="L15" s="44"/>
      <c r="M15" s="44"/>
      <c r="N15" s="44"/>
      <c r="O15" s="16"/>
    </row>
    <row r="16" spans="1:15" s="10" customFormat="1" ht="12.75" x14ac:dyDescent="0.2">
      <c r="A16" s="12"/>
      <c r="B16" s="11"/>
      <c r="C16" s="12"/>
      <c r="D16" s="12"/>
      <c r="E16" s="12"/>
      <c r="F16" s="13"/>
      <c r="G16" s="32"/>
      <c r="H16" s="14"/>
      <c r="I16" s="14"/>
      <c r="J16" s="15"/>
      <c r="K16" s="44"/>
      <c r="L16" s="44"/>
      <c r="M16" s="44"/>
      <c r="N16" s="44"/>
      <c r="O16" s="16"/>
    </row>
    <row r="17" spans="1:15" s="10" customFormat="1" ht="12.75" x14ac:dyDescent="0.2">
      <c r="A17" s="12"/>
      <c r="B17" s="11"/>
      <c r="C17" s="12"/>
      <c r="D17" s="12"/>
      <c r="E17" s="12"/>
      <c r="F17" s="13"/>
      <c r="G17" s="32"/>
      <c r="H17" s="14"/>
      <c r="I17" s="14"/>
      <c r="J17" s="15"/>
      <c r="K17" s="44"/>
      <c r="L17" s="44"/>
      <c r="M17" s="44"/>
      <c r="N17" s="44"/>
      <c r="O17" s="16"/>
    </row>
    <row r="18" spans="1:15" s="10" customFormat="1" ht="12.75" x14ac:dyDescent="0.2">
      <c r="A18" s="12"/>
      <c r="B18" s="11"/>
      <c r="C18" s="12"/>
      <c r="D18" s="12"/>
      <c r="E18" s="12"/>
      <c r="F18" s="13"/>
      <c r="G18" s="32"/>
      <c r="H18" s="14"/>
      <c r="I18" s="14"/>
      <c r="J18" s="15"/>
      <c r="K18" s="44"/>
      <c r="L18" s="44"/>
      <c r="M18" s="44"/>
      <c r="N18" s="44"/>
      <c r="O18" s="16"/>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H2:N3"/>
    <mergeCell ref="H4:N4"/>
    <mergeCell ref="H5:N5"/>
    <mergeCell ref="A10:A11"/>
    <mergeCell ref="B10:B11"/>
    <mergeCell ref="C10:C11"/>
    <mergeCell ref="D10:D11"/>
    <mergeCell ref="E10:E11"/>
    <mergeCell ref="F10:F11"/>
    <mergeCell ref="F41:I41"/>
    <mergeCell ref="H12:I12"/>
    <mergeCell ref="G10:I11"/>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P47"/>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218</v>
      </c>
      <c r="J7" s="25"/>
      <c r="K7" s="25"/>
      <c r="L7" s="25"/>
      <c r="M7" s="25"/>
      <c r="N7" s="25"/>
      <c r="O7" s="26"/>
    </row>
    <row r="8" spans="1:15" ht="22.5" customHeight="1" x14ac:dyDescent="0.35">
      <c r="A8" s="89" t="s">
        <v>19</v>
      </c>
      <c r="B8" s="91" t="s">
        <v>58</v>
      </c>
      <c r="F8" s="149" t="s">
        <v>254</v>
      </c>
      <c r="G8" s="149"/>
      <c r="H8" s="149"/>
      <c r="I8" s="25" t="s">
        <v>221</v>
      </c>
      <c r="J8" s="25"/>
      <c r="K8" s="25"/>
      <c r="L8" s="25"/>
      <c r="M8" s="25"/>
      <c r="N8" s="25"/>
      <c r="O8" s="26"/>
    </row>
    <row r="9" spans="1:15" ht="15.75" thickBot="1" x14ac:dyDescent="0.25">
      <c r="F9" s="134"/>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30"/>
      <c r="I13" s="131"/>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32"/>
      <c r="I17" s="133"/>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H2:N3"/>
    <mergeCell ref="H4:N4"/>
    <mergeCell ref="H5:N5"/>
    <mergeCell ref="A10:A11"/>
    <mergeCell ref="B10:B11"/>
    <mergeCell ref="C10:C11"/>
    <mergeCell ref="D10:D11"/>
    <mergeCell ref="E10:E11"/>
    <mergeCell ref="J10:J11"/>
    <mergeCell ref="K10:N10"/>
    <mergeCell ref="H14:I16"/>
    <mergeCell ref="F41:I41"/>
    <mergeCell ref="F10:F11"/>
    <mergeCell ref="G10:I11"/>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P40"/>
  <sheetViews>
    <sheetView topLeftCell="E1"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208</v>
      </c>
      <c r="J7" s="25"/>
      <c r="K7" s="25"/>
      <c r="L7" s="25"/>
      <c r="M7" s="25"/>
      <c r="N7" s="25"/>
      <c r="O7" s="26"/>
    </row>
    <row r="8" spans="1:15" ht="22.5" customHeight="1" x14ac:dyDescent="0.35">
      <c r="A8" s="89" t="s">
        <v>19</v>
      </c>
      <c r="B8" s="91" t="s">
        <v>58</v>
      </c>
      <c r="F8" s="149" t="s">
        <v>254</v>
      </c>
      <c r="G8" s="149"/>
      <c r="H8" s="149"/>
      <c r="I8" s="25" t="s">
        <v>223</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ht="31.5" x14ac:dyDescent="0.2">
      <c r="A12" s="11" t="s">
        <v>222</v>
      </c>
      <c r="B12" s="94">
        <v>3</v>
      </c>
      <c r="C12" s="76" t="s">
        <v>52</v>
      </c>
      <c r="D12" s="77"/>
      <c r="E12" s="92" t="str">
        <f t="shared" ref="E12:E14" si="0">C12</f>
        <v>03</v>
      </c>
      <c r="F12" s="38" t="str">
        <f t="shared" ref="F12:F19" si="1">CONCATENATE(A12,"-",E12)</f>
        <v>2440-03</v>
      </c>
      <c r="G12" s="35" t="str">
        <f t="shared" ref="G12:G19" si="2">IF(D12=0,"g","c")</f>
        <v>g</v>
      </c>
      <c r="H12" s="159" t="str">
        <f>VLOOKUP(E12,'M.V.'!$E$6:$M$51,2,FALSE)</f>
        <v>CAJA MENOR</v>
      </c>
      <c r="I12" s="160"/>
      <c r="J12" s="27">
        <f>IF(VLOOKUP(E12,'M.V.'!$E$6:$M$51,3,FALSE)=0," ",VLOOKUP(E12,'M.V.'!$E$6:$M$51,3,FALSE))</f>
        <v>20</v>
      </c>
      <c r="K12" s="27" t="str">
        <f>IF(VLOOKUP(E12,'M.V.'!$E$6:$M$51,4,FALSE)=0," ",VLOOKUP(E12,'M.V.'!$E$6:$M$51,4,FALSE))</f>
        <v xml:space="preserve"> </v>
      </c>
      <c r="L12" s="27" t="str">
        <f>IF(VLOOKUP(E12,'M.V.'!$E$6:$M$51,5,FALSE)=0," ",VLOOKUP(E12,'M.V.'!$E$6:$M$51,5,FALSE))</f>
        <v>X</v>
      </c>
      <c r="M12" s="43" t="str">
        <f>IF(VLOOKUP(E12,'M.V.'!$E$6:$M$51,6,FALSE)=0," ",VLOOKUP(E12,'M.V.'!$E$6:$M$51,6,FALSE))</f>
        <v xml:space="preserve"> </v>
      </c>
      <c r="N12" s="43" t="str">
        <f>IF(VLOOKUP(E12,'M.V.'!$E$6:$M$51,7,FALSE)=0," ",VLOOKUP(E12,'M.V.'!$E$6:$M$51,7,FALSE))</f>
        <v xml:space="preserve"> </v>
      </c>
      <c r="O12" s="95" t="str">
        <f>IF(VLOOKUP(E12,'M.V.'!$E$6:$M$51,9,FALSE)=0," ",VLOOKUP(E12,'M.V.'!$E$6:$M$51,9,FALSE))</f>
        <v>Se eliminan una vez cumplido el tiempo de retención en el archivo central por no generar valores secundarios; Ver ficha N°. 3</v>
      </c>
    </row>
    <row r="13" spans="1:15" s="10" customFormat="1" ht="15.75" thickBot="1" x14ac:dyDescent="0.25">
      <c r="A13" s="11"/>
      <c r="B13" s="94"/>
      <c r="C13" s="76"/>
      <c r="D13" s="77"/>
      <c r="E13" s="92"/>
      <c r="F13" s="49"/>
      <c r="G13" s="50"/>
      <c r="H13" s="55"/>
      <c r="I13" s="56"/>
      <c r="J13" s="53"/>
      <c r="K13" s="53"/>
      <c r="L13" s="53"/>
      <c r="M13" s="54"/>
      <c r="N13" s="54"/>
      <c r="O13" s="101"/>
    </row>
    <row r="14" spans="1:15" s="10" customFormat="1" x14ac:dyDescent="0.2">
      <c r="A14" s="11" t="s">
        <v>222</v>
      </c>
      <c r="B14" s="94"/>
      <c r="C14" s="76" t="s">
        <v>14</v>
      </c>
      <c r="D14" s="77"/>
      <c r="E14" s="92" t="str">
        <f t="shared" si="0"/>
        <v>06</v>
      </c>
      <c r="F14" s="37" t="str">
        <f t="shared" si="1"/>
        <v>2440-06</v>
      </c>
      <c r="G14" s="36" t="str">
        <f t="shared" si="2"/>
        <v>g</v>
      </c>
      <c r="H14" s="161" t="str">
        <f>VLOOKUP(E14,'M.V.'!$E$6:$M$51,2,FALSE)</f>
        <v>CORRESPONDENCIA</v>
      </c>
      <c r="I14" s="162"/>
      <c r="J14" s="23" t="str">
        <f>IF(VLOOKUP(E14,'M.V.'!$E$6:$M$51,3,FALSE)=0," ",VLOOKUP(E14,'M.V.'!$E$6:$M$51,3,FALSE))</f>
        <v xml:space="preserve"> </v>
      </c>
      <c r="K14" s="23" t="str">
        <f>IF(VLOOKUP(E14,'M.V.'!$E$6:$M$51,4,FALSE)=0," ",VLOOKUP(E14,'M.V.'!$E$6:$M$51,4,FALSE))</f>
        <v xml:space="preserve"> </v>
      </c>
      <c r="L14" s="23" t="str">
        <f>IF(VLOOKUP(E14,'M.V.'!$E$6:$M$51,5,FALSE)=0," ",VLOOKUP(E14,'M.V.'!$E$6:$M$51,5,FALSE))</f>
        <v xml:space="preserve"> </v>
      </c>
      <c r="M14" s="42" t="str">
        <f>IF(VLOOKUP(E14,'M.V.'!$E$6:$M$51,6,FALSE)=0," ",VLOOKUP(E14,'M.V.'!$E$6:$M$51,6,FALSE))</f>
        <v xml:space="preserve"> </v>
      </c>
      <c r="N14" s="42" t="str">
        <f>IF(VLOOKUP(E14,'M.V.'!$E$6:$M$51,7,FALSE)=0," ",VLOOKUP(E14,'M.V.'!$E$6:$M$51,7,FALSE))</f>
        <v xml:space="preserve"> </v>
      </c>
      <c r="O14" s="24" t="str">
        <f>IF(VLOOKUP(E14,'M.V.'!$E$6:$M$51,9,FALSE)=0," ",VLOOKUP(E14,'M.V.'!$E$6:$M$51,9,FALSE))</f>
        <v xml:space="preserve"> </v>
      </c>
    </row>
    <row r="15" spans="1:15" s="10" customFormat="1" ht="31.5" x14ac:dyDescent="0.2">
      <c r="A15" s="11" t="s">
        <v>222</v>
      </c>
      <c r="B15" s="94">
        <v>6</v>
      </c>
      <c r="C15" s="76" t="s">
        <v>14</v>
      </c>
      <c r="D15" s="77" t="s">
        <v>50</v>
      </c>
      <c r="E15" s="93" t="str">
        <f t="shared" ref="E15" si="3">CONCATENATE(C15,".",D15)</f>
        <v>06.01</v>
      </c>
      <c r="F15" s="39" t="str">
        <f t="shared" si="1"/>
        <v>2440-06.01</v>
      </c>
      <c r="G15" s="35" t="str">
        <f t="shared" si="2"/>
        <v>c</v>
      </c>
      <c r="H15" s="157" t="str">
        <f>VLOOKUP(E15,'M.V.'!$E$6:$M$51,2,FALSE)</f>
        <v>CORRESPONDENCIA EXTERNA</v>
      </c>
      <c r="I15" s="158"/>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porque testimonian el desarrollo de las actividades realizadas en cumplimiento de las funciones administrativas; Ver ficha N°. 6</v>
      </c>
    </row>
    <row r="16" spans="1:15" s="10" customFormat="1" ht="15.75" thickBot="1" x14ac:dyDescent="0.25">
      <c r="A16" s="11"/>
      <c r="B16" s="94"/>
      <c r="C16" s="76"/>
      <c r="D16" s="77"/>
      <c r="E16" s="93"/>
      <c r="F16" s="57"/>
      <c r="G16" s="50"/>
      <c r="H16" s="51"/>
      <c r="I16" s="52"/>
      <c r="J16" s="53"/>
      <c r="K16" s="53"/>
      <c r="L16" s="53"/>
      <c r="M16" s="54"/>
      <c r="N16" s="54"/>
      <c r="O16" s="101"/>
    </row>
    <row r="17" spans="1:15" s="10" customFormat="1" ht="42" x14ac:dyDescent="0.2">
      <c r="A17" s="11" t="s">
        <v>222</v>
      </c>
      <c r="B17" s="94">
        <v>9</v>
      </c>
      <c r="C17" s="76" t="s">
        <v>56</v>
      </c>
      <c r="D17" s="77"/>
      <c r="E17" s="92" t="str">
        <f t="shared" ref="E17" si="4">C17</f>
        <v>08</v>
      </c>
      <c r="F17" s="38" t="str">
        <f t="shared" si="1"/>
        <v>2440-08</v>
      </c>
      <c r="G17" s="35" t="str">
        <f t="shared" si="2"/>
        <v>g</v>
      </c>
      <c r="H17" s="159" t="str">
        <f>VLOOKUP(E17,'M.V.'!$E$6:$M$51,2,FALSE)</f>
        <v>CUENTAS DEL FONDO BOMBEROS</v>
      </c>
      <c r="I17" s="160"/>
      <c r="J17" s="27">
        <f>IF(VLOOKUP(E17,'M.V.'!$E$6:$M$51,3,FALSE)=0," ",VLOOKUP(E17,'M.V.'!$E$6:$M$51,3,FALSE))</f>
        <v>20</v>
      </c>
      <c r="K17" s="27" t="str">
        <f>IF(VLOOKUP(E17,'M.V.'!$E$6:$M$51,4,FALSE)=0," ",VLOOKUP(E17,'M.V.'!$E$6:$M$51,4,FALSE))</f>
        <v xml:space="preserve"> </v>
      </c>
      <c r="L17" s="27" t="str">
        <f>IF(VLOOKUP(E17,'M.V.'!$E$6:$M$51,5,FALSE)=0," ",VLOOKUP(E17,'M.V.'!$E$6:$M$51,5,FALSE))</f>
        <v xml:space="preserve"> </v>
      </c>
      <c r="M17" s="43" t="str">
        <f>IF(VLOOKUP(E17,'M.V.'!$E$6:$M$51,6,FALSE)=0," ",VLOOKUP(E17,'M.V.'!$E$6:$M$51,6,FALSE))</f>
        <v>X</v>
      </c>
      <c r="N17" s="43" t="str">
        <f>IF(VLOOKUP(E17,'M.V.'!$E$6:$M$51,7,FALSE)=0," ",VLOOKUP(E17,'M.V.'!$E$6:$M$51,7,FALSE))</f>
        <v>X</v>
      </c>
      <c r="O17" s="95" t="str">
        <f>IF(VLOOKUP(E17,'M.V.'!$E$6:$M$51,9,FALSE)=0," ",VLOOKUP(E17,'M.V.'!$E$6:$M$51,9,FALSE))</f>
        <v>Seleccionar como muestra representativa las cuentas del fondo de bomberos de diciembre de cada año, teniendo en cuenta que en este mes el movimiento es mayor; Ver ficha N°. 9</v>
      </c>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42" x14ac:dyDescent="0.2">
      <c r="A19" s="11" t="s">
        <v>222</v>
      </c>
      <c r="B19" s="94">
        <v>21</v>
      </c>
      <c r="C19" s="76" t="s">
        <v>38</v>
      </c>
      <c r="D19" s="77"/>
      <c r="E19" s="92" t="str">
        <f t="shared" ref="E19" si="5">C19</f>
        <v>19</v>
      </c>
      <c r="F19" s="38" t="str">
        <f t="shared" si="1"/>
        <v>2440-19</v>
      </c>
      <c r="G19" s="35" t="str">
        <f t="shared" si="2"/>
        <v>g</v>
      </c>
      <c r="H19" s="159" t="str">
        <f>VLOOKUP(E19,'M.V.'!$E$6:$M$51,2,FALSE)</f>
        <v>LIBROS OFICIALES</v>
      </c>
      <c r="I19" s="160"/>
      <c r="J19" s="27">
        <f>IF(VLOOKUP(E19,'M.V.'!$E$6:$M$51,3,FALSE)=0," ",VLOOKUP(E19,'M.V.'!$E$6:$M$51,3,FALSE))</f>
        <v>20</v>
      </c>
      <c r="K19" s="27" t="str">
        <f>IF(VLOOKUP(E19,'M.V.'!$E$6:$M$51,4,FALSE)=0," ",VLOOKUP(E19,'M.V.'!$E$6:$M$51,4,FALSE))</f>
        <v>X</v>
      </c>
      <c r="L19" s="27" t="str">
        <f>IF(VLOOKUP(E19,'M.V.'!$E$6:$M$51,5,FALSE)=0," ",VLOOKUP(E19,'M.V.'!$E$6:$M$51,5,FALSE))</f>
        <v xml:space="preserve"> </v>
      </c>
      <c r="M19" s="43" t="str">
        <f>IF(VLOOKUP(E19,'M.V.'!$E$6:$M$51,6,FALSE)=0," ",VLOOKUP(E19,'M.V.'!$E$6:$M$51,6,FALSE))</f>
        <v>X</v>
      </c>
      <c r="N19" s="43" t="str">
        <f>IF(VLOOKUP(E19,'M.V.'!$E$6:$M$51,7,FALSE)=0," ",VLOOKUP(E19,'M.V.'!$E$6:$M$51,7,FALSE))</f>
        <v xml:space="preserve"> </v>
      </c>
      <c r="O19" s="95" t="str">
        <f>IF(VLOOKUP(E19,'M.V.'!$E$6:$M$51,9,FALSE)=0," ",VLOOKUP(E19,'M.V.'!$E$6:$M$51,9,FALSE))</f>
        <v>Se conservan totalmente por cuanto recogen de manera consolidada la información contable y financiera de la entidad y testimonian la situación económica de la misma; Ver ficha N°. 21</v>
      </c>
    </row>
    <row r="20" spans="1:15" s="10" customFormat="1" ht="15.75" thickBot="1" x14ac:dyDescent="0.25">
      <c r="A20" s="11"/>
      <c r="B20" s="94"/>
      <c r="C20" s="76"/>
      <c r="D20" s="77"/>
      <c r="E20" s="92"/>
      <c r="F20" s="49"/>
      <c r="G20" s="50"/>
      <c r="H20" s="55"/>
      <c r="I20" s="56"/>
      <c r="J20" s="53"/>
      <c r="K20" s="53"/>
      <c r="L20" s="53"/>
      <c r="M20" s="54"/>
      <c r="N20" s="54"/>
      <c r="O20" s="101"/>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5" customHeight="1" x14ac:dyDescent="0.2">
      <c r="A34" s="12"/>
      <c r="B34" s="11"/>
      <c r="C34" s="12"/>
      <c r="D34" s="12"/>
      <c r="E34" s="12"/>
      <c r="F34" s="152" t="s">
        <v>4</v>
      </c>
      <c r="G34" s="152"/>
      <c r="H34" s="152"/>
      <c r="I34" s="152"/>
      <c r="J34" s="20"/>
      <c r="K34" s="45"/>
      <c r="L34" s="45"/>
      <c r="M34" s="45"/>
      <c r="N34" s="45"/>
      <c r="O34" s="34"/>
      <c r="P34" s="34"/>
    </row>
    <row r="35" spans="1:16" s="10" customFormat="1" ht="13.5" customHeight="1" x14ac:dyDescent="0.2">
      <c r="A35" s="12"/>
      <c r="B35" s="11"/>
      <c r="C35" s="12"/>
      <c r="D35" s="12"/>
      <c r="E35" s="12"/>
      <c r="F35" s="64" t="s">
        <v>15</v>
      </c>
      <c r="G35" s="20" t="s">
        <v>16</v>
      </c>
      <c r="H35" s="20"/>
      <c r="I35" s="20" t="s">
        <v>23</v>
      </c>
      <c r="J35" s="20"/>
      <c r="K35" s="46"/>
      <c r="L35" s="46"/>
      <c r="M35" s="96"/>
      <c r="N35" s="96"/>
      <c r="O35" s="97"/>
      <c r="P35" s="98"/>
    </row>
    <row r="36" spans="1:16" s="10" customFormat="1" ht="13.5" customHeight="1" x14ac:dyDescent="0.2">
      <c r="A36" s="12"/>
      <c r="B36" s="11"/>
      <c r="C36" s="12"/>
      <c r="D36" s="12"/>
      <c r="E36" s="12"/>
      <c r="F36" s="64" t="s">
        <v>19</v>
      </c>
      <c r="G36" s="20" t="s">
        <v>18</v>
      </c>
      <c r="H36" s="20"/>
      <c r="I36" s="20" t="s">
        <v>22</v>
      </c>
      <c r="J36" s="20"/>
      <c r="K36" s="46"/>
      <c r="L36" s="46"/>
      <c r="M36" s="100"/>
      <c r="N36" s="100"/>
      <c r="O36" s="100"/>
      <c r="P36" s="98"/>
    </row>
    <row r="37" spans="1:16" s="10" customFormat="1" ht="13.5" customHeight="1" x14ac:dyDescent="0.2">
      <c r="A37" s="12"/>
      <c r="B37" s="11"/>
      <c r="C37" s="12"/>
      <c r="D37" s="12"/>
      <c r="E37" s="12"/>
      <c r="F37" s="21" t="s">
        <v>5</v>
      </c>
      <c r="G37" s="20" t="s">
        <v>17</v>
      </c>
      <c r="H37" s="20"/>
      <c r="I37" s="20" t="s">
        <v>21</v>
      </c>
      <c r="J37" s="20"/>
      <c r="K37" s="46"/>
      <c r="L37" s="46"/>
      <c r="M37" s="100"/>
      <c r="N37" s="100"/>
      <c r="O37" s="100"/>
      <c r="P37" s="99"/>
    </row>
    <row r="38" spans="1:16" s="10" customFormat="1" ht="13.5" customHeight="1" x14ac:dyDescent="0.2">
      <c r="A38" s="12"/>
      <c r="B38" s="11"/>
      <c r="C38" s="12"/>
      <c r="D38" s="12"/>
      <c r="E38" s="12"/>
      <c r="F38" s="21"/>
      <c r="G38" s="20"/>
      <c r="H38" s="20"/>
      <c r="K38" s="46"/>
      <c r="L38" s="46"/>
      <c r="M38" s="47"/>
      <c r="N38" s="47"/>
      <c r="P38" s="99"/>
    </row>
    <row r="39" spans="1:16" s="10" customFormat="1" ht="13.5" customHeight="1" x14ac:dyDescent="0.2">
      <c r="A39" s="12"/>
      <c r="B39" s="11"/>
      <c r="C39" s="12"/>
      <c r="D39" s="12"/>
      <c r="E39" s="12"/>
      <c r="F39" s="21"/>
      <c r="G39" s="20"/>
      <c r="H39" s="20"/>
      <c r="K39" s="48"/>
      <c r="L39" s="48"/>
      <c r="M39" s="47"/>
      <c r="N39" s="47"/>
    </row>
    <row r="40" spans="1:16" s="10" customFormat="1" ht="13.5" customHeight="1" x14ac:dyDescent="0.2">
      <c r="A40" s="12"/>
      <c r="B40" s="11"/>
      <c r="C40" s="12"/>
      <c r="D40" s="12"/>
      <c r="E40" s="12"/>
      <c r="F40" s="21"/>
      <c r="G40" s="20"/>
      <c r="H40" s="20"/>
      <c r="I40" s="20"/>
      <c r="J40" s="19"/>
      <c r="K40" s="48"/>
      <c r="L40" s="48"/>
      <c r="M40" s="48"/>
      <c r="N40" s="48"/>
      <c r="O40" s="4"/>
    </row>
  </sheetData>
  <sheetProtection selectLockedCells="1" selectUnlockedCells="1"/>
  <mergeCells count="18">
    <mergeCell ref="H2:N3"/>
    <mergeCell ref="H4:N4"/>
    <mergeCell ref="H5:N5"/>
    <mergeCell ref="G10:I11"/>
    <mergeCell ref="J10:J11"/>
    <mergeCell ref="K10:N10"/>
    <mergeCell ref="A10:A11"/>
    <mergeCell ref="B10:B11"/>
    <mergeCell ref="C10:C11"/>
    <mergeCell ref="D10:D11"/>
    <mergeCell ref="E10:E11"/>
    <mergeCell ref="F10:F11"/>
    <mergeCell ref="F34:I34"/>
    <mergeCell ref="H19:I19"/>
    <mergeCell ref="H17:I17"/>
    <mergeCell ref="H12:I12"/>
    <mergeCell ref="H14:I14"/>
    <mergeCell ref="H15:I1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P47"/>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223</v>
      </c>
      <c r="J7" s="25"/>
      <c r="K7" s="25"/>
      <c r="L7" s="25"/>
      <c r="M7" s="25"/>
      <c r="N7" s="25"/>
      <c r="O7" s="26"/>
    </row>
    <row r="8" spans="1:15" ht="22.5" customHeight="1" x14ac:dyDescent="0.35">
      <c r="A8" s="89" t="s">
        <v>19</v>
      </c>
      <c r="B8" s="91" t="s">
        <v>58</v>
      </c>
      <c r="F8" s="149" t="s">
        <v>254</v>
      </c>
      <c r="G8" s="149"/>
      <c r="H8" s="149"/>
      <c r="I8" s="25" t="s">
        <v>224</v>
      </c>
      <c r="J8" s="25"/>
      <c r="K8" s="25"/>
      <c r="L8" s="25"/>
      <c r="M8" s="25"/>
      <c r="N8" s="25"/>
      <c r="O8" s="26"/>
    </row>
    <row r="9" spans="1:15" ht="15.75" thickBot="1" x14ac:dyDescent="0.25">
      <c r="F9" s="134"/>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30"/>
      <c r="I13" s="131"/>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32"/>
      <c r="I17" s="133"/>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H2:N3"/>
    <mergeCell ref="H4:N4"/>
    <mergeCell ref="H5:N5"/>
    <mergeCell ref="A10:A11"/>
    <mergeCell ref="B10:B11"/>
    <mergeCell ref="C10:C11"/>
    <mergeCell ref="D10:D11"/>
    <mergeCell ref="E10:E11"/>
    <mergeCell ref="J10:J11"/>
    <mergeCell ref="K10:N10"/>
    <mergeCell ref="H14:I16"/>
    <mergeCell ref="F41:I41"/>
    <mergeCell ref="F10:F11"/>
    <mergeCell ref="G10:I11"/>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P47"/>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223</v>
      </c>
      <c r="J7" s="25"/>
      <c r="K7" s="25"/>
      <c r="L7" s="25"/>
      <c r="M7" s="25"/>
      <c r="N7" s="25"/>
      <c r="O7" s="26"/>
    </row>
    <row r="8" spans="1:15" ht="22.5" customHeight="1" x14ac:dyDescent="0.35">
      <c r="A8" s="89" t="s">
        <v>19</v>
      </c>
      <c r="B8" s="91" t="s">
        <v>58</v>
      </c>
      <c r="F8" s="149" t="s">
        <v>254</v>
      </c>
      <c r="G8" s="149"/>
      <c r="H8" s="149"/>
      <c r="I8" s="25" t="s">
        <v>225</v>
      </c>
      <c r="J8" s="25"/>
      <c r="K8" s="25"/>
      <c r="L8" s="25"/>
      <c r="M8" s="25"/>
      <c r="N8" s="25"/>
      <c r="O8" s="26"/>
    </row>
    <row r="9" spans="1:15" ht="15.75" thickBot="1" x14ac:dyDescent="0.25">
      <c r="F9" s="134"/>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30"/>
      <c r="I13" s="131"/>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32"/>
      <c r="I17" s="133"/>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H2:N3"/>
    <mergeCell ref="H4:N4"/>
    <mergeCell ref="H5:N5"/>
    <mergeCell ref="A10:A11"/>
    <mergeCell ref="B10:B11"/>
    <mergeCell ref="C10:C11"/>
    <mergeCell ref="D10:D11"/>
    <mergeCell ref="E10:E11"/>
    <mergeCell ref="J10:J11"/>
    <mergeCell ref="K10:N10"/>
    <mergeCell ref="H14:I16"/>
    <mergeCell ref="F41:I41"/>
    <mergeCell ref="F10:F11"/>
    <mergeCell ref="G10:I11"/>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P46"/>
  <sheetViews>
    <sheetView topLeftCell="D1"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208</v>
      </c>
      <c r="J7" s="25"/>
      <c r="K7" s="25"/>
      <c r="L7" s="25"/>
      <c r="M7" s="25"/>
      <c r="N7" s="25"/>
      <c r="O7" s="26"/>
    </row>
    <row r="8" spans="1:15" ht="22.5" customHeight="1" x14ac:dyDescent="0.35">
      <c r="A8" s="89" t="s">
        <v>19</v>
      </c>
      <c r="B8" s="91" t="s">
        <v>58</v>
      </c>
      <c r="F8" s="149" t="s">
        <v>254</v>
      </c>
      <c r="G8" s="149"/>
      <c r="H8" s="149"/>
      <c r="I8" s="25" t="s">
        <v>227</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ht="42" x14ac:dyDescent="0.2">
      <c r="A12" s="11" t="s">
        <v>226</v>
      </c>
      <c r="B12" s="94">
        <v>5</v>
      </c>
      <c r="C12" s="76" t="s">
        <v>54</v>
      </c>
      <c r="D12" s="77"/>
      <c r="E12" s="92" t="str">
        <f t="shared" ref="E12" si="0">C12</f>
        <v>05</v>
      </c>
      <c r="F12" s="38" t="str">
        <f t="shared" ref="F12" si="1">CONCATENATE(A12,"-",E12)</f>
        <v>2450-05</v>
      </c>
      <c r="G12" s="35" t="str">
        <f t="shared" ref="G12" si="2">IF(D12=0,"g","c")</f>
        <v>g</v>
      </c>
      <c r="H12" s="159" t="str">
        <f>VLOOKUP(E12,'M.V.'!$E$6:$M$51,2,FALSE)</f>
        <v>CONTRATOS</v>
      </c>
      <c r="I12" s="160"/>
      <c r="J12" s="27">
        <f>IF(VLOOKUP(E12,'M.V.'!$E$6:$M$51,3,FALSE)=0," ",VLOOKUP(E12,'M.V.'!$E$6:$M$51,3,FALSE))</f>
        <v>20</v>
      </c>
      <c r="K12" s="27" t="str">
        <f>IF(VLOOKUP(E12,'M.V.'!$E$6:$M$51,4,FALSE)=0," ",VLOOKUP(E12,'M.V.'!$E$6:$M$51,4,FALSE))</f>
        <v xml:space="preserve"> </v>
      </c>
      <c r="L12" s="27" t="str">
        <f>IF(VLOOKUP(E12,'M.V.'!$E$6:$M$51,5,FALSE)=0," ",VLOOKUP(E12,'M.V.'!$E$6:$M$51,5,FALSE))</f>
        <v xml:space="preserve"> </v>
      </c>
      <c r="M12" s="43" t="str">
        <f>IF(VLOOKUP(E12,'M.V.'!$E$6:$M$51,6,FALSE)=0," ",VLOOKUP(E12,'M.V.'!$E$6:$M$51,6,FALSE))</f>
        <v>X</v>
      </c>
      <c r="N12" s="43" t="str">
        <f>IF(VLOOKUP(E12,'M.V.'!$E$6:$M$51,7,FALSE)=0," ",VLOOKUP(E12,'M.V.'!$E$6:$M$51,7,FALSE))</f>
        <v>X</v>
      </c>
      <c r="O12" s="95" t="str">
        <f>IF(VLOOKUP(E12,'M.V.'!$E$6:$M$51,9,FALSE)=0," ",VLOOKUP(E12,'M.V.'!$E$6:$M$51,9,FALSE))</f>
        <v>Seleccionar por cada año de producción documental aquellos contratos que representen inversiones importantes para la unidad y que tengan trascendencia para el desarrollo misional de la misma; Ver ficha N°. 5</v>
      </c>
    </row>
    <row r="13" spans="1:15" s="10" customFormat="1" ht="15.75" thickBot="1" x14ac:dyDescent="0.25">
      <c r="A13" s="11"/>
      <c r="B13" s="94"/>
      <c r="C13" s="76"/>
      <c r="D13" s="77"/>
      <c r="E13" s="92"/>
      <c r="F13" s="49"/>
      <c r="G13" s="50"/>
      <c r="H13" s="55"/>
      <c r="I13" s="56"/>
      <c r="J13" s="53"/>
      <c r="K13" s="53"/>
      <c r="L13" s="53"/>
      <c r="M13" s="54"/>
      <c r="N13" s="54"/>
      <c r="O13" s="101"/>
    </row>
    <row r="14" spans="1:15" s="10" customFormat="1" ht="12.75" x14ac:dyDescent="0.2">
      <c r="A14" s="12"/>
      <c r="B14" s="11"/>
      <c r="C14" s="12"/>
      <c r="D14" s="12"/>
      <c r="E14" s="12"/>
      <c r="F14" s="13"/>
      <c r="G14" s="32"/>
      <c r="H14" s="14"/>
      <c r="I14" s="14"/>
      <c r="J14" s="15"/>
      <c r="K14" s="44"/>
      <c r="L14" s="44"/>
      <c r="M14" s="44"/>
      <c r="N14" s="44"/>
      <c r="O14" s="16"/>
    </row>
    <row r="15" spans="1:15" s="10" customFormat="1" ht="12.75" x14ac:dyDescent="0.2">
      <c r="A15" s="12"/>
      <c r="B15" s="11"/>
      <c r="C15" s="12"/>
      <c r="D15" s="12"/>
      <c r="E15" s="12"/>
      <c r="F15" s="13"/>
      <c r="G15" s="32"/>
      <c r="H15" s="14"/>
      <c r="I15" s="14"/>
      <c r="J15" s="15"/>
      <c r="K15" s="44"/>
      <c r="L15" s="44"/>
      <c r="M15" s="44"/>
      <c r="N15" s="44"/>
      <c r="O15" s="16"/>
    </row>
    <row r="16" spans="1:15" s="10" customFormat="1" ht="12.75" x14ac:dyDescent="0.2">
      <c r="A16" s="12"/>
      <c r="B16" s="11"/>
      <c r="C16" s="12"/>
      <c r="D16" s="12"/>
      <c r="E16" s="12"/>
      <c r="F16" s="13"/>
      <c r="G16" s="32"/>
      <c r="H16" s="14"/>
      <c r="I16" s="14"/>
      <c r="J16" s="15"/>
      <c r="K16" s="44"/>
      <c r="L16" s="44"/>
      <c r="M16" s="44"/>
      <c r="N16" s="44"/>
      <c r="O16" s="16"/>
    </row>
    <row r="17" spans="1:15" s="10" customFormat="1" ht="12.75" x14ac:dyDescent="0.2">
      <c r="A17" s="12"/>
      <c r="B17" s="11"/>
      <c r="C17" s="12"/>
      <c r="D17" s="12"/>
      <c r="E17" s="12"/>
      <c r="F17" s="13"/>
      <c r="G17" s="32"/>
      <c r="H17" s="14"/>
      <c r="I17" s="14"/>
      <c r="J17" s="15"/>
      <c r="K17" s="44"/>
      <c r="L17" s="44"/>
      <c r="M17" s="44"/>
      <c r="N17" s="44"/>
      <c r="O17" s="16"/>
    </row>
    <row r="18" spans="1:15" s="10" customFormat="1" ht="12.75" x14ac:dyDescent="0.2">
      <c r="A18" s="12"/>
      <c r="B18" s="11"/>
      <c r="C18" s="12"/>
      <c r="D18" s="12"/>
      <c r="E18" s="12"/>
      <c r="F18" s="13"/>
      <c r="G18" s="32"/>
      <c r="H18" s="14"/>
      <c r="I18" s="14"/>
      <c r="J18" s="15"/>
      <c r="K18" s="44"/>
      <c r="L18" s="44"/>
      <c r="M18" s="44"/>
      <c r="N18" s="44"/>
      <c r="O18" s="16"/>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5" customHeight="1" x14ac:dyDescent="0.2">
      <c r="A40" s="12"/>
      <c r="B40" s="11"/>
      <c r="C40" s="12"/>
      <c r="D40" s="12"/>
      <c r="E40" s="12"/>
      <c r="F40" s="152" t="s">
        <v>4</v>
      </c>
      <c r="G40" s="152"/>
      <c r="H40" s="152"/>
      <c r="I40" s="152"/>
      <c r="J40" s="20"/>
      <c r="K40" s="45"/>
      <c r="L40" s="45"/>
      <c r="M40" s="45"/>
      <c r="N40" s="45"/>
      <c r="O40" s="34"/>
      <c r="P40" s="34"/>
    </row>
    <row r="41" spans="1:16" s="10" customFormat="1" ht="13.5" customHeight="1" x14ac:dyDescent="0.2">
      <c r="A41" s="12"/>
      <c r="B41" s="11"/>
      <c r="C41" s="12"/>
      <c r="D41" s="12"/>
      <c r="E41" s="12"/>
      <c r="F41" s="64" t="s">
        <v>15</v>
      </c>
      <c r="G41" s="20" t="s">
        <v>16</v>
      </c>
      <c r="H41" s="20"/>
      <c r="I41" s="20" t="s">
        <v>23</v>
      </c>
      <c r="J41" s="20"/>
      <c r="K41" s="46"/>
      <c r="L41" s="46"/>
      <c r="M41" s="96"/>
      <c r="N41" s="96"/>
      <c r="O41" s="97"/>
      <c r="P41" s="98"/>
    </row>
    <row r="42" spans="1:16" s="10" customFormat="1" ht="13.5" customHeight="1" x14ac:dyDescent="0.2">
      <c r="A42" s="12"/>
      <c r="B42" s="11"/>
      <c r="C42" s="12"/>
      <c r="D42" s="12"/>
      <c r="E42" s="12"/>
      <c r="F42" s="64" t="s">
        <v>19</v>
      </c>
      <c r="G42" s="20" t="s">
        <v>18</v>
      </c>
      <c r="H42" s="20"/>
      <c r="I42" s="20" t="s">
        <v>22</v>
      </c>
      <c r="J42" s="20"/>
      <c r="K42" s="46"/>
      <c r="L42" s="46"/>
      <c r="M42" s="100"/>
      <c r="N42" s="100"/>
      <c r="O42" s="100"/>
      <c r="P42" s="98"/>
    </row>
    <row r="43" spans="1:16" s="10" customFormat="1" ht="13.5" customHeight="1" x14ac:dyDescent="0.2">
      <c r="A43" s="12"/>
      <c r="B43" s="11"/>
      <c r="C43" s="12"/>
      <c r="D43" s="12"/>
      <c r="E43" s="12"/>
      <c r="F43" s="21" t="s">
        <v>5</v>
      </c>
      <c r="G43" s="20" t="s">
        <v>17</v>
      </c>
      <c r="H43" s="20"/>
      <c r="I43" s="20" t="s">
        <v>21</v>
      </c>
      <c r="J43" s="20"/>
      <c r="K43" s="46"/>
      <c r="L43" s="46"/>
      <c r="M43" s="100"/>
      <c r="N43" s="100"/>
      <c r="O43" s="100"/>
      <c r="P43" s="99"/>
    </row>
    <row r="44" spans="1:16" s="10" customFormat="1" ht="13.5" customHeight="1" x14ac:dyDescent="0.2">
      <c r="A44" s="12"/>
      <c r="B44" s="11"/>
      <c r="C44" s="12"/>
      <c r="D44" s="12"/>
      <c r="E44" s="12"/>
      <c r="F44" s="21"/>
      <c r="G44" s="20"/>
      <c r="H44" s="20"/>
      <c r="K44" s="46"/>
      <c r="L44" s="46"/>
      <c r="M44" s="47"/>
      <c r="N44" s="47"/>
      <c r="P44" s="99"/>
    </row>
    <row r="45" spans="1:16" s="10" customFormat="1" ht="13.5" customHeight="1" x14ac:dyDescent="0.2">
      <c r="A45" s="12"/>
      <c r="B45" s="11"/>
      <c r="C45" s="12"/>
      <c r="D45" s="12"/>
      <c r="E45" s="12"/>
      <c r="F45" s="21"/>
      <c r="G45" s="20"/>
      <c r="H45" s="20"/>
      <c r="K45" s="48"/>
      <c r="L45" s="48"/>
      <c r="M45" s="47"/>
      <c r="N45" s="47"/>
    </row>
    <row r="46" spans="1:16" s="10" customFormat="1" ht="13.5" customHeight="1" x14ac:dyDescent="0.2">
      <c r="A46" s="12"/>
      <c r="B46" s="11"/>
      <c r="C46" s="12"/>
      <c r="D46" s="12"/>
      <c r="E46" s="12"/>
      <c r="F46" s="21"/>
      <c r="G46" s="20"/>
      <c r="H46" s="20"/>
      <c r="I46" s="20"/>
      <c r="J46" s="19"/>
      <c r="K46" s="48"/>
      <c r="L46" s="48"/>
      <c r="M46" s="48"/>
      <c r="N46" s="48"/>
      <c r="O46" s="4"/>
    </row>
  </sheetData>
  <sheetProtection selectLockedCells="1" selectUnlockedCells="1"/>
  <mergeCells count="14">
    <mergeCell ref="H2:N3"/>
    <mergeCell ref="H4:N4"/>
    <mergeCell ref="H5:N5"/>
    <mergeCell ref="A10:A11"/>
    <mergeCell ref="B10:B11"/>
    <mergeCell ref="C10:C11"/>
    <mergeCell ref="D10:D11"/>
    <mergeCell ref="E10:E11"/>
    <mergeCell ref="F10:F11"/>
    <mergeCell ref="F40:I40"/>
    <mergeCell ref="H12:I12"/>
    <mergeCell ref="G10:I11"/>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P47"/>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227</v>
      </c>
      <c r="J7" s="25"/>
      <c r="K7" s="25"/>
      <c r="L7" s="25"/>
      <c r="M7" s="25"/>
      <c r="N7" s="25"/>
      <c r="O7" s="26"/>
    </row>
    <row r="8" spans="1:15" ht="22.5" customHeight="1" x14ac:dyDescent="0.35">
      <c r="A8" s="89" t="s">
        <v>19</v>
      </c>
      <c r="B8" s="91" t="s">
        <v>58</v>
      </c>
      <c r="F8" s="149" t="s">
        <v>254</v>
      </c>
      <c r="G8" s="149"/>
      <c r="H8" s="149"/>
      <c r="I8" s="25" t="s">
        <v>228</v>
      </c>
      <c r="J8" s="25"/>
      <c r="K8" s="25"/>
      <c r="L8" s="25"/>
      <c r="M8" s="25"/>
      <c r="N8" s="25"/>
      <c r="O8" s="26"/>
    </row>
    <row r="9" spans="1:15" ht="15.75" thickBot="1" x14ac:dyDescent="0.25">
      <c r="F9" s="134"/>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30"/>
      <c r="I13" s="131"/>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32"/>
      <c r="I17" s="133"/>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H2:N3"/>
    <mergeCell ref="H4:N4"/>
    <mergeCell ref="H5:N5"/>
    <mergeCell ref="A10:A11"/>
    <mergeCell ref="B10:B11"/>
    <mergeCell ref="C10:C11"/>
    <mergeCell ref="D10:D11"/>
    <mergeCell ref="E10:E11"/>
    <mergeCell ref="J10:J11"/>
    <mergeCell ref="K10:N10"/>
    <mergeCell ref="H14:I16"/>
    <mergeCell ref="F41:I41"/>
    <mergeCell ref="F10:F11"/>
    <mergeCell ref="G10:I11"/>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P47"/>
  <sheetViews>
    <sheetView topLeftCell="F1"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227</v>
      </c>
      <c r="J7" s="25"/>
      <c r="K7" s="25"/>
      <c r="L7" s="25"/>
      <c r="M7" s="25"/>
      <c r="N7" s="25"/>
      <c r="O7" s="26"/>
    </row>
    <row r="8" spans="1:15" ht="22.5" customHeight="1" x14ac:dyDescent="0.35">
      <c r="A8" s="89" t="s">
        <v>19</v>
      </c>
      <c r="B8" s="91" t="s">
        <v>58</v>
      </c>
      <c r="F8" s="149" t="s">
        <v>254</v>
      </c>
      <c r="G8" s="149"/>
      <c r="H8" s="149"/>
      <c r="I8" s="25" t="s">
        <v>230</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ht="31.5" x14ac:dyDescent="0.2">
      <c r="A12" s="11" t="s">
        <v>229</v>
      </c>
      <c r="B12" s="94">
        <v>22</v>
      </c>
      <c r="C12" s="76" t="s">
        <v>39</v>
      </c>
      <c r="D12" s="77"/>
      <c r="E12" s="92" t="str">
        <f t="shared" ref="E12" si="0">C12</f>
        <v>20</v>
      </c>
      <c r="F12" s="38" t="str">
        <f t="shared" ref="F12" si="1">CONCATENATE(A12,"-",E12)</f>
        <v>2452-20</v>
      </c>
      <c r="G12" s="35" t="str">
        <f t="shared" ref="G12" si="2">IF(D12=0,"g","c")</f>
        <v>g</v>
      </c>
      <c r="H12" s="159" t="str">
        <f>VLOOKUP(E12,'M.V.'!$E$6:$M$51,2,FALSE)</f>
        <v>LICITACIONES</v>
      </c>
      <c r="I12" s="160"/>
      <c r="J12" s="27">
        <f>IF(VLOOKUP(E12,'M.V.'!$E$6:$M$51,3,FALSE)=0," ",VLOOKUP(E12,'M.V.'!$E$6:$M$51,3,FALSE))</f>
        <v>20</v>
      </c>
      <c r="K12" s="27" t="str">
        <f>IF(VLOOKUP(E12,'M.V.'!$E$6:$M$51,4,FALSE)=0," ",VLOOKUP(E12,'M.V.'!$E$6:$M$51,4,FALSE))</f>
        <v xml:space="preserve"> </v>
      </c>
      <c r="L12" s="27" t="str">
        <f>IF(VLOOKUP(E12,'M.V.'!$E$6:$M$51,5,FALSE)=0," ",VLOOKUP(E12,'M.V.'!$E$6:$M$51,5,FALSE))</f>
        <v>X</v>
      </c>
      <c r="M12" s="43" t="str">
        <f>IF(VLOOKUP(E12,'M.V.'!$E$6:$M$51,6,FALSE)=0," ",VLOOKUP(E12,'M.V.'!$E$6:$M$51,6,FALSE))</f>
        <v xml:space="preserve"> </v>
      </c>
      <c r="N12" s="43" t="str">
        <f>IF(VLOOKUP(E12,'M.V.'!$E$6:$M$51,7,FALSE)=0," ",VLOOKUP(E12,'M.V.'!$E$6:$M$51,7,FALSE))</f>
        <v xml:space="preserve"> </v>
      </c>
      <c r="O12" s="95" t="str">
        <f>IF(VLOOKUP(E12,'M.V.'!$E$6:$M$51,9,FALSE)=0," ",VLOOKUP(E12,'M.V.'!$E$6:$M$51,9,FALSE))</f>
        <v>Se eliminan una vez cumplido el tiempo de retención en el archivo central por no generar valores secundarios; Ver ficha N°. 22</v>
      </c>
    </row>
    <row r="13" spans="1:15" s="10" customFormat="1" ht="15.75" thickBot="1" x14ac:dyDescent="0.25">
      <c r="A13" s="11"/>
      <c r="B13" s="94"/>
      <c r="C13" s="76"/>
      <c r="D13" s="77"/>
      <c r="E13" s="92"/>
      <c r="F13" s="49"/>
      <c r="G13" s="50"/>
      <c r="H13" s="55"/>
      <c r="I13" s="56"/>
      <c r="J13" s="53"/>
      <c r="K13" s="53"/>
      <c r="L13" s="53"/>
      <c r="M13" s="54"/>
      <c r="N13" s="54"/>
      <c r="O13" s="101"/>
    </row>
    <row r="14" spans="1:15" s="10" customFormat="1" ht="12.75" x14ac:dyDescent="0.2">
      <c r="A14" s="12"/>
      <c r="B14" s="11"/>
      <c r="C14" s="12"/>
      <c r="D14" s="12"/>
      <c r="E14" s="12"/>
      <c r="F14" s="13"/>
      <c r="G14" s="32"/>
      <c r="H14" s="14"/>
      <c r="I14" s="14"/>
      <c r="J14" s="15"/>
      <c r="K14" s="44"/>
      <c r="L14" s="44"/>
      <c r="M14" s="44"/>
      <c r="N14" s="44"/>
      <c r="O14" s="16"/>
    </row>
    <row r="15" spans="1:15" s="10" customFormat="1" ht="12.75" x14ac:dyDescent="0.2">
      <c r="A15" s="12"/>
      <c r="B15" s="11"/>
      <c r="C15" s="12"/>
      <c r="D15" s="12"/>
      <c r="E15" s="12"/>
      <c r="F15" s="13"/>
      <c r="G15" s="32"/>
      <c r="H15" s="14"/>
      <c r="I15" s="14"/>
      <c r="J15" s="15"/>
      <c r="K15" s="44"/>
      <c r="L15" s="44"/>
      <c r="M15" s="44"/>
      <c r="N15" s="44"/>
      <c r="O15" s="16"/>
    </row>
    <row r="16" spans="1:15" s="10" customFormat="1" ht="12.75" x14ac:dyDescent="0.2">
      <c r="A16" s="12"/>
      <c r="B16" s="11"/>
      <c r="C16" s="12"/>
      <c r="D16" s="12"/>
      <c r="E16" s="12"/>
      <c r="F16" s="13"/>
      <c r="G16" s="32"/>
      <c r="H16" s="14"/>
      <c r="I16" s="14"/>
      <c r="J16" s="15"/>
      <c r="K16" s="44"/>
      <c r="L16" s="44"/>
      <c r="M16" s="44"/>
      <c r="N16" s="44"/>
      <c r="O16" s="16"/>
    </row>
    <row r="17" spans="1:15" s="10" customFormat="1" ht="12.75" x14ac:dyDescent="0.2">
      <c r="A17" s="12"/>
      <c r="B17" s="11"/>
      <c r="C17" s="12"/>
      <c r="D17" s="12"/>
      <c r="E17" s="12"/>
      <c r="F17" s="13"/>
      <c r="G17" s="32"/>
      <c r="H17" s="14"/>
      <c r="I17" s="14"/>
      <c r="J17" s="15"/>
      <c r="K17" s="44"/>
      <c r="L17" s="44"/>
      <c r="M17" s="44"/>
      <c r="N17" s="44"/>
      <c r="O17" s="16"/>
    </row>
    <row r="18" spans="1:15" s="10" customFormat="1" ht="12.75" x14ac:dyDescent="0.2">
      <c r="A18" s="12"/>
      <c r="B18" s="11"/>
      <c r="C18" s="12"/>
      <c r="D18" s="12"/>
      <c r="E18" s="12"/>
      <c r="F18" s="13"/>
      <c r="G18" s="32"/>
      <c r="H18" s="14"/>
      <c r="I18" s="14"/>
      <c r="J18" s="15"/>
      <c r="K18" s="44"/>
      <c r="L18" s="44"/>
      <c r="M18" s="44"/>
      <c r="N18" s="44"/>
      <c r="O18" s="16"/>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H2:N3"/>
    <mergeCell ref="H4:N4"/>
    <mergeCell ref="H5:N5"/>
    <mergeCell ref="A10:A11"/>
    <mergeCell ref="B10:B11"/>
    <mergeCell ref="C10:C11"/>
    <mergeCell ref="D10:D11"/>
    <mergeCell ref="E10:E11"/>
    <mergeCell ref="F10:F11"/>
    <mergeCell ref="F41:I41"/>
    <mergeCell ref="H12:I12"/>
    <mergeCell ref="G10:I11"/>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7"/>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156</v>
      </c>
      <c r="J7" s="25"/>
      <c r="K7" s="25"/>
      <c r="L7" s="25"/>
      <c r="M7" s="25"/>
      <c r="N7" s="25"/>
      <c r="O7" s="26"/>
    </row>
    <row r="8" spans="1:15" ht="22.5" customHeight="1" x14ac:dyDescent="0.35">
      <c r="A8" s="89" t="s">
        <v>19</v>
      </c>
      <c r="B8" s="91" t="s">
        <v>58</v>
      </c>
      <c r="F8" s="144" t="s">
        <v>254</v>
      </c>
      <c r="G8" s="144"/>
      <c r="H8" s="144"/>
      <c r="I8" s="25" t="s">
        <v>157</v>
      </c>
      <c r="J8" s="25"/>
      <c r="K8" s="25"/>
      <c r="L8" s="25"/>
      <c r="M8" s="25"/>
      <c r="N8" s="25"/>
      <c r="O8" s="26"/>
    </row>
    <row r="9" spans="1:15" ht="15.75" thickBot="1" x14ac:dyDescent="0.25">
      <c r="F9" s="125"/>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23"/>
      <c r="I13" s="124"/>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21"/>
      <c r="I17" s="122"/>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H14:I16"/>
    <mergeCell ref="F41:I41"/>
    <mergeCell ref="F10:F11"/>
    <mergeCell ref="G10:I11"/>
    <mergeCell ref="H2:N3"/>
    <mergeCell ref="H4:N4"/>
    <mergeCell ref="H5:N5"/>
    <mergeCell ref="A10:A11"/>
    <mergeCell ref="B10:B11"/>
    <mergeCell ref="C10:C11"/>
    <mergeCell ref="D10:D11"/>
    <mergeCell ref="E10:E11"/>
    <mergeCell ref="J10:J11"/>
    <mergeCell ref="K10:N10"/>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P47"/>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231</v>
      </c>
      <c r="J7" s="25"/>
      <c r="K7" s="25"/>
      <c r="L7" s="25"/>
      <c r="M7" s="25"/>
      <c r="N7" s="25"/>
      <c r="O7" s="26"/>
    </row>
    <row r="8" spans="1:15" ht="22.5" customHeight="1" x14ac:dyDescent="0.35">
      <c r="A8" s="89" t="s">
        <v>19</v>
      </c>
      <c r="B8" s="91" t="s">
        <v>58</v>
      </c>
      <c r="F8" s="149" t="s">
        <v>254</v>
      </c>
      <c r="G8" s="149"/>
      <c r="H8" s="149"/>
      <c r="I8" s="25" t="s">
        <v>232</v>
      </c>
      <c r="J8" s="25"/>
      <c r="K8" s="25"/>
      <c r="L8" s="25"/>
      <c r="M8" s="25"/>
      <c r="N8" s="25"/>
      <c r="O8" s="26"/>
    </row>
    <row r="9" spans="1:15" ht="15.75" thickBot="1" x14ac:dyDescent="0.25">
      <c r="F9" s="134"/>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c r="B12" s="94"/>
      <c r="C12" s="76"/>
      <c r="D12" s="77"/>
      <c r="E12" s="93"/>
      <c r="F12" s="127"/>
      <c r="G12" s="36"/>
      <c r="H12" s="128"/>
      <c r="I12" s="129"/>
      <c r="J12" s="23"/>
      <c r="K12" s="23"/>
      <c r="L12" s="23"/>
      <c r="M12" s="42"/>
      <c r="N12" s="42"/>
      <c r="O12" s="24"/>
    </row>
    <row r="13" spans="1:15" s="10" customFormat="1" x14ac:dyDescent="0.2">
      <c r="A13" s="11"/>
      <c r="B13" s="94"/>
      <c r="C13" s="76"/>
      <c r="D13" s="77"/>
      <c r="E13" s="93"/>
      <c r="F13" s="39"/>
      <c r="G13" s="35"/>
      <c r="H13" s="130"/>
      <c r="I13" s="131"/>
      <c r="J13" s="27"/>
      <c r="K13" s="27"/>
      <c r="L13" s="27"/>
      <c r="M13" s="43"/>
      <c r="N13" s="43"/>
      <c r="O13" s="95"/>
    </row>
    <row r="14" spans="1:15" s="10" customFormat="1" x14ac:dyDescent="0.2">
      <c r="A14" s="11"/>
      <c r="B14" s="94"/>
      <c r="C14" s="76"/>
      <c r="D14" s="77"/>
      <c r="E14" s="93"/>
      <c r="F14" s="39"/>
      <c r="G14" s="35"/>
      <c r="H14" s="183" t="s">
        <v>147</v>
      </c>
      <c r="I14" s="184"/>
      <c r="J14" s="27"/>
      <c r="K14" s="27"/>
      <c r="L14" s="27"/>
      <c r="M14" s="43"/>
      <c r="N14" s="43"/>
      <c r="O14" s="95"/>
    </row>
    <row r="15" spans="1:15" s="10" customFormat="1" x14ac:dyDescent="0.2">
      <c r="A15" s="11"/>
      <c r="B15" s="94"/>
      <c r="C15" s="76"/>
      <c r="D15" s="77"/>
      <c r="E15" s="93"/>
      <c r="F15" s="39"/>
      <c r="G15" s="35"/>
      <c r="H15" s="183"/>
      <c r="I15" s="184"/>
      <c r="J15" s="27"/>
      <c r="K15" s="27"/>
      <c r="L15" s="27"/>
      <c r="M15" s="43"/>
      <c r="N15" s="43"/>
      <c r="O15" s="95"/>
    </row>
    <row r="16" spans="1:15" s="10" customFormat="1" x14ac:dyDescent="0.2">
      <c r="A16" s="11"/>
      <c r="B16" s="94"/>
      <c r="C16" s="76"/>
      <c r="D16" s="77"/>
      <c r="E16" s="93"/>
      <c r="F16" s="39"/>
      <c r="G16" s="35"/>
      <c r="H16" s="183"/>
      <c r="I16" s="184"/>
      <c r="J16" s="27"/>
      <c r="K16" s="27"/>
      <c r="L16" s="27"/>
      <c r="M16" s="43"/>
      <c r="N16" s="43"/>
      <c r="O16" s="95"/>
    </row>
    <row r="17" spans="1:15" s="10" customFormat="1" x14ac:dyDescent="0.2">
      <c r="A17" s="11"/>
      <c r="B17" s="94"/>
      <c r="C17" s="76"/>
      <c r="D17" s="77"/>
      <c r="E17" s="92"/>
      <c r="F17" s="38"/>
      <c r="G17" s="35"/>
      <c r="H17" s="132"/>
      <c r="I17" s="133"/>
      <c r="J17" s="27"/>
      <c r="K17" s="27"/>
      <c r="L17" s="27"/>
      <c r="M17" s="43"/>
      <c r="N17" s="43"/>
      <c r="O17" s="95"/>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12.75" x14ac:dyDescent="0.2">
      <c r="A19" s="12"/>
      <c r="B19" s="11"/>
      <c r="C19" s="12"/>
      <c r="D19" s="12"/>
      <c r="E19" s="12"/>
      <c r="F19" s="13"/>
      <c r="G19" s="32"/>
      <c r="H19" s="14"/>
      <c r="I19" s="14"/>
      <c r="J19" s="15"/>
      <c r="K19" s="44"/>
      <c r="L19" s="44"/>
      <c r="M19" s="44"/>
      <c r="N19" s="44"/>
      <c r="O19" s="16"/>
    </row>
    <row r="20" spans="1:15" s="10" customFormat="1" ht="12.75" x14ac:dyDescent="0.2">
      <c r="A20" s="12"/>
      <c r="B20" s="11"/>
      <c r="C20" s="12"/>
      <c r="D20" s="12"/>
      <c r="E20" s="12"/>
      <c r="F20" s="13"/>
      <c r="G20" s="32"/>
      <c r="H20" s="14"/>
      <c r="I20" s="14"/>
      <c r="J20" s="15"/>
      <c r="K20" s="44"/>
      <c r="L20" s="44"/>
      <c r="M20" s="44"/>
      <c r="N20" s="44"/>
      <c r="O20" s="16"/>
    </row>
    <row r="21" spans="1:15" s="10" customFormat="1" ht="12.75" x14ac:dyDescent="0.2">
      <c r="A21" s="12"/>
      <c r="B21" s="11"/>
      <c r="C21" s="12"/>
      <c r="D21" s="12"/>
      <c r="E21" s="12"/>
      <c r="F21" s="13"/>
      <c r="G21" s="32"/>
      <c r="H21" s="14"/>
      <c r="I21" s="14"/>
      <c r="J21" s="15"/>
      <c r="K21" s="44"/>
      <c r="L21" s="44"/>
      <c r="M21" s="44"/>
      <c r="N21" s="44"/>
      <c r="O21" s="16"/>
    </row>
    <row r="22" spans="1:15" s="10" customFormat="1" ht="12.75" x14ac:dyDescent="0.2">
      <c r="A22" s="12"/>
      <c r="B22" s="11"/>
      <c r="C22" s="12"/>
      <c r="D22" s="12"/>
      <c r="E22" s="12"/>
      <c r="F22" s="13"/>
      <c r="G22" s="32"/>
      <c r="H22" s="14"/>
      <c r="I22" s="14"/>
      <c r="J22" s="15"/>
      <c r="K22" s="44"/>
      <c r="L22" s="44"/>
      <c r="M22" s="44"/>
      <c r="N22" s="44"/>
      <c r="O22" s="16"/>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2.75" x14ac:dyDescent="0.2">
      <c r="A37" s="12"/>
      <c r="B37" s="11"/>
      <c r="C37" s="12"/>
      <c r="D37" s="12"/>
      <c r="E37" s="12"/>
      <c r="F37" s="13"/>
      <c r="G37" s="32"/>
      <c r="H37" s="14"/>
      <c r="I37" s="14"/>
      <c r="J37" s="15"/>
      <c r="K37" s="44"/>
      <c r="L37" s="44"/>
      <c r="M37" s="44"/>
      <c r="N37" s="44"/>
      <c r="O37" s="16"/>
    </row>
    <row r="38" spans="1:16" s="10" customFormat="1" ht="12.75" x14ac:dyDescent="0.2">
      <c r="A38" s="12"/>
      <c r="B38" s="11"/>
      <c r="C38" s="12"/>
      <c r="D38" s="12"/>
      <c r="E38" s="12"/>
      <c r="F38" s="13"/>
      <c r="G38" s="32"/>
      <c r="H38" s="14"/>
      <c r="I38" s="14"/>
      <c r="J38" s="15"/>
      <c r="K38" s="44"/>
      <c r="L38" s="44"/>
      <c r="M38" s="44"/>
      <c r="N38" s="44"/>
      <c r="O38" s="16"/>
    </row>
    <row r="39" spans="1:16" s="10" customFormat="1" ht="12.75" x14ac:dyDescent="0.2">
      <c r="A39" s="12"/>
      <c r="B39" s="11"/>
      <c r="C39" s="12"/>
      <c r="D39" s="12"/>
      <c r="E39" s="12"/>
      <c r="F39" s="13"/>
      <c r="G39" s="32"/>
      <c r="H39" s="14"/>
      <c r="I39" s="14"/>
      <c r="J39" s="15"/>
      <c r="K39" s="44"/>
      <c r="L39" s="44"/>
      <c r="M39" s="44"/>
      <c r="N39" s="44"/>
      <c r="O39" s="16"/>
    </row>
    <row r="40" spans="1:16" s="10" customFormat="1" ht="12.75" x14ac:dyDescent="0.2">
      <c r="A40" s="12"/>
      <c r="B40" s="11"/>
      <c r="C40" s="12"/>
      <c r="D40" s="12"/>
      <c r="E40" s="12"/>
      <c r="F40" s="13"/>
      <c r="G40" s="32"/>
      <c r="H40" s="14"/>
      <c r="I40" s="14"/>
      <c r="J40" s="15"/>
      <c r="K40" s="44"/>
      <c r="L40" s="44"/>
      <c r="M40" s="44"/>
      <c r="N40" s="44"/>
      <c r="O40" s="16"/>
    </row>
    <row r="41" spans="1:16" s="10" customFormat="1" ht="15" customHeight="1" x14ac:dyDescent="0.2">
      <c r="A41" s="12"/>
      <c r="B41" s="11"/>
      <c r="C41" s="12"/>
      <c r="D41" s="12"/>
      <c r="E41" s="12"/>
      <c r="F41" s="152" t="s">
        <v>4</v>
      </c>
      <c r="G41" s="152"/>
      <c r="H41" s="152"/>
      <c r="I41" s="152"/>
      <c r="J41" s="20"/>
      <c r="K41" s="45"/>
      <c r="L41" s="45"/>
      <c r="M41" s="45"/>
      <c r="N41" s="45"/>
      <c r="O41" s="34"/>
      <c r="P41" s="34"/>
    </row>
    <row r="42" spans="1:16" s="10" customFormat="1" ht="13.5" customHeight="1" x14ac:dyDescent="0.2">
      <c r="A42" s="12"/>
      <c r="B42" s="11"/>
      <c r="C42" s="12"/>
      <c r="D42" s="12"/>
      <c r="E42" s="12"/>
      <c r="F42" s="64" t="s">
        <v>15</v>
      </c>
      <c r="G42" s="20" t="s">
        <v>16</v>
      </c>
      <c r="H42" s="20"/>
      <c r="I42" s="20" t="s">
        <v>23</v>
      </c>
      <c r="J42" s="20"/>
      <c r="K42" s="46"/>
      <c r="L42" s="46"/>
      <c r="M42" s="96"/>
      <c r="N42" s="96"/>
      <c r="O42" s="97"/>
      <c r="P42" s="98"/>
    </row>
    <row r="43" spans="1:16" s="10" customFormat="1" ht="13.5" customHeight="1" x14ac:dyDescent="0.2">
      <c r="A43" s="12"/>
      <c r="B43" s="11"/>
      <c r="C43" s="12"/>
      <c r="D43" s="12"/>
      <c r="E43" s="12"/>
      <c r="F43" s="64" t="s">
        <v>19</v>
      </c>
      <c r="G43" s="20" t="s">
        <v>18</v>
      </c>
      <c r="H43" s="20"/>
      <c r="I43" s="20" t="s">
        <v>22</v>
      </c>
      <c r="J43" s="20"/>
      <c r="K43" s="46"/>
      <c r="L43" s="46"/>
      <c r="M43" s="100"/>
      <c r="N43" s="100"/>
      <c r="O43" s="100"/>
      <c r="P43" s="98"/>
    </row>
    <row r="44" spans="1:16" s="10" customFormat="1" ht="13.5" customHeight="1" x14ac:dyDescent="0.2">
      <c r="A44" s="12"/>
      <c r="B44" s="11"/>
      <c r="C44" s="12"/>
      <c r="D44" s="12"/>
      <c r="E44" s="12"/>
      <c r="F44" s="21" t="s">
        <v>5</v>
      </c>
      <c r="G44" s="20" t="s">
        <v>17</v>
      </c>
      <c r="H44" s="20"/>
      <c r="I44" s="20" t="s">
        <v>21</v>
      </c>
      <c r="J44" s="20"/>
      <c r="K44" s="46"/>
      <c r="L44" s="46"/>
      <c r="M44" s="100"/>
      <c r="N44" s="100"/>
      <c r="O44" s="100"/>
      <c r="P44" s="99"/>
    </row>
    <row r="45" spans="1:16" s="10" customFormat="1" ht="13.5" customHeight="1" x14ac:dyDescent="0.2">
      <c r="A45" s="12"/>
      <c r="B45" s="11"/>
      <c r="C45" s="12"/>
      <c r="D45" s="12"/>
      <c r="E45" s="12"/>
      <c r="F45" s="21"/>
      <c r="G45" s="20"/>
      <c r="H45" s="20"/>
      <c r="K45" s="46"/>
      <c r="L45" s="46"/>
      <c r="M45" s="47"/>
      <c r="N45" s="47"/>
      <c r="P45" s="99"/>
    </row>
    <row r="46" spans="1:16" s="10" customFormat="1" ht="13.5" customHeight="1" x14ac:dyDescent="0.2">
      <c r="A46" s="12"/>
      <c r="B46" s="11"/>
      <c r="C46" s="12"/>
      <c r="D46" s="12"/>
      <c r="E46" s="12"/>
      <c r="F46" s="21"/>
      <c r="G46" s="20"/>
      <c r="H46" s="20"/>
      <c r="K46" s="48"/>
      <c r="L46" s="48"/>
      <c r="M46" s="47"/>
      <c r="N46" s="47"/>
    </row>
    <row r="47" spans="1:16" s="10" customFormat="1" ht="13.5" customHeight="1" x14ac:dyDescent="0.2">
      <c r="A47" s="12"/>
      <c r="B47" s="11"/>
      <c r="C47" s="12"/>
      <c r="D47" s="12"/>
      <c r="E47" s="12"/>
      <c r="F47" s="21"/>
      <c r="G47" s="20"/>
      <c r="H47" s="20"/>
      <c r="I47" s="20"/>
      <c r="J47" s="19"/>
      <c r="K47" s="48"/>
      <c r="L47" s="48"/>
      <c r="M47" s="48"/>
      <c r="N47" s="48"/>
      <c r="O47" s="4"/>
    </row>
  </sheetData>
  <sheetProtection selectLockedCells="1" selectUnlockedCells="1"/>
  <mergeCells count="14">
    <mergeCell ref="H2:N3"/>
    <mergeCell ref="H4:N4"/>
    <mergeCell ref="H5:N5"/>
    <mergeCell ref="A10:A11"/>
    <mergeCell ref="B10:B11"/>
    <mergeCell ref="C10:C11"/>
    <mergeCell ref="D10:D11"/>
    <mergeCell ref="E10:E11"/>
    <mergeCell ref="J10:J11"/>
    <mergeCell ref="K10:N10"/>
    <mergeCell ref="H14:I16"/>
    <mergeCell ref="F41:I41"/>
    <mergeCell ref="F10:F11"/>
    <mergeCell ref="G10:I11"/>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P39"/>
  <sheetViews>
    <sheetView topLeftCell="E1"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232</v>
      </c>
      <c r="J7" s="25"/>
      <c r="K7" s="25"/>
      <c r="L7" s="25"/>
      <c r="M7" s="25"/>
      <c r="N7" s="25"/>
      <c r="O7" s="26"/>
    </row>
    <row r="8" spans="1:15" ht="22.5" customHeight="1" x14ac:dyDescent="0.35">
      <c r="A8" s="89" t="s">
        <v>19</v>
      </c>
      <c r="B8" s="91" t="s">
        <v>58</v>
      </c>
      <c r="F8" s="149" t="s">
        <v>254</v>
      </c>
      <c r="G8" s="149"/>
      <c r="H8" s="149"/>
      <c r="I8" s="25" t="s">
        <v>234</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x14ac:dyDescent="0.2">
      <c r="A12" s="11" t="s">
        <v>233</v>
      </c>
      <c r="B12" s="94"/>
      <c r="C12" s="76" t="s">
        <v>14</v>
      </c>
      <c r="D12" s="77"/>
      <c r="E12" s="92" t="str">
        <f t="shared" ref="E12" si="0">C12</f>
        <v>06</v>
      </c>
      <c r="F12" s="38" t="str">
        <f t="shared" ref="F12:F22" si="1">CONCATENATE(A12,"-",E12)</f>
        <v>2461-06</v>
      </c>
      <c r="G12" s="35" t="str">
        <f t="shared" ref="G12:G22" si="2">IF(D12=0,"g","c")</f>
        <v>g</v>
      </c>
      <c r="H12" s="159" t="str">
        <f>VLOOKUP(E12,'M.V.'!$E$6:$M$51,2,FALSE)</f>
        <v>CORRESPONDENCIA</v>
      </c>
      <c r="I12" s="160"/>
      <c r="J12" s="27" t="str">
        <f>IF(VLOOKUP(E12,'M.V.'!$E$6:$M$51,3,FALSE)=0," ",VLOOKUP(E12,'M.V.'!$E$6:$M$51,3,FALSE))</f>
        <v xml:space="preserve"> </v>
      </c>
      <c r="K12" s="27" t="str">
        <f>IF(VLOOKUP(E12,'M.V.'!$E$6:$M$51,4,FALSE)=0," ",VLOOKUP(E12,'M.V.'!$E$6:$M$51,4,FALSE))</f>
        <v xml:space="preserve"> </v>
      </c>
      <c r="L12" s="27" t="str">
        <f>IF(VLOOKUP(E12,'M.V.'!$E$6:$M$51,5,FALSE)=0," ",VLOOKUP(E12,'M.V.'!$E$6:$M$51,5,FALSE))</f>
        <v xml:space="preserve"> </v>
      </c>
      <c r="M12" s="43" t="str">
        <f>IF(VLOOKUP(E12,'M.V.'!$E$6:$M$51,6,FALSE)=0," ",VLOOKUP(E12,'M.V.'!$E$6:$M$51,6,FALSE))</f>
        <v xml:space="preserve"> </v>
      </c>
      <c r="N12" s="43" t="str">
        <f>IF(VLOOKUP(E12,'M.V.'!$E$6:$M$51,7,FALSE)=0," ",VLOOKUP(E12,'M.V.'!$E$6:$M$51,7,FALSE))</f>
        <v xml:space="preserve"> </v>
      </c>
      <c r="O12" s="95" t="str">
        <f>IF(VLOOKUP(E12,'M.V.'!$E$6:$M$51,9,FALSE)=0," ",VLOOKUP(E12,'M.V.'!$E$6:$M$51,9,FALSE))</f>
        <v xml:space="preserve"> </v>
      </c>
    </row>
    <row r="13" spans="1:15" s="10" customFormat="1" ht="31.5" x14ac:dyDescent="0.2">
      <c r="A13" s="11" t="s">
        <v>233</v>
      </c>
      <c r="B13" s="94">
        <v>6</v>
      </c>
      <c r="C13" s="76" t="s">
        <v>14</v>
      </c>
      <c r="D13" s="77" t="s">
        <v>50</v>
      </c>
      <c r="E13" s="93" t="str">
        <f t="shared" ref="E13:E22" si="3">CONCATENATE(C13,".",D13)</f>
        <v>06.01</v>
      </c>
      <c r="F13" s="39" t="str">
        <f t="shared" si="1"/>
        <v>2461-06.01</v>
      </c>
      <c r="G13" s="35" t="str">
        <f t="shared" si="2"/>
        <v>c</v>
      </c>
      <c r="H13" s="157" t="str">
        <f>VLOOKUP(E13,'M.V.'!$E$6:$M$51,2,FALSE)</f>
        <v>CORRESPONDENCIA EXTERNA</v>
      </c>
      <c r="I13" s="158"/>
      <c r="J13" s="27">
        <f>IF(VLOOKUP(E13,'M.V.'!$E$6:$M$51,3,FALSE)=0," ",VLOOKUP(E13,'M.V.'!$E$6:$M$51,3,FALSE))</f>
        <v>12</v>
      </c>
      <c r="K13" s="27" t="str">
        <f>IF(VLOOKUP(E13,'M.V.'!$E$6:$M$51,4,FALSE)=0," ",VLOOKUP(E13,'M.V.'!$E$6:$M$51,4,FALSE))</f>
        <v>X</v>
      </c>
      <c r="L13" s="27" t="str">
        <f>IF(VLOOKUP(E13,'M.V.'!$E$6:$M$51,5,FALSE)=0," ",VLOOKUP(E13,'M.V.'!$E$6:$M$51,5,FALSE))</f>
        <v xml:space="preserve"> </v>
      </c>
      <c r="M13" s="43" t="str">
        <f>IF(VLOOKUP(E13,'M.V.'!$E$6:$M$51,6,FALSE)=0," ",VLOOKUP(E13,'M.V.'!$E$6:$M$51,6,FALSE))</f>
        <v>X</v>
      </c>
      <c r="N13" s="43" t="str">
        <f>IF(VLOOKUP(E13,'M.V.'!$E$6:$M$51,7,FALSE)=0," ",VLOOKUP(E13,'M.V.'!$E$6:$M$51,7,FALSE))</f>
        <v xml:space="preserve"> </v>
      </c>
      <c r="O13" s="95" t="str">
        <f>IF(VLOOKUP(E13,'M.V.'!$E$6:$M$51,9,FALSE)=0," ",VLOOKUP(E13,'M.V.'!$E$6:$M$51,9,FALSE))</f>
        <v>Constituyen parte de la memoria histórica, porque testimonian el desarrollo de las actividades realizadas en cumplimiento de las funciones administrativas; Ver ficha N°. 6</v>
      </c>
    </row>
    <row r="14" spans="1:15" s="10" customFormat="1" x14ac:dyDescent="0.2">
      <c r="A14" s="11"/>
      <c r="B14" s="94"/>
      <c r="C14" s="76"/>
      <c r="D14" s="77"/>
      <c r="E14" s="93"/>
      <c r="F14" s="58"/>
      <c r="G14" s="59"/>
      <c r="H14" s="60"/>
      <c r="I14" s="61"/>
      <c r="J14" s="62"/>
      <c r="K14" s="62"/>
      <c r="L14" s="62"/>
      <c r="M14" s="63"/>
      <c r="N14" s="63"/>
      <c r="O14" s="102"/>
    </row>
    <row r="15" spans="1:15" s="10" customFormat="1" ht="42" x14ac:dyDescent="0.2">
      <c r="A15" s="11" t="s">
        <v>233</v>
      </c>
      <c r="B15" s="94">
        <v>7</v>
      </c>
      <c r="C15" s="76" t="s">
        <v>14</v>
      </c>
      <c r="D15" s="77" t="s">
        <v>51</v>
      </c>
      <c r="E15" s="93" t="str">
        <f t="shared" si="3"/>
        <v>06.02</v>
      </c>
      <c r="F15" s="39" t="str">
        <f t="shared" si="1"/>
        <v>2461-06.02</v>
      </c>
      <c r="G15" s="35" t="str">
        <f t="shared" si="2"/>
        <v>c</v>
      </c>
      <c r="H15" s="157" t="str">
        <f>VLOOKUP(E15,'M.V.'!$E$6:$M$51,2,FALSE)</f>
        <v>CORRESPONDENCIA INTERNA</v>
      </c>
      <c r="I15" s="158"/>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de la entidad, porque reflejan y testimonian el desarrollo de las actividades realizadas por cada dependencia en cumplimiento de las funciones administrativas; Ver ficha N°. 7</v>
      </c>
    </row>
    <row r="16" spans="1:15" s="10" customFormat="1" ht="15.75" thickBot="1" x14ac:dyDescent="0.25">
      <c r="A16" s="11"/>
      <c r="B16" s="94"/>
      <c r="C16" s="76"/>
      <c r="D16" s="77"/>
      <c r="E16" s="93"/>
      <c r="F16" s="57"/>
      <c r="G16" s="50"/>
      <c r="H16" s="51"/>
      <c r="I16" s="52"/>
      <c r="J16" s="53"/>
      <c r="K16" s="53"/>
      <c r="L16" s="53"/>
      <c r="M16" s="54"/>
      <c r="N16" s="54"/>
      <c r="O16" s="101"/>
    </row>
    <row r="17" spans="1:15" s="10" customFormat="1" ht="31.5" x14ac:dyDescent="0.2">
      <c r="A17" s="11" t="s">
        <v>233</v>
      </c>
      <c r="B17" s="94">
        <v>13</v>
      </c>
      <c r="C17" s="76" t="s">
        <v>31</v>
      </c>
      <c r="D17" s="77"/>
      <c r="E17" s="92" t="str">
        <f t="shared" ref="E17:E19" si="4">C17</f>
        <v>12</v>
      </c>
      <c r="F17" s="38" t="str">
        <f t="shared" si="1"/>
        <v>2461-12</v>
      </c>
      <c r="G17" s="35" t="str">
        <f t="shared" si="2"/>
        <v>g</v>
      </c>
      <c r="H17" s="159" t="str">
        <f>VLOOKUP(E17,'M.V.'!$E$6:$M$51,2,FALSE)</f>
        <v>EXPEDIENTES DE MAQUINAS DE BOMBEROS</v>
      </c>
      <c r="I17" s="160"/>
      <c r="J17" s="27">
        <f>IF(VLOOKUP(E17,'M.V.'!$E$6:$M$51,3,FALSE)=0," ",VLOOKUP(E17,'M.V.'!$E$6:$M$51,3,FALSE))</f>
        <v>5</v>
      </c>
      <c r="K17" s="27" t="str">
        <f>IF(VLOOKUP(E17,'M.V.'!$E$6:$M$51,4,FALSE)=0," ",VLOOKUP(E17,'M.V.'!$E$6:$M$51,4,FALSE))</f>
        <v xml:space="preserve"> </v>
      </c>
      <c r="L17" s="27" t="str">
        <f>IF(VLOOKUP(E17,'M.V.'!$E$6:$M$51,5,FALSE)=0," ",VLOOKUP(E17,'M.V.'!$E$6:$M$51,5,FALSE))</f>
        <v>X</v>
      </c>
      <c r="M17" s="43" t="str">
        <f>IF(VLOOKUP(E17,'M.V.'!$E$6:$M$51,6,FALSE)=0," ",VLOOKUP(E17,'M.V.'!$E$6:$M$51,6,FALSE))</f>
        <v xml:space="preserve"> </v>
      </c>
      <c r="N17" s="43" t="str">
        <f>IF(VLOOKUP(E17,'M.V.'!$E$6:$M$51,7,FALSE)=0," ",VLOOKUP(E17,'M.V.'!$E$6:$M$51,7,FALSE))</f>
        <v xml:space="preserve"> </v>
      </c>
      <c r="O17" s="95" t="str">
        <f>IF(VLOOKUP(E17,'M.V.'!$E$6:$M$51,9,FALSE)=0," ",VLOOKUP(E17,'M.V.'!$E$6:$M$51,9,FALSE))</f>
        <v>Se eliminan una vez cumplido el tiempo de retención en el  archivo central por no generar valores secundarios; Ver ficha N°. 13</v>
      </c>
    </row>
    <row r="18" spans="1:15" s="10" customFormat="1" ht="15.75" thickBot="1" x14ac:dyDescent="0.25">
      <c r="A18" s="11"/>
      <c r="B18" s="94"/>
      <c r="C18" s="76"/>
      <c r="D18" s="77"/>
      <c r="E18" s="92"/>
      <c r="F18" s="49"/>
      <c r="G18" s="50"/>
      <c r="H18" s="55"/>
      <c r="I18" s="56"/>
      <c r="J18" s="53"/>
      <c r="K18" s="53"/>
      <c r="L18" s="53"/>
      <c r="M18" s="54"/>
      <c r="N18" s="54"/>
      <c r="O18" s="101"/>
    </row>
    <row r="19" spans="1:15" s="10" customFormat="1" ht="31.5" x14ac:dyDescent="0.2">
      <c r="A19" s="11" t="s">
        <v>233</v>
      </c>
      <c r="B19" s="94">
        <v>15</v>
      </c>
      <c r="C19" s="76" t="s">
        <v>33</v>
      </c>
      <c r="D19" s="77"/>
      <c r="E19" s="92" t="str">
        <f t="shared" si="4"/>
        <v>14</v>
      </c>
      <c r="F19" s="38" t="str">
        <f t="shared" si="1"/>
        <v>2461-14</v>
      </c>
      <c r="G19" s="35" t="str">
        <f t="shared" si="2"/>
        <v>g</v>
      </c>
      <c r="H19" s="159" t="str">
        <f>VLOOKUP(E19,'M.V.'!$E$6:$M$51,2,FALSE)</f>
        <v>INFORMATIVOS ADMINISTRATIVOS</v>
      </c>
      <c r="I19" s="160"/>
      <c r="J19" s="27">
        <f>IF(VLOOKUP(E19,'M.V.'!$E$6:$M$51,3,FALSE)=0," ",VLOOKUP(E19,'M.V.'!$E$6:$M$51,3,FALSE))</f>
        <v>12</v>
      </c>
      <c r="K19" s="27" t="str">
        <f>IF(VLOOKUP(E19,'M.V.'!$E$6:$M$51,4,FALSE)=0," ",VLOOKUP(E19,'M.V.'!$E$6:$M$51,4,FALSE))</f>
        <v>X</v>
      </c>
      <c r="L19" s="27" t="str">
        <f>IF(VLOOKUP(E19,'M.V.'!$E$6:$M$51,5,FALSE)=0," ",VLOOKUP(E19,'M.V.'!$E$6:$M$51,5,FALSE))</f>
        <v xml:space="preserve"> </v>
      </c>
      <c r="M19" s="43" t="str">
        <f>IF(VLOOKUP(E19,'M.V.'!$E$6:$M$51,6,FALSE)=0," ",VLOOKUP(E19,'M.V.'!$E$6:$M$51,6,FALSE))</f>
        <v>X</v>
      </c>
      <c r="N19" s="43" t="str">
        <f>IF(VLOOKUP(E19,'M.V.'!$E$6:$M$51,7,FALSE)=0," ",VLOOKUP(E19,'M.V.'!$E$6:$M$51,7,FALSE))</f>
        <v xml:space="preserve"> </v>
      </c>
      <c r="O19" s="95" t="str">
        <f>IF(VLOOKUP(E19,'M.V.'!$E$6:$M$51,9,FALSE)=0," ",VLOOKUP(E19,'M.V.'!$E$6:$M$51,9,FALSE))</f>
        <v>Se conservan totalmente por evidenciar el proceso particular de investigaciones internas en el Cuerpo de Bomberos; Ver ficha N°. 15</v>
      </c>
    </row>
    <row r="20" spans="1:15" s="10" customFormat="1" ht="15.75" thickBot="1" x14ac:dyDescent="0.25">
      <c r="A20" s="11"/>
      <c r="B20" s="94"/>
      <c r="C20" s="76"/>
      <c r="D20" s="77"/>
      <c r="E20" s="92"/>
      <c r="F20" s="49"/>
      <c r="G20" s="50"/>
      <c r="H20" s="55"/>
      <c r="I20" s="56"/>
      <c r="J20" s="53"/>
      <c r="K20" s="53"/>
      <c r="L20" s="53"/>
      <c r="M20" s="54"/>
      <c r="N20" s="54"/>
      <c r="O20" s="101"/>
    </row>
    <row r="21" spans="1:15" s="10" customFormat="1" x14ac:dyDescent="0.2">
      <c r="A21" s="11" t="s">
        <v>233</v>
      </c>
      <c r="B21" s="81"/>
      <c r="C21" s="76" t="s">
        <v>47</v>
      </c>
      <c r="D21" s="77"/>
      <c r="E21" s="92" t="str">
        <f t="shared" ref="E21" si="5">C21</f>
        <v>28</v>
      </c>
      <c r="F21" s="38" t="str">
        <f t="shared" si="1"/>
        <v>2461-28</v>
      </c>
      <c r="G21" s="35" t="str">
        <f t="shared" si="2"/>
        <v>g</v>
      </c>
      <c r="H21" s="159" t="str">
        <f>VLOOKUP(E21,'M.V.'!$E$6:$M$51,2,FALSE)</f>
        <v>PROGRAMAS</v>
      </c>
      <c r="I21" s="160"/>
      <c r="J21" s="27" t="str">
        <f>IF(VLOOKUP(E21,'M.V.'!$E$6:$M$51,3,FALSE)=0," ",VLOOKUP(E21,'M.V.'!$E$6:$M$51,3,FALSE))</f>
        <v xml:space="preserve"> </v>
      </c>
      <c r="K21" s="27" t="str">
        <f>IF(VLOOKUP(E21,'M.V.'!$E$6:$M$51,4,FALSE)=0," ",VLOOKUP(E21,'M.V.'!$E$6:$M$51,4,FALSE))</f>
        <v xml:space="preserve"> </v>
      </c>
      <c r="L21" s="27" t="str">
        <f>IF(VLOOKUP(E21,'M.V.'!$E$6:$M$51,5,FALSE)=0," ",VLOOKUP(E21,'M.V.'!$E$6:$M$51,5,FALSE))</f>
        <v xml:space="preserve"> </v>
      </c>
      <c r="M21" s="43" t="str">
        <f>IF(VLOOKUP(E21,'M.V.'!$E$6:$M$51,6,FALSE)=0," ",VLOOKUP(E21,'M.V.'!$E$6:$M$51,6,FALSE))</f>
        <v xml:space="preserve"> </v>
      </c>
      <c r="N21" s="43" t="str">
        <f>IF(VLOOKUP(E21,'M.V.'!$E$6:$M$51,7,FALSE)=0," ",VLOOKUP(E21,'M.V.'!$E$6:$M$51,7,FALSE))</f>
        <v xml:space="preserve"> </v>
      </c>
      <c r="O21" s="95" t="str">
        <f>IF(VLOOKUP(E21,'M.V.'!$E$6:$M$51,9,FALSE)=0," ",VLOOKUP(E21,'M.V.'!$E$6:$M$51,9,FALSE))</f>
        <v xml:space="preserve"> </v>
      </c>
    </row>
    <row r="22" spans="1:15" s="10" customFormat="1" ht="31.5" x14ac:dyDescent="0.2">
      <c r="A22" s="11" t="s">
        <v>233</v>
      </c>
      <c r="B22" s="94">
        <v>36</v>
      </c>
      <c r="C22" s="76" t="s">
        <v>47</v>
      </c>
      <c r="D22" s="77" t="s">
        <v>52</v>
      </c>
      <c r="E22" s="93" t="str">
        <f t="shared" si="3"/>
        <v>28.03</v>
      </c>
      <c r="F22" s="39" t="str">
        <f t="shared" si="1"/>
        <v>2461-28.03</v>
      </c>
      <c r="G22" s="35" t="str">
        <f t="shared" si="2"/>
        <v>c</v>
      </c>
      <c r="H22" s="157" t="str">
        <f>VLOOKUP(E22,'M.V.'!$E$6:$M$51,2,FALSE)</f>
        <v>PROGRAMAS DE MANTENIMIENTO DE MAQUINAS DE BOMBEROS</v>
      </c>
      <c r="I22" s="158"/>
      <c r="J22" s="27">
        <f>IF(VLOOKUP(E22,'M.V.'!$E$6:$M$51,3,FALSE)=0," ",VLOOKUP(E22,'M.V.'!$E$6:$M$51,3,FALSE))</f>
        <v>2</v>
      </c>
      <c r="K22" s="27" t="str">
        <f>IF(VLOOKUP(E22,'M.V.'!$E$6:$M$51,4,FALSE)=0," ",VLOOKUP(E22,'M.V.'!$E$6:$M$51,4,FALSE))</f>
        <v xml:space="preserve"> </v>
      </c>
      <c r="L22" s="27" t="str">
        <f>IF(VLOOKUP(E22,'M.V.'!$E$6:$M$51,5,FALSE)=0," ",VLOOKUP(E22,'M.V.'!$E$6:$M$51,5,FALSE))</f>
        <v>X</v>
      </c>
      <c r="M22" s="43" t="str">
        <f>IF(VLOOKUP(E22,'M.V.'!$E$6:$M$51,6,FALSE)=0," ",VLOOKUP(E22,'M.V.'!$E$6:$M$51,6,FALSE))</f>
        <v xml:space="preserve"> </v>
      </c>
      <c r="N22" s="43" t="str">
        <f>IF(VLOOKUP(E22,'M.V.'!$E$6:$M$51,7,FALSE)=0," ",VLOOKUP(E22,'M.V.'!$E$6:$M$51,7,FALSE))</f>
        <v xml:space="preserve"> </v>
      </c>
      <c r="O22" s="95" t="str">
        <f>IF(VLOOKUP(E22,'M.V.'!$E$6:$M$51,9,FALSE)=0," ",VLOOKUP(E22,'M.V.'!$E$6:$M$51,9,FALSE))</f>
        <v>Se eliminan una vez cumplido el tiempo de retención en el  archivo central por no generar valores secundarios; Ver ficha N°. 36</v>
      </c>
    </row>
    <row r="23" spans="1:15" s="10" customFormat="1" ht="15.75" thickBot="1" x14ac:dyDescent="0.25">
      <c r="A23" s="11"/>
      <c r="B23" s="94"/>
      <c r="C23" s="76"/>
      <c r="D23" s="77"/>
      <c r="E23" s="93"/>
      <c r="F23" s="57"/>
      <c r="G23" s="50"/>
      <c r="H23" s="51"/>
      <c r="I23" s="52"/>
      <c r="J23" s="53"/>
      <c r="K23" s="53"/>
      <c r="L23" s="53"/>
      <c r="M23" s="54"/>
      <c r="N23" s="54"/>
      <c r="O23" s="101"/>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5" customHeight="1" x14ac:dyDescent="0.2">
      <c r="A33" s="12"/>
      <c r="B33" s="11"/>
      <c r="C33" s="12"/>
      <c r="D33" s="12"/>
      <c r="E33" s="12"/>
      <c r="F33" s="152" t="s">
        <v>4</v>
      </c>
      <c r="G33" s="152"/>
      <c r="H33" s="152"/>
      <c r="I33" s="152"/>
      <c r="J33" s="20"/>
      <c r="K33" s="45"/>
      <c r="L33" s="45"/>
      <c r="M33" s="45"/>
      <c r="N33" s="45"/>
      <c r="O33" s="34"/>
      <c r="P33" s="34"/>
    </row>
    <row r="34" spans="1:16" s="10" customFormat="1" ht="13.5" customHeight="1" x14ac:dyDescent="0.2">
      <c r="A34" s="12"/>
      <c r="B34" s="11"/>
      <c r="C34" s="12"/>
      <c r="D34" s="12"/>
      <c r="E34" s="12"/>
      <c r="F34" s="64" t="s">
        <v>15</v>
      </c>
      <c r="G34" s="20" t="s">
        <v>16</v>
      </c>
      <c r="H34" s="20"/>
      <c r="I34" s="20" t="s">
        <v>23</v>
      </c>
      <c r="J34" s="20"/>
      <c r="K34" s="46"/>
      <c r="L34" s="46"/>
      <c r="M34" s="96"/>
      <c r="N34" s="96"/>
      <c r="O34" s="97"/>
      <c r="P34" s="98"/>
    </row>
    <row r="35" spans="1:16" s="10" customFormat="1" ht="13.5" customHeight="1" x14ac:dyDescent="0.2">
      <c r="A35" s="12"/>
      <c r="B35" s="11"/>
      <c r="C35" s="12"/>
      <c r="D35" s="12"/>
      <c r="E35" s="12"/>
      <c r="F35" s="64" t="s">
        <v>19</v>
      </c>
      <c r="G35" s="20" t="s">
        <v>18</v>
      </c>
      <c r="H35" s="20"/>
      <c r="I35" s="20" t="s">
        <v>22</v>
      </c>
      <c r="J35" s="20"/>
      <c r="K35" s="46"/>
      <c r="L35" s="46"/>
      <c r="M35" s="100"/>
      <c r="N35" s="100"/>
      <c r="O35" s="100"/>
      <c r="P35" s="98"/>
    </row>
    <row r="36" spans="1:16" s="10" customFormat="1" ht="13.5" customHeight="1" x14ac:dyDescent="0.2">
      <c r="A36" s="12"/>
      <c r="B36" s="11"/>
      <c r="C36" s="12"/>
      <c r="D36" s="12"/>
      <c r="E36" s="12"/>
      <c r="F36" s="21" t="s">
        <v>5</v>
      </c>
      <c r="G36" s="20" t="s">
        <v>17</v>
      </c>
      <c r="H36" s="20"/>
      <c r="I36" s="20" t="s">
        <v>21</v>
      </c>
      <c r="J36" s="20"/>
      <c r="K36" s="46"/>
      <c r="L36" s="46"/>
      <c r="M36" s="100"/>
      <c r="N36" s="100"/>
      <c r="O36" s="100"/>
      <c r="P36" s="99"/>
    </row>
    <row r="37" spans="1:16" s="10" customFormat="1" ht="13.5" customHeight="1" x14ac:dyDescent="0.2">
      <c r="A37" s="12"/>
      <c r="B37" s="11"/>
      <c r="C37" s="12"/>
      <c r="D37" s="12"/>
      <c r="E37" s="12"/>
      <c r="F37" s="21"/>
      <c r="G37" s="20"/>
      <c r="H37" s="20"/>
      <c r="K37" s="46"/>
      <c r="L37" s="46"/>
      <c r="M37" s="47"/>
      <c r="N37" s="47"/>
      <c r="P37" s="99"/>
    </row>
    <row r="38" spans="1:16" s="10" customFormat="1" ht="13.5" customHeight="1" x14ac:dyDescent="0.2">
      <c r="A38" s="12"/>
      <c r="B38" s="11"/>
      <c r="C38" s="12"/>
      <c r="D38" s="12"/>
      <c r="E38" s="12"/>
      <c r="F38" s="21"/>
      <c r="G38" s="20"/>
      <c r="H38" s="20"/>
      <c r="K38" s="48"/>
      <c r="L38" s="48"/>
      <c r="M38" s="47"/>
      <c r="N38" s="47"/>
    </row>
    <row r="39" spans="1:16" s="10" customFormat="1" ht="13.5" customHeight="1" x14ac:dyDescent="0.2">
      <c r="A39" s="12"/>
      <c r="B39" s="11"/>
      <c r="C39" s="12"/>
      <c r="D39" s="12"/>
      <c r="E39" s="12"/>
      <c r="F39" s="21"/>
      <c r="G39" s="20"/>
      <c r="H39" s="20"/>
      <c r="I39" s="20"/>
      <c r="J39" s="19"/>
      <c r="K39" s="48"/>
      <c r="L39" s="48"/>
      <c r="M39" s="48"/>
      <c r="N39" s="48"/>
      <c r="O39" s="4"/>
    </row>
  </sheetData>
  <sheetProtection selectLockedCells="1" selectUnlockedCells="1"/>
  <mergeCells count="20">
    <mergeCell ref="H2:N3"/>
    <mergeCell ref="H4:N4"/>
    <mergeCell ref="H5:N5"/>
    <mergeCell ref="K10:N10"/>
    <mergeCell ref="A10:A11"/>
    <mergeCell ref="B10:B11"/>
    <mergeCell ref="C10:C11"/>
    <mergeCell ref="D10:D11"/>
    <mergeCell ref="E10:E11"/>
    <mergeCell ref="F10:F11"/>
    <mergeCell ref="H15:I15"/>
    <mergeCell ref="H12:I12"/>
    <mergeCell ref="H13:I13"/>
    <mergeCell ref="G10:I11"/>
    <mergeCell ref="J10:J11"/>
    <mergeCell ref="F33:I33"/>
    <mergeCell ref="H22:I22"/>
    <mergeCell ref="H21:I21"/>
    <mergeCell ref="H17:I17"/>
    <mergeCell ref="H19:I19"/>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P39"/>
  <sheetViews>
    <sheetView tabSelected="1" topLeftCell="E4"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9" t="s">
        <v>20</v>
      </c>
      <c r="G6" s="149"/>
      <c r="H6" s="149"/>
      <c r="I6" s="25" t="s">
        <v>149</v>
      </c>
      <c r="J6" s="25"/>
      <c r="K6" s="25"/>
      <c r="L6" s="25"/>
      <c r="M6" s="25"/>
      <c r="N6" s="25"/>
      <c r="O6" s="26"/>
    </row>
    <row r="7" spans="1:15" ht="22.5" customHeight="1" x14ac:dyDescent="0.35">
      <c r="A7" s="89" t="s">
        <v>15</v>
      </c>
      <c r="B7" s="90" t="s">
        <v>3</v>
      </c>
      <c r="F7" s="149" t="s">
        <v>253</v>
      </c>
      <c r="G7" s="149"/>
      <c r="H7" s="149"/>
      <c r="I7" s="25" t="s">
        <v>232</v>
      </c>
      <c r="J7" s="25"/>
      <c r="K7" s="25"/>
      <c r="L7" s="25"/>
      <c r="M7" s="25"/>
      <c r="N7" s="25"/>
      <c r="O7" s="26"/>
    </row>
    <row r="8" spans="1:15" ht="22.5" customHeight="1" x14ac:dyDescent="0.35">
      <c r="A8" s="89" t="s">
        <v>19</v>
      </c>
      <c r="B8" s="91" t="s">
        <v>58</v>
      </c>
      <c r="F8" s="149" t="s">
        <v>254</v>
      </c>
      <c r="G8" s="149"/>
      <c r="H8" s="149"/>
      <c r="I8" s="25" t="s">
        <v>236</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50"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51"/>
    </row>
    <row r="12" spans="1:15" s="10" customFormat="1" ht="31.5" x14ac:dyDescent="0.2">
      <c r="A12" s="11" t="s">
        <v>235</v>
      </c>
      <c r="B12" s="94">
        <v>4</v>
      </c>
      <c r="C12" s="76" t="s">
        <v>53</v>
      </c>
      <c r="D12" s="77"/>
      <c r="E12" s="92" t="str">
        <f t="shared" ref="E12:E14" si="0">C12</f>
        <v>04</v>
      </c>
      <c r="F12" s="38" t="str">
        <f t="shared" ref="F12:F21" si="1">CONCATENATE(A12,"-",E12)</f>
        <v>2462-04</v>
      </c>
      <c r="G12" s="35" t="str">
        <f t="shared" ref="G12:G21" si="2">IF(D12=0,"g","c")</f>
        <v>g</v>
      </c>
      <c r="H12" s="159" t="str">
        <f>VLOOKUP(E12,'M.V.'!$E$6:$M$51,2,FALSE)</f>
        <v>COMPROBANTES DE ALMACEN</v>
      </c>
      <c r="I12" s="160"/>
      <c r="J12" s="27">
        <f>IF(VLOOKUP(E12,'M.V.'!$E$6:$M$51,3,FALSE)=0," ",VLOOKUP(E12,'M.V.'!$E$6:$M$51,3,FALSE))</f>
        <v>12</v>
      </c>
      <c r="K12" s="27" t="str">
        <f>IF(VLOOKUP(E12,'M.V.'!$E$6:$M$51,4,FALSE)=0," ",VLOOKUP(E12,'M.V.'!$E$6:$M$51,4,FALSE))</f>
        <v xml:space="preserve"> </v>
      </c>
      <c r="L12" s="27" t="str">
        <f>IF(VLOOKUP(E12,'M.V.'!$E$6:$M$51,5,FALSE)=0," ",VLOOKUP(E12,'M.V.'!$E$6:$M$51,5,FALSE))</f>
        <v>X</v>
      </c>
      <c r="M12" s="43" t="str">
        <f>IF(VLOOKUP(E12,'M.V.'!$E$6:$M$51,6,FALSE)=0," ",VLOOKUP(E12,'M.V.'!$E$6:$M$51,6,FALSE))</f>
        <v xml:space="preserve"> </v>
      </c>
      <c r="N12" s="43" t="str">
        <f>IF(VLOOKUP(E12,'M.V.'!$E$6:$M$51,7,FALSE)=0," ",VLOOKUP(E12,'M.V.'!$E$6:$M$51,7,FALSE))</f>
        <v xml:space="preserve"> </v>
      </c>
      <c r="O12" s="95" t="str">
        <f>IF(VLOOKUP(E12,'M.V.'!$E$6:$M$51,9,FALSE)=0," ",VLOOKUP(E12,'M.V.'!$E$6:$M$51,9,FALSE))</f>
        <v>Se eliminan una vez cumplido el tiempo de retención en el archivo central por no generar valores secundarios; Ver ficha N°. 4</v>
      </c>
    </row>
    <row r="13" spans="1:15" s="10" customFormat="1" ht="15.75" thickBot="1" x14ac:dyDescent="0.25">
      <c r="A13" s="11"/>
      <c r="B13" s="94"/>
      <c r="C13" s="76"/>
      <c r="D13" s="77"/>
      <c r="E13" s="92"/>
      <c r="F13" s="49"/>
      <c r="G13" s="50"/>
      <c r="H13" s="55"/>
      <c r="I13" s="56"/>
      <c r="J13" s="53"/>
      <c r="K13" s="53"/>
      <c r="L13" s="53"/>
      <c r="M13" s="54"/>
      <c r="N13" s="54"/>
      <c r="O13" s="101"/>
    </row>
    <row r="14" spans="1:15" s="10" customFormat="1" x14ac:dyDescent="0.2">
      <c r="A14" s="11" t="s">
        <v>235</v>
      </c>
      <c r="B14" s="94"/>
      <c r="C14" s="76" t="s">
        <v>14</v>
      </c>
      <c r="D14" s="77"/>
      <c r="E14" s="92" t="str">
        <f t="shared" si="0"/>
        <v>06</v>
      </c>
      <c r="F14" s="38" t="str">
        <f t="shared" si="1"/>
        <v>2462-06</v>
      </c>
      <c r="G14" s="35" t="str">
        <f t="shared" si="2"/>
        <v>g</v>
      </c>
      <c r="H14" s="159" t="str">
        <f>VLOOKUP(E14,'M.V.'!$E$6:$M$51,2,FALSE)</f>
        <v>CORRESPONDENCIA</v>
      </c>
      <c r="I14" s="160"/>
      <c r="J14" s="27" t="str">
        <f>IF(VLOOKUP(E14,'M.V.'!$E$6:$M$51,3,FALSE)=0," ",VLOOKUP(E14,'M.V.'!$E$6:$M$51,3,FALSE))</f>
        <v xml:space="preserve"> </v>
      </c>
      <c r="K14" s="27" t="str">
        <f>IF(VLOOKUP(E14,'M.V.'!$E$6:$M$51,4,FALSE)=0," ",VLOOKUP(E14,'M.V.'!$E$6:$M$51,4,FALSE))</f>
        <v xml:space="preserve"> </v>
      </c>
      <c r="L14" s="27" t="str">
        <f>IF(VLOOKUP(E14,'M.V.'!$E$6:$M$51,5,FALSE)=0," ",VLOOKUP(E14,'M.V.'!$E$6:$M$51,5,FALSE))</f>
        <v xml:space="preserve"> </v>
      </c>
      <c r="M14" s="43" t="str">
        <f>IF(VLOOKUP(E14,'M.V.'!$E$6:$M$51,6,FALSE)=0," ",VLOOKUP(E14,'M.V.'!$E$6:$M$51,6,FALSE))</f>
        <v xml:space="preserve"> </v>
      </c>
      <c r="N14" s="43" t="str">
        <f>IF(VLOOKUP(E14,'M.V.'!$E$6:$M$51,7,FALSE)=0," ",VLOOKUP(E14,'M.V.'!$E$6:$M$51,7,FALSE))</f>
        <v xml:space="preserve"> </v>
      </c>
      <c r="O14" s="95" t="str">
        <f>IF(VLOOKUP(E14,'M.V.'!$E$6:$M$51,9,FALSE)=0," ",VLOOKUP(E14,'M.V.'!$E$6:$M$51,9,FALSE))</f>
        <v xml:space="preserve"> </v>
      </c>
    </row>
    <row r="15" spans="1:15" s="10" customFormat="1" ht="31.5" x14ac:dyDescent="0.2">
      <c r="A15" s="11" t="s">
        <v>235</v>
      </c>
      <c r="B15" s="94">
        <v>6</v>
      </c>
      <c r="C15" s="76" t="s">
        <v>14</v>
      </c>
      <c r="D15" s="77" t="s">
        <v>50</v>
      </c>
      <c r="E15" s="93" t="str">
        <f t="shared" ref="E15:E17" si="3">CONCATENATE(C15,".",D15)</f>
        <v>06.01</v>
      </c>
      <c r="F15" s="39" t="str">
        <f t="shared" si="1"/>
        <v>2462-06.01</v>
      </c>
      <c r="G15" s="35" t="str">
        <f t="shared" si="2"/>
        <v>c</v>
      </c>
      <c r="H15" s="157" t="str">
        <f>VLOOKUP(E15,'M.V.'!$E$6:$M$51,2,FALSE)</f>
        <v>CORRESPONDENCIA EXTERNA</v>
      </c>
      <c r="I15" s="158"/>
      <c r="J15" s="27">
        <f>IF(VLOOKUP(E15,'M.V.'!$E$6:$M$51,3,FALSE)=0," ",VLOOKUP(E15,'M.V.'!$E$6:$M$51,3,FALSE))</f>
        <v>12</v>
      </c>
      <c r="K15" s="27" t="str">
        <f>IF(VLOOKUP(E15,'M.V.'!$E$6:$M$51,4,FALSE)=0," ",VLOOKUP(E15,'M.V.'!$E$6:$M$51,4,FALSE))</f>
        <v>X</v>
      </c>
      <c r="L15" s="27" t="str">
        <f>IF(VLOOKUP(E15,'M.V.'!$E$6:$M$51,5,FALSE)=0," ",VLOOKUP(E15,'M.V.'!$E$6:$M$51,5,FALSE))</f>
        <v xml:space="preserve"> </v>
      </c>
      <c r="M15" s="43" t="str">
        <f>IF(VLOOKUP(E15,'M.V.'!$E$6:$M$51,6,FALSE)=0," ",VLOOKUP(E15,'M.V.'!$E$6:$M$51,6,FALSE))</f>
        <v>X</v>
      </c>
      <c r="N15" s="43" t="str">
        <f>IF(VLOOKUP(E15,'M.V.'!$E$6:$M$51,7,FALSE)=0," ",VLOOKUP(E15,'M.V.'!$E$6:$M$51,7,FALSE))</f>
        <v xml:space="preserve"> </v>
      </c>
      <c r="O15" s="95" t="str">
        <f>IF(VLOOKUP(E15,'M.V.'!$E$6:$M$51,9,FALSE)=0," ",VLOOKUP(E15,'M.V.'!$E$6:$M$51,9,FALSE))</f>
        <v>Constituyen parte de la memoria histórica, porque testimonian el desarrollo de las actividades realizadas en cumplimiento de las funciones administrativas; Ver ficha N°. 6</v>
      </c>
    </row>
    <row r="16" spans="1:15" s="10" customFormat="1" x14ac:dyDescent="0.2">
      <c r="A16" s="11"/>
      <c r="B16" s="94"/>
      <c r="C16" s="76"/>
      <c r="D16" s="77"/>
      <c r="E16" s="93"/>
      <c r="F16" s="58"/>
      <c r="G16" s="59"/>
      <c r="H16" s="60"/>
      <c r="I16" s="61"/>
      <c r="J16" s="62"/>
      <c r="K16" s="62"/>
      <c r="L16" s="62"/>
      <c r="M16" s="63"/>
      <c r="N16" s="63"/>
      <c r="O16" s="102"/>
    </row>
    <row r="17" spans="1:15" s="10" customFormat="1" ht="42" x14ac:dyDescent="0.2">
      <c r="A17" s="11" t="s">
        <v>235</v>
      </c>
      <c r="B17" s="94">
        <v>7</v>
      </c>
      <c r="C17" s="76" t="s">
        <v>14</v>
      </c>
      <c r="D17" s="77" t="s">
        <v>51</v>
      </c>
      <c r="E17" s="93" t="str">
        <f t="shared" si="3"/>
        <v>06.02</v>
      </c>
      <c r="F17" s="39" t="str">
        <f t="shared" si="1"/>
        <v>2462-06.02</v>
      </c>
      <c r="G17" s="35" t="str">
        <f t="shared" si="2"/>
        <v>c</v>
      </c>
      <c r="H17" s="157" t="str">
        <f>VLOOKUP(E17,'M.V.'!$E$6:$M$51,2,FALSE)</f>
        <v>CORRESPONDENCIA INTERNA</v>
      </c>
      <c r="I17" s="158"/>
      <c r="J17" s="27">
        <f>IF(VLOOKUP(E17,'M.V.'!$E$6:$M$51,3,FALSE)=0," ",VLOOKUP(E17,'M.V.'!$E$6:$M$51,3,FALSE))</f>
        <v>12</v>
      </c>
      <c r="K17" s="27" t="str">
        <f>IF(VLOOKUP(E17,'M.V.'!$E$6:$M$51,4,FALSE)=0," ",VLOOKUP(E17,'M.V.'!$E$6:$M$51,4,FALSE))</f>
        <v>X</v>
      </c>
      <c r="L17" s="27" t="str">
        <f>IF(VLOOKUP(E17,'M.V.'!$E$6:$M$51,5,FALSE)=0," ",VLOOKUP(E17,'M.V.'!$E$6:$M$51,5,FALSE))</f>
        <v xml:space="preserve"> </v>
      </c>
      <c r="M17" s="43" t="str">
        <f>IF(VLOOKUP(E17,'M.V.'!$E$6:$M$51,6,FALSE)=0," ",VLOOKUP(E17,'M.V.'!$E$6:$M$51,6,FALSE))</f>
        <v>X</v>
      </c>
      <c r="N17" s="43" t="str">
        <f>IF(VLOOKUP(E17,'M.V.'!$E$6:$M$51,7,FALSE)=0," ",VLOOKUP(E17,'M.V.'!$E$6:$M$51,7,FALSE))</f>
        <v xml:space="preserve"> </v>
      </c>
      <c r="O17" s="95" t="str">
        <f>IF(VLOOKUP(E17,'M.V.'!$E$6:$M$51,9,FALSE)=0," ",VLOOKUP(E17,'M.V.'!$E$6:$M$51,9,FALSE))</f>
        <v>Constituyen parte de la memoria histórica de la entidad, porque reflejan y testimonian el desarrollo de las actividades realizadas por cada dependencia en cumplimiento de las funciones administrativas; Ver ficha N°. 7</v>
      </c>
    </row>
    <row r="18" spans="1:15" s="10" customFormat="1" ht="15.75" thickBot="1" x14ac:dyDescent="0.25">
      <c r="A18" s="11"/>
      <c r="B18" s="94"/>
      <c r="C18" s="76"/>
      <c r="D18" s="77"/>
      <c r="E18" s="93"/>
      <c r="F18" s="57"/>
      <c r="G18" s="50"/>
      <c r="H18" s="51"/>
      <c r="I18" s="52"/>
      <c r="J18" s="53"/>
      <c r="K18" s="53"/>
      <c r="L18" s="53"/>
      <c r="M18" s="54"/>
      <c r="N18" s="54"/>
      <c r="O18" s="101"/>
    </row>
    <row r="19" spans="1:15" s="10" customFormat="1" ht="31.5" x14ac:dyDescent="0.2">
      <c r="A19" s="11" t="s">
        <v>235</v>
      </c>
      <c r="B19" s="94">
        <v>8</v>
      </c>
      <c r="C19" s="76" t="s">
        <v>55</v>
      </c>
      <c r="D19" s="77"/>
      <c r="E19" s="92" t="str">
        <f t="shared" ref="E19" si="4">C19</f>
        <v>07</v>
      </c>
      <c r="F19" s="38" t="str">
        <f t="shared" si="1"/>
        <v>2462-07</v>
      </c>
      <c r="G19" s="35" t="str">
        <f t="shared" si="2"/>
        <v>g</v>
      </c>
      <c r="H19" s="159" t="str">
        <f>VLOOKUP(E19,'M.V.'!$E$6:$M$51,2,FALSE)</f>
        <v>CUENTAS DE ALMACEN</v>
      </c>
      <c r="I19" s="160"/>
      <c r="J19" s="27">
        <f>IF(VLOOKUP(E19,'M.V.'!$E$6:$M$51,3,FALSE)=0," ",VLOOKUP(E19,'M.V.'!$E$6:$M$51,3,FALSE))</f>
        <v>20</v>
      </c>
      <c r="K19" s="27" t="str">
        <f>IF(VLOOKUP(E19,'M.V.'!$E$6:$M$51,4,FALSE)=0," ",VLOOKUP(E19,'M.V.'!$E$6:$M$51,4,FALSE))</f>
        <v xml:space="preserve"> </v>
      </c>
      <c r="L19" s="27" t="str">
        <f>IF(VLOOKUP(E19,'M.V.'!$E$6:$M$51,5,FALSE)=0," ",VLOOKUP(E19,'M.V.'!$E$6:$M$51,5,FALSE))</f>
        <v>X</v>
      </c>
      <c r="M19" s="43" t="str">
        <f>IF(VLOOKUP(E19,'M.V.'!$E$6:$M$51,6,FALSE)=0," ",VLOOKUP(E19,'M.V.'!$E$6:$M$51,6,FALSE))</f>
        <v xml:space="preserve"> </v>
      </c>
      <c r="N19" s="43" t="str">
        <f>IF(VLOOKUP(E19,'M.V.'!$E$6:$M$51,7,FALSE)=0," ",VLOOKUP(E19,'M.V.'!$E$6:$M$51,7,FALSE))</f>
        <v xml:space="preserve"> </v>
      </c>
      <c r="O19" s="95" t="str">
        <f>IF(VLOOKUP(E19,'M.V.'!$E$6:$M$51,9,FALSE)=0," ",VLOOKUP(E19,'M.V.'!$E$6:$M$51,9,FALSE))</f>
        <v>Se eliminan una vez cumplido el tiempo de retención en el archivo central por no generar valores secundarios; Ver ficha N°. 8</v>
      </c>
    </row>
    <row r="20" spans="1:15" s="10" customFormat="1" ht="15.75" thickBot="1" x14ac:dyDescent="0.25">
      <c r="A20" s="11"/>
      <c r="B20" s="94"/>
      <c r="C20" s="76"/>
      <c r="D20" s="77"/>
      <c r="E20" s="92"/>
      <c r="F20" s="49"/>
      <c r="G20" s="50"/>
      <c r="H20" s="55"/>
      <c r="I20" s="56"/>
      <c r="J20" s="53"/>
      <c r="K20" s="53"/>
      <c r="L20" s="53"/>
      <c r="M20" s="54"/>
      <c r="N20" s="54"/>
      <c r="O20" s="101"/>
    </row>
    <row r="21" spans="1:15" s="10" customFormat="1" ht="31.5" x14ac:dyDescent="0.2">
      <c r="A21" s="11" t="s">
        <v>235</v>
      </c>
      <c r="B21" s="94">
        <v>19</v>
      </c>
      <c r="C21" s="76" t="s">
        <v>36</v>
      </c>
      <c r="D21" s="77"/>
      <c r="E21" s="92" t="str">
        <f t="shared" ref="E21" si="5">C21</f>
        <v>17</v>
      </c>
      <c r="F21" s="38" t="str">
        <f t="shared" si="1"/>
        <v>2462-17</v>
      </c>
      <c r="G21" s="35" t="str">
        <f t="shared" si="2"/>
        <v>g</v>
      </c>
      <c r="H21" s="159" t="str">
        <f>VLOOKUP(E21,'M.V.'!$E$6:$M$51,2,FALSE)</f>
        <v>INVENTARIOS DE ELEMENTOS DEVOLUTIVOS</v>
      </c>
      <c r="I21" s="160"/>
      <c r="J21" s="27">
        <f>IF(VLOOKUP(E21,'M.V.'!$E$6:$M$51,3,FALSE)=0," ",VLOOKUP(E21,'M.V.'!$E$6:$M$51,3,FALSE))</f>
        <v>12</v>
      </c>
      <c r="K21" s="27" t="str">
        <f>IF(VLOOKUP(E21,'M.V.'!$E$6:$M$51,4,FALSE)=0," ",VLOOKUP(E21,'M.V.'!$E$6:$M$51,4,FALSE))</f>
        <v xml:space="preserve"> </v>
      </c>
      <c r="L21" s="27" t="str">
        <f>IF(VLOOKUP(E21,'M.V.'!$E$6:$M$51,5,FALSE)=0," ",VLOOKUP(E21,'M.V.'!$E$6:$M$51,5,FALSE))</f>
        <v>X</v>
      </c>
      <c r="M21" s="43" t="str">
        <f>IF(VLOOKUP(E21,'M.V.'!$E$6:$M$51,6,FALSE)=0," ",VLOOKUP(E21,'M.V.'!$E$6:$M$51,6,FALSE))</f>
        <v xml:space="preserve"> </v>
      </c>
      <c r="N21" s="43" t="str">
        <f>IF(VLOOKUP(E21,'M.V.'!$E$6:$M$51,7,FALSE)=0," ",VLOOKUP(E21,'M.V.'!$E$6:$M$51,7,FALSE))</f>
        <v xml:space="preserve"> </v>
      </c>
      <c r="O21" s="95" t="str">
        <f>IF(VLOOKUP(E21,'M.V.'!$E$6:$M$51,9,FALSE)=0," ",VLOOKUP(E21,'M.V.'!$E$6:$M$51,9,FALSE))</f>
        <v>Se eliminan una vez cumplido el tiempo de retención en el archivo central por no generar valores secundarios; Ver ficha N°. 19</v>
      </c>
    </row>
    <row r="22" spans="1:15" s="10" customFormat="1" ht="15.75" thickBot="1" x14ac:dyDescent="0.25">
      <c r="A22" s="11"/>
      <c r="B22" s="94"/>
      <c r="C22" s="76"/>
      <c r="D22" s="77"/>
      <c r="E22" s="92"/>
      <c r="F22" s="49"/>
      <c r="G22" s="50"/>
      <c r="H22" s="55"/>
      <c r="I22" s="56"/>
      <c r="J22" s="53"/>
      <c r="K22" s="53"/>
      <c r="L22" s="53"/>
      <c r="M22" s="54"/>
      <c r="N22" s="54"/>
      <c r="O22" s="101"/>
    </row>
    <row r="23" spans="1:15" s="10" customFormat="1" ht="12.75" x14ac:dyDescent="0.2">
      <c r="A23" s="12"/>
      <c r="B23" s="11"/>
      <c r="C23" s="12"/>
      <c r="D23" s="12"/>
      <c r="E23" s="12"/>
      <c r="F23" s="13"/>
      <c r="G23" s="32"/>
      <c r="H23" s="14"/>
      <c r="I23" s="14"/>
      <c r="J23" s="15"/>
      <c r="K23" s="44"/>
      <c r="L23" s="44"/>
      <c r="M23" s="44"/>
      <c r="N23" s="44"/>
      <c r="O23" s="16"/>
    </row>
    <row r="24" spans="1:15" s="10" customFormat="1" ht="12.75" x14ac:dyDescent="0.2">
      <c r="A24" s="12"/>
      <c r="B24" s="11"/>
      <c r="C24" s="12"/>
      <c r="D24" s="12"/>
      <c r="E24" s="12"/>
      <c r="F24" s="13"/>
      <c r="G24" s="32"/>
      <c r="H24" s="14"/>
      <c r="I24" s="14"/>
      <c r="J24" s="15"/>
      <c r="K24" s="44"/>
      <c r="L24" s="44"/>
      <c r="M24" s="44"/>
      <c r="N24" s="44"/>
      <c r="O24" s="16"/>
    </row>
    <row r="25" spans="1:15" s="10" customFormat="1" ht="12.75" x14ac:dyDescent="0.2">
      <c r="A25" s="12"/>
      <c r="B25" s="11"/>
      <c r="C25" s="12"/>
      <c r="D25" s="12"/>
      <c r="E25" s="12"/>
      <c r="F25" s="13"/>
      <c r="G25" s="32"/>
      <c r="H25" s="14"/>
      <c r="I25" s="14"/>
      <c r="J25" s="15"/>
      <c r="K25" s="44"/>
      <c r="L25" s="44"/>
      <c r="M25" s="44"/>
      <c r="N25" s="44"/>
      <c r="O25" s="16"/>
    </row>
    <row r="26" spans="1:15" s="10" customFormat="1" ht="12.75" x14ac:dyDescent="0.2">
      <c r="A26" s="12"/>
      <c r="B26" s="11"/>
      <c r="C26" s="12"/>
      <c r="D26" s="12"/>
      <c r="E26" s="12"/>
      <c r="F26" s="13"/>
      <c r="G26" s="32"/>
      <c r="H26" s="14"/>
      <c r="I26" s="14"/>
      <c r="J26" s="15"/>
      <c r="K26" s="44"/>
      <c r="L26" s="44"/>
      <c r="M26" s="44"/>
      <c r="N26" s="44"/>
      <c r="O26" s="16"/>
    </row>
    <row r="27" spans="1:15" s="10" customFormat="1" ht="12.75"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5" customHeight="1" x14ac:dyDescent="0.2">
      <c r="A33" s="12"/>
      <c r="B33" s="11"/>
      <c r="C33" s="12"/>
      <c r="D33" s="12"/>
      <c r="E33" s="12"/>
      <c r="F33" s="152" t="s">
        <v>4</v>
      </c>
      <c r="G33" s="152"/>
      <c r="H33" s="152"/>
      <c r="I33" s="152"/>
      <c r="J33" s="20"/>
      <c r="K33" s="45"/>
      <c r="L33" s="45"/>
      <c r="M33" s="45"/>
      <c r="N33" s="45"/>
      <c r="O33" s="34"/>
      <c r="P33" s="34"/>
    </row>
    <row r="34" spans="1:16" s="10" customFormat="1" ht="13.5" customHeight="1" x14ac:dyDescent="0.2">
      <c r="A34" s="12"/>
      <c r="B34" s="11"/>
      <c r="C34" s="12"/>
      <c r="D34" s="12"/>
      <c r="E34" s="12"/>
      <c r="F34" s="64" t="s">
        <v>15</v>
      </c>
      <c r="G34" s="20" t="s">
        <v>16</v>
      </c>
      <c r="H34" s="20"/>
      <c r="I34" s="20" t="s">
        <v>23</v>
      </c>
      <c r="J34" s="20"/>
      <c r="K34" s="46"/>
      <c r="L34" s="46"/>
      <c r="M34" s="96"/>
      <c r="N34" s="96"/>
      <c r="O34" s="97"/>
      <c r="P34" s="98"/>
    </row>
    <row r="35" spans="1:16" s="10" customFormat="1" ht="13.5" customHeight="1" x14ac:dyDescent="0.2">
      <c r="A35" s="12"/>
      <c r="B35" s="11"/>
      <c r="C35" s="12"/>
      <c r="D35" s="12"/>
      <c r="E35" s="12"/>
      <c r="F35" s="64" t="s">
        <v>19</v>
      </c>
      <c r="G35" s="20" t="s">
        <v>18</v>
      </c>
      <c r="H35" s="20"/>
      <c r="I35" s="20" t="s">
        <v>22</v>
      </c>
      <c r="J35" s="20"/>
      <c r="K35" s="46"/>
      <c r="L35" s="46"/>
      <c r="M35" s="100"/>
      <c r="N35" s="100"/>
      <c r="O35" s="100"/>
      <c r="P35" s="98"/>
    </row>
    <row r="36" spans="1:16" s="10" customFormat="1" ht="13.5" customHeight="1" x14ac:dyDescent="0.2">
      <c r="A36" s="12"/>
      <c r="B36" s="11"/>
      <c r="C36" s="12"/>
      <c r="D36" s="12"/>
      <c r="E36" s="12"/>
      <c r="F36" s="21" t="s">
        <v>5</v>
      </c>
      <c r="G36" s="20" t="s">
        <v>17</v>
      </c>
      <c r="H36" s="20"/>
      <c r="I36" s="20" t="s">
        <v>21</v>
      </c>
      <c r="J36" s="20"/>
      <c r="K36" s="46"/>
      <c r="L36" s="46"/>
      <c r="M36" s="100"/>
      <c r="N36" s="100"/>
      <c r="O36" s="100"/>
      <c r="P36" s="99"/>
    </row>
    <row r="37" spans="1:16" s="10" customFormat="1" ht="13.5" customHeight="1" x14ac:dyDescent="0.2">
      <c r="A37" s="12"/>
      <c r="B37" s="11"/>
      <c r="C37" s="12"/>
      <c r="D37" s="12"/>
      <c r="E37" s="12"/>
      <c r="F37" s="21"/>
      <c r="G37" s="20"/>
      <c r="H37" s="20"/>
      <c r="K37" s="46"/>
      <c r="L37" s="46"/>
      <c r="M37" s="47"/>
      <c r="N37" s="47"/>
      <c r="P37" s="99"/>
    </row>
    <row r="38" spans="1:16" s="10" customFormat="1" ht="13.5" customHeight="1" x14ac:dyDescent="0.2">
      <c r="A38" s="12"/>
      <c r="B38" s="11"/>
      <c r="C38" s="12"/>
      <c r="D38" s="12"/>
      <c r="E38" s="12"/>
      <c r="F38" s="21"/>
      <c r="G38" s="20"/>
      <c r="H38" s="20"/>
      <c r="K38" s="48"/>
      <c r="L38" s="48"/>
      <c r="M38" s="47"/>
      <c r="N38" s="47"/>
    </row>
    <row r="39" spans="1:16" s="10" customFormat="1" ht="13.5" customHeight="1" x14ac:dyDescent="0.2">
      <c r="A39" s="12"/>
      <c r="B39" s="11"/>
      <c r="C39" s="12"/>
      <c r="D39" s="12"/>
      <c r="E39" s="12"/>
      <c r="F39" s="21"/>
      <c r="G39" s="20"/>
      <c r="H39" s="20"/>
      <c r="I39" s="20"/>
      <c r="J39" s="19"/>
      <c r="K39" s="48"/>
      <c r="L39" s="48"/>
      <c r="M39" s="48"/>
      <c r="N39" s="48"/>
      <c r="O39" s="4"/>
    </row>
  </sheetData>
  <sheetProtection selectLockedCells="1" selectUnlockedCells="1"/>
  <mergeCells count="19">
    <mergeCell ref="H2:N3"/>
    <mergeCell ref="H4:N4"/>
    <mergeCell ref="H5:N5"/>
    <mergeCell ref="G10:I11"/>
    <mergeCell ref="J10:J11"/>
    <mergeCell ref="K10:N10"/>
    <mergeCell ref="A10:A11"/>
    <mergeCell ref="B10:B11"/>
    <mergeCell ref="C10:C11"/>
    <mergeCell ref="D10:D11"/>
    <mergeCell ref="E10:E11"/>
    <mergeCell ref="F10:F11"/>
    <mergeCell ref="F33:I33"/>
    <mergeCell ref="H21:I21"/>
    <mergeCell ref="H17:I17"/>
    <mergeCell ref="H19:I19"/>
    <mergeCell ref="H12:I12"/>
    <mergeCell ref="H14:I14"/>
    <mergeCell ref="H15:I15"/>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3"/>
  <sheetViews>
    <sheetView zoomScale="80" zoomScaleNormal="80" zoomScaleSheetLayoutView="90" workbookViewId="0">
      <selection activeCell="O10" sqref="O10:O11"/>
    </sheetView>
  </sheetViews>
  <sheetFormatPr baseColWidth="10" defaultRowHeight="15" x14ac:dyDescent="0.2"/>
  <cols>
    <col min="1" max="1" width="6" style="1" customWidth="1"/>
    <col min="2" max="2" width="6" style="88" customWidth="1"/>
    <col min="3" max="4" width="6" style="1" customWidth="1"/>
    <col min="5" max="5" width="11.75" style="1" customWidth="1"/>
    <col min="6" max="6" width="12" style="2" customWidth="1"/>
    <col min="7" max="7" width="3.75" style="28" customWidth="1"/>
    <col min="8" max="8" width="25.75" style="3" customWidth="1"/>
    <col min="9" max="9" width="31.375" style="3" customWidth="1"/>
    <col min="10" max="10" width="12.125" style="5" customWidth="1"/>
    <col min="11" max="14" width="6" style="40" customWidth="1"/>
    <col min="15" max="15" width="39.375" style="6" customWidth="1"/>
    <col min="16" max="16384" width="11" style="3"/>
  </cols>
  <sheetData>
    <row r="1" spans="1:15" ht="15.75" thickBot="1" x14ac:dyDescent="0.25"/>
    <row r="2" spans="1:15" ht="23.1" customHeight="1" thickBot="1" x14ac:dyDescent="0.25">
      <c r="G2" s="29"/>
      <c r="H2" s="169" t="s">
        <v>6</v>
      </c>
      <c r="I2" s="169"/>
      <c r="J2" s="169"/>
      <c r="K2" s="169"/>
      <c r="L2" s="169"/>
      <c r="M2" s="169"/>
      <c r="N2" s="169"/>
      <c r="O2" s="17" t="s">
        <v>24</v>
      </c>
    </row>
    <row r="3" spans="1:15" ht="23.1" customHeight="1" thickBot="1" x14ac:dyDescent="0.25">
      <c r="G3" s="30"/>
      <c r="H3" s="169"/>
      <c r="I3" s="169"/>
      <c r="J3" s="169"/>
      <c r="K3" s="169"/>
      <c r="L3" s="169"/>
      <c r="M3" s="169"/>
      <c r="N3" s="169"/>
      <c r="O3" s="17" t="s">
        <v>25</v>
      </c>
    </row>
    <row r="4" spans="1:15" ht="23.1" customHeight="1" thickBot="1" x14ac:dyDescent="0.25">
      <c r="G4" s="31"/>
      <c r="H4" s="170" t="s">
        <v>8</v>
      </c>
      <c r="I4" s="170"/>
      <c r="J4" s="170"/>
      <c r="K4" s="170"/>
      <c r="L4" s="170"/>
      <c r="M4" s="170"/>
      <c r="N4" s="170"/>
      <c r="O4" s="18"/>
    </row>
    <row r="5" spans="1:15" ht="23.1" customHeight="1" x14ac:dyDescent="0.2">
      <c r="F5" s="4"/>
      <c r="H5" s="180" t="s">
        <v>148</v>
      </c>
      <c r="I5" s="180"/>
      <c r="J5" s="180"/>
      <c r="K5" s="180"/>
      <c r="L5" s="180"/>
      <c r="M5" s="180"/>
      <c r="N5" s="180"/>
    </row>
    <row r="6" spans="1:15" ht="22.5" customHeight="1" x14ac:dyDescent="0.25">
      <c r="F6" s="144" t="s">
        <v>20</v>
      </c>
      <c r="G6" s="144"/>
      <c r="H6" s="144"/>
      <c r="I6" s="25" t="s">
        <v>149</v>
      </c>
      <c r="J6" s="25"/>
      <c r="K6" s="25"/>
      <c r="L6" s="25"/>
      <c r="M6" s="25"/>
      <c r="N6" s="25"/>
      <c r="O6" s="26"/>
    </row>
    <row r="7" spans="1:15" ht="22.5" customHeight="1" x14ac:dyDescent="0.35">
      <c r="A7" s="89" t="s">
        <v>15</v>
      </c>
      <c r="B7" s="90" t="s">
        <v>3</v>
      </c>
      <c r="F7" s="144" t="s">
        <v>253</v>
      </c>
      <c r="G7" s="144"/>
      <c r="H7" s="144"/>
      <c r="I7" s="25" t="s">
        <v>156</v>
      </c>
      <c r="J7" s="25"/>
      <c r="K7" s="25"/>
      <c r="L7" s="25"/>
      <c r="M7" s="25"/>
      <c r="N7" s="25"/>
      <c r="O7" s="26"/>
    </row>
    <row r="8" spans="1:15" ht="22.5" customHeight="1" x14ac:dyDescent="0.35">
      <c r="A8" s="89" t="s">
        <v>19</v>
      </c>
      <c r="B8" s="91" t="s">
        <v>58</v>
      </c>
      <c r="F8" s="144" t="s">
        <v>254</v>
      </c>
      <c r="G8" s="144"/>
      <c r="H8" s="144"/>
      <c r="I8" s="25" t="s">
        <v>159</v>
      </c>
      <c r="J8" s="25"/>
      <c r="K8" s="25"/>
      <c r="L8" s="25"/>
      <c r="M8" s="25"/>
      <c r="N8" s="25"/>
      <c r="O8" s="26"/>
    </row>
    <row r="9" spans="1:15" ht="15.75" thickBot="1" x14ac:dyDescent="0.25">
      <c r="F9" s="141"/>
      <c r="G9" s="33"/>
    </row>
    <row r="10" spans="1:15" s="10" customFormat="1" ht="15.75" customHeight="1" thickBot="1" x14ac:dyDescent="0.25">
      <c r="A10" s="163" t="s">
        <v>9</v>
      </c>
      <c r="B10" s="155" t="s">
        <v>27</v>
      </c>
      <c r="C10" s="163" t="s">
        <v>3</v>
      </c>
      <c r="D10" s="163" t="s">
        <v>10</v>
      </c>
      <c r="E10" s="153" t="s">
        <v>26</v>
      </c>
      <c r="F10" s="153" t="s">
        <v>11</v>
      </c>
      <c r="G10" s="171" t="s">
        <v>255</v>
      </c>
      <c r="H10" s="172"/>
      <c r="I10" s="173"/>
      <c r="J10" s="185" t="s">
        <v>12</v>
      </c>
      <c r="K10" s="187" t="s">
        <v>13</v>
      </c>
      <c r="L10" s="188"/>
      <c r="M10" s="188"/>
      <c r="N10" s="189"/>
      <c r="O10" s="145" t="s">
        <v>7</v>
      </c>
    </row>
    <row r="11" spans="1:15" s="10" customFormat="1" thickBot="1" x14ac:dyDescent="0.25">
      <c r="A11" s="164"/>
      <c r="B11" s="156"/>
      <c r="C11" s="164"/>
      <c r="D11" s="164"/>
      <c r="E11" s="154"/>
      <c r="F11" s="154"/>
      <c r="G11" s="174"/>
      <c r="H11" s="175"/>
      <c r="I11" s="176"/>
      <c r="J11" s="186"/>
      <c r="K11" s="126" t="s">
        <v>5</v>
      </c>
      <c r="L11" s="126" t="s">
        <v>2</v>
      </c>
      <c r="M11" s="126" t="s">
        <v>1</v>
      </c>
      <c r="N11" s="126" t="s">
        <v>0</v>
      </c>
      <c r="O11" s="146"/>
    </row>
    <row r="12" spans="1:15" s="10" customFormat="1" x14ac:dyDescent="0.2">
      <c r="A12" s="11" t="s">
        <v>158</v>
      </c>
      <c r="B12" s="94"/>
      <c r="C12" s="76" t="s">
        <v>14</v>
      </c>
      <c r="D12" s="77"/>
      <c r="E12" s="92" t="str">
        <f t="shared" ref="E12" si="0">C12</f>
        <v>06</v>
      </c>
      <c r="F12" s="38" t="str">
        <f t="shared" ref="F12:F13" si="1">CONCATENATE(A12,"-",E12)</f>
        <v>2020-06</v>
      </c>
      <c r="G12" s="35" t="str">
        <f t="shared" ref="G12:G13" si="2">IF(D12=0,"g","c")</f>
        <v>g</v>
      </c>
      <c r="H12" s="159" t="str">
        <f>VLOOKUP(E12,'M.V.'!$E$6:$M$51,2,FALSE)</f>
        <v>CORRESPONDENCIA</v>
      </c>
      <c r="I12" s="160"/>
      <c r="J12" s="27" t="str">
        <f>IF(VLOOKUP(E12,'M.V.'!$E$6:$M$51,3,FALSE)=0," ",VLOOKUP(E12,'M.V.'!$E$6:$M$51,3,FALSE))</f>
        <v xml:space="preserve"> </v>
      </c>
      <c r="K12" s="27" t="str">
        <f>IF(VLOOKUP(E12,'M.V.'!$E$6:$M$51,4,FALSE)=0," ",VLOOKUP(E12,'M.V.'!$E$6:$M$51,4,FALSE))</f>
        <v xml:space="preserve"> </v>
      </c>
      <c r="L12" s="27" t="str">
        <f>IF(VLOOKUP(E12,'M.V.'!$E$6:$M$51,5,FALSE)=0," ",VLOOKUP(E12,'M.V.'!$E$6:$M$51,5,FALSE))</f>
        <v xml:space="preserve"> </v>
      </c>
      <c r="M12" s="43" t="str">
        <f>IF(VLOOKUP(E12,'M.V.'!$E$6:$M$51,6,FALSE)=0," ",VLOOKUP(E12,'M.V.'!$E$6:$M$51,6,FALSE))</f>
        <v xml:space="preserve"> </v>
      </c>
      <c r="N12" s="43" t="str">
        <f>IF(VLOOKUP(E12,'M.V.'!$E$6:$M$51,7,FALSE)=0," ",VLOOKUP(E12,'M.V.'!$E$6:$M$51,7,FALSE))</f>
        <v xml:space="preserve"> </v>
      </c>
      <c r="O12" s="95" t="str">
        <f>IF(VLOOKUP(E12,'M.V.'!$E$6:$M$51,9,FALSE)=0," ",VLOOKUP(E12,'M.V.'!$E$6:$M$51,9,FALSE))</f>
        <v xml:space="preserve"> </v>
      </c>
    </row>
    <row r="13" spans="1:15" s="10" customFormat="1" ht="42" x14ac:dyDescent="0.2">
      <c r="A13" s="11" t="s">
        <v>158</v>
      </c>
      <c r="B13" s="94">
        <v>7</v>
      </c>
      <c r="C13" s="76" t="s">
        <v>14</v>
      </c>
      <c r="D13" s="77" t="s">
        <v>51</v>
      </c>
      <c r="E13" s="93" t="str">
        <f t="shared" ref="E13" si="3">CONCATENATE(C13,".",D13)</f>
        <v>06.02</v>
      </c>
      <c r="F13" s="39" t="str">
        <f t="shared" si="1"/>
        <v>2020-06.02</v>
      </c>
      <c r="G13" s="35" t="str">
        <f t="shared" si="2"/>
        <v>c</v>
      </c>
      <c r="H13" s="157" t="str">
        <f>VLOOKUP(E13,'M.V.'!$E$6:$M$51,2,FALSE)</f>
        <v>CORRESPONDENCIA INTERNA</v>
      </c>
      <c r="I13" s="158"/>
      <c r="J13" s="27">
        <f>IF(VLOOKUP(E13,'M.V.'!$E$6:$M$51,3,FALSE)=0," ",VLOOKUP(E13,'M.V.'!$E$6:$M$51,3,FALSE))</f>
        <v>12</v>
      </c>
      <c r="K13" s="27" t="str">
        <f>IF(VLOOKUP(E13,'M.V.'!$E$6:$M$51,4,FALSE)=0," ",VLOOKUP(E13,'M.V.'!$E$6:$M$51,4,FALSE))</f>
        <v>X</v>
      </c>
      <c r="L13" s="27" t="str">
        <f>IF(VLOOKUP(E13,'M.V.'!$E$6:$M$51,5,FALSE)=0," ",VLOOKUP(E13,'M.V.'!$E$6:$M$51,5,FALSE))</f>
        <v xml:space="preserve"> </v>
      </c>
      <c r="M13" s="43" t="str">
        <f>IF(VLOOKUP(E13,'M.V.'!$E$6:$M$51,6,FALSE)=0," ",VLOOKUP(E13,'M.V.'!$E$6:$M$51,6,FALSE))</f>
        <v>X</v>
      </c>
      <c r="N13" s="43" t="str">
        <f>IF(VLOOKUP(E13,'M.V.'!$E$6:$M$51,7,FALSE)=0," ",VLOOKUP(E13,'M.V.'!$E$6:$M$51,7,FALSE))</f>
        <v xml:space="preserve"> </v>
      </c>
      <c r="O13" s="95" t="str">
        <f>IF(VLOOKUP(E13,'M.V.'!$E$6:$M$51,9,FALSE)=0," ",VLOOKUP(E13,'M.V.'!$E$6:$M$51,9,FALSE))</f>
        <v>Constituyen parte de la memoria histórica de la entidad, porque reflejan y testimonian el desarrollo de las actividades realizadas por cada dependencia en cumplimiento de las funciones administrativas; Ver ficha N°. 7</v>
      </c>
    </row>
    <row r="14" spans="1:15" s="10" customFormat="1" ht="15.75" thickBot="1" x14ac:dyDescent="0.25">
      <c r="A14" s="11"/>
      <c r="B14" s="94"/>
      <c r="C14" s="76"/>
      <c r="D14" s="77"/>
      <c r="E14" s="93"/>
      <c r="F14" s="57"/>
      <c r="G14" s="50"/>
      <c r="H14" s="51"/>
      <c r="I14" s="52"/>
      <c r="J14" s="53"/>
      <c r="K14" s="53"/>
      <c r="L14" s="53"/>
      <c r="M14" s="54"/>
      <c r="N14" s="54"/>
      <c r="O14" s="101"/>
    </row>
    <row r="15" spans="1:15" s="10" customFormat="1" x14ac:dyDescent="0.2">
      <c r="A15" s="11"/>
      <c r="B15" s="94"/>
      <c r="C15" s="76"/>
      <c r="D15" s="77"/>
      <c r="E15" s="93"/>
      <c r="F15" s="135"/>
      <c r="G15" s="136"/>
      <c r="H15" s="123"/>
      <c r="I15" s="123"/>
      <c r="J15" s="137"/>
      <c r="K15" s="137"/>
      <c r="L15" s="137"/>
      <c r="M15" s="44"/>
      <c r="N15" s="44"/>
      <c r="O15" s="16"/>
    </row>
    <row r="16" spans="1:15" s="10" customFormat="1" x14ac:dyDescent="0.2">
      <c r="A16" s="11"/>
      <c r="B16" s="94"/>
      <c r="C16" s="76"/>
      <c r="D16" s="77"/>
      <c r="E16" s="93"/>
      <c r="F16" s="135"/>
      <c r="G16" s="136"/>
      <c r="H16" s="123"/>
      <c r="I16" s="123"/>
      <c r="J16" s="137"/>
      <c r="K16" s="137"/>
      <c r="L16" s="137"/>
      <c r="M16" s="44"/>
      <c r="N16" s="44"/>
      <c r="O16" s="16"/>
    </row>
    <row r="17" spans="1:15" s="10" customFormat="1" x14ac:dyDescent="0.2">
      <c r="A17" s="11"/>
      <c r="B17" s="94"/>
      <c r="C17" s="76"/>
      <c r="D17" s="77"/>
      <c r="E17" s="93"/>
      <c r="F17" s="135"/>
      <c r="G17" s="136"/>
      <c r="H17" s="123"/>
      <c r="I17" s="123"/>
      <c r="J17" s="137"/>
      <c r="K17" s="137"/>
      <c r="L17" s="137"/>
      <c r="M17" s="44"/>
      <c r="N17" s="44"/>
      <c r="O17" s="16"/>
    </row>
    <row r="18" spans="1:15" s="10" customFormat="1" x14ac:dyDescent="0.2">
      <c r="A18" s="11"/>
      <c r="B18" s="94"/>
      <c r="C18" s="76"/>
      <c r="D18" s="77"/>
      <c r="E18" s="93"/>
      <c r="F18" s="135"/>
      <c r="G18" s="136"/>
      <c r="H18" s="123"/>
      <c r="I18" s="123"/>
      <c r="J18" s="137"/>
      <c r="K18" s="137"/>
      <c r="L18" s="137"/>
      <c r="M18" s="44"/>
      <c r="N18" s="44"/>
      <c r="O18" s="16"/>
    </row>
    <row r="19" spans="1:15" s="10" customFormat="1" x14ac:dyDescent="0.2">
      <c r="A19" s="11"/>
      <c r="B19" s="94"/>
      <c r="C19" s="76"/>
      <c r="D19" s="77"/>
      <c r="E19" s="93"/>
      <c r="F19" s="135"/>
      <c r="G19" s="136"/>
      <c r="H19" s="123"/>
      <c r="I19" s="123"/>
      <c r="J19" s="137"/>
      <c r="K19" s="137"/>
      <c r="L19" s="137"/>
      <c r="M19" s="44"/>
      <c r="N19" s="44"/>
      <c r="O19" s="16"/>
    </row>
    <row r="20" spans="1:15" s="10" customFormat="1" x14ac:dyDescent="0.2">
      <c r="A20" s="11"/>
      <c r="B20" s="94"/>
      <c r="C20" s="76"/>
      <c r="D20" s="77"/>
      <c r="E20" s="93"/>
      <c r="F20" s="135"/>
      <c r="G20" s="136"/>
      <c r="H20" s="123"/>
      <c r="I20" s="123"/>
      <c r="J20" s="137"/>
      <c r="K20" s="137"/>
      <c r="L20" s="137"/>
      <c r="M20" s="44"/>
      <c r="N20" s="44"/>
      <c r="O20" s="16"/>
    </row>
    <row r="21" spans="1:15" s="10" customFormat="1" x14ac:dyDescent="0.2">
      <c r="A21" s="11"/>
      <c r="B21" s="94"/>
      <c r="C21" s="76"/>
      <c r="D21" s="77"/>
      <c r="E21" s="93"/>
      <c r="F21" s="135"/>
      <c r="G21" s="136"/>
      <c r="H21" s="123"/>
      <c r="I21" s="123"/>
      <c r="J21" s="137"/>
      <c r="K21" s="137"/>
      <c r="L21" s="137"/>
      <c r="M21" s="44"/>
      <c r="N21" s="44"/>
      <c r="O21" s="16"/>
    </row>
    <row r="22" spans="1:15" s="10" customFormat="1" x14ac:dyDescent="0.2">
      <c r="A22" s="11"/>
      <c r="B22" s="94"/>
      <c r="C22" s="76"/>
      <c r="D22" s="77"/>
      <c r="E22" s="93"/>
      <c r="F22" s="135"/>
      <c r="G22" s="136"/>
      <c r="H22" s="139"/>
      <c r="I22" s="139"/>
      <c r="J22" s="137"/>
      <c r="K22" s="137"/>
      <c r="L22" s="137"/>
      <c r="M22" s="44"/>
      <c r="N22" s="44"/>
      <c r="O22" s="16"/>
    </row>
    <row r="23" spans="1:15" s="10" customFormat="1" x14ac:dyDescent="0.2">
      <c r="A23" s="11"/>
      <c r="B23" s="94"/>
      <c r="C23" s="76"/>
      <c r="D23" s="77"/>
      <c r="E23" s="93"/>
      <c r="F23" s="135"/>
      <c r="G23" s="136"/>
      <c r="H23" s="139"/>
      <c r="I23" s="139"/>
      <c r="J23" s="137"/>
      <c r="K23" s="137"/>
      <c r="L23" s="137"/>
      <c r="M23" s="44"/>
      <c r="N23" s="44"/>
      <c r="O23" s="16"/>
    </row>
    <row r="24" spans="1:15" s="10" customFormat="1" x14ac:dyDescent="0.2">
      <c r="A24" s="11"/>
      <c r="B24" s="94"/>
      <c r="C24" s="76"/>
      <c r="D24" s="77"/>
      <c r="E24" s="93"/>
      <c r="F24" s="135"/>
      <c r="G24" s="136"/>
      <c r="H24" s="139"/>
      <c r="I24" s="139"/>
      <c r="J24" s="137"/>
      <c r="K24" s="137"/>
      <c r="L24" s="137"/>
      <c r="M24" s="44"/>
      <c r="N24" s="44"/>
      <c r="O24" s="16"/>
    </row>
    <row r="25" spans="1:15" s="10" customFormat="1" x14ac:dyDescent="0.2">
      <c r="A25" s="11"/>
      <c r="B25" s="94"/>
      <c r="C25" s="76"/>
      <c r="D25" s="77"/>
      <c r="E25" s="93"/>
      <c r="F25" s="135"/>
      <c r="G25" s="136"/>
      <c r="H25" s="139"/>
      <c r="I25" s="139"/>
      <c r="J25" s="137"/>
      <c r="K25" s="137"/>
      <c r="L25" s="137"/>
      <c r="M25" s="44"/>
      <c r="N25" s="44"/>
      <c r="O25" s="16"/>
    </row>
    <row r="26" spans="1:15" s="10" customFormat="1" x14ac:dyDescent="0.2">
      <c r="A26" s="11"/>
      <c r="B26" s="94"/>
      <c r="C26" s="76"/>
      <c r="D26" s="77"/>
      <c r="E26" s="93"/>
      <c r="F26" s="135"/>
      <c r="G26" s="136"/>
      <c r="H26" s="123"/>
      <c r="I26" s="123"/>
      <c r="J26" s="137"/>
      <c r="K26" s="137"/>
      <c r="L26" s="137"/>
      <c r="M26" s="44"/>
      <c r="N26" s="44"/>
      <c r="O26" s="16"/>
    </row>
    <row r="27" spans="1:15" s="10" customFormat="1" ht="15" customHeight="1" x14ac:dyDescent="0.2">
      <c r="A27" s="12"/>
      <c r="B27" s="11"/>
      <c r="C27" s="12"/>
      <c r="D27" s="12"/>
      <c r="E27" s="12"/>
      <c r="F27" s="13"/>
      <c r="G27" s="32"/>
      <c r="H27" s="14"/>
      <c r="I27" s="14"/>
      <c r="J27" s="15"/>
      <c r="K27" s="44"/>
      <c r="L27" s="44"/>
      <c r="M27" s="44"/>
      <c r="N27" s="44"/>
      <c r="O27" s="16"/>
    </row>
    <row r="28" spans="1:15" s="10" customFormat="1" ht="12.75" x14ac:dyDescent="0.2">
      <c r="A28" s="12"/>
      <c r="B28" s="11"/>
      <c r="C28" s="12"/>
      <c r="D28" s="12"/>
      <c r="E28" s="12"/>
      <c r="F28" s="13"/>
      <c r="G28" s="32"/>
      <c r="H28" s="14"/>
      <c r="I28" s="14"/>
      <c r="J28" s="15"/>
      <c r="K28" s="44"/>
      <c r="L28" s="44"/>
      <c r="M28" s="44"/>
      <c r="N28" s="44"/>
      <c r="O28" s="16"/>
    </row>
    <row r="29" spans="1:15" s="10" customFormat="1" ht="12.75" x14ac:dyDescent="0.2">
      <c r="A29" s="12"/>
      <c r="B29" s="11"/>
      <c r="C29" s="12"/>
      <c r="D29" s="12"/>
      <c r="E29" s="12"/>
      <c r="F29" s="13"/>
      <c r="G29" s="32"/>
      <c r="H29" s="14"/>
      <c r="I29" s="14"/>
      <c r="J29" s="15"/>
      <c r="K29" s="44"/>
      <c r="L29" s="44"/>
      <c r="M29" s="44"/>
      <c r="N29" s="44"/>
      <c r="O29" s="16"/>
    </row>
    <row r="30" spans="1:15" s="10" customFormat="1" ht="12.75" x14ac:dyDescent="0.2">
      <c r="A30" s="12"/>
      <c r="B30" s="11"/>
      <c r="C30" s="12"/>
      <c r="D30" s="12"/>
      <c r="E30" s="12"/>
      <c r="F30" s="13"/>
      <c r="G30" s="32"/>
      <c r="H30" s="14"/>
      <c r="I30" s="14"/>
      <c r="J30" s="15"/>
      <c r="K30" s="44"/>
      <c r="L30" s="44"/>
      <c r="M30" s="44"/>
      <c r="N30" s="44"/>
      <c r="O30" s="16"/>
    </row>
    <row r="31" spans="1:15" s="10" customFormat="1" ht="12.75" x14ac:dyDescent="0.2">
      <c r="A31" s="12"/>
      <c r="B31" s="11"/>
      <c r="C31" s="12"/>
      <c r="D31" s="12"/>
      <c r="E31" s="12"/>
      <c r="F31" s="13"/>
      <c r="G31" s="32"/>
      <c r="H31" s="14"/>
      <c r="I31" s="14"/>
      <c r="J31" s="15"/>
      <c r="K31" s="44"/>
      <c r="L31" s="44"/>
      <c r="M31" s="44"/>
      <c r="N31" s="44"/>
      <c r="O31" s="16"/>
    </row>
    <row r="32" spans="1:15" s="10" customFormat="1" ht="12.75" x14ac:dyDescent="0.2">
      <c r="A32" s="12"/>
      <c r="B32" s="11"/>
      <c r="C32" s="12"/>
      <c r="D32" s="12"/>
      <c r="E32" s="12"/>
      <c r="F32" s="13"/>
      <c r="G32" s="32"/>
      <c r="H32" s="14"/>
      <c r="I32" s="14"/>
      <c r="J32" s="15"/>
      <c r="K32" s="44"/>
      <c r="L32" s="44"/>
      <c r="M32" s="44"/>
      <c r="N32" s="44"/>
      <c r="O32" s="16"/>
    </row>
    <row r="33" spans="1:16" s="10" customFormat="1" ht="12.75" x14ac:dyDescent="0.2">
      <c r="A33" s="12"/>
      <c r="B33" s="11"/>
      <c r="C33" s="12"/>
      <c r="D33" s="12"/>
      <c r="E33" s="12"/>
      <c r="F33" s="13"/>
      <c r="G33" s="32"/>
      <c r="H33" s="14"/>
      <c r="I33" s="14"/>
      <c r="J33" s="15"/>
      <c r="K33" s="44"/>
      <c r="L33" s="44"/>
      <c r="M33" s="44"/>
      <c r="N33" s="44"/>
      <c r="O33" s="16"/>
    </row>
    <row r="34" spans="1:16" s="10" customFormat="1" ht="12.75" x14ac:dyDescent="0.2">
      <c r="A34" s="12"/>
      <c r="B34" s="11"/>
      <c r="C34" s="12"/>
      <c r="D34" s="12"/>
      <c r="E34" s="12"/>
      <c r="F34" s="13"/>
      <c r="G34" s="32"/>
      <c r="H34" s="14"/>
      <c r="I34" s="14"/>
      <c r="J34" s="15"/>
      <c r="K34" s="44"/>
      <c r="L34" s="44"/>
      <c r="M34" s="44"/>
      <c r="N34" s="44"/>
      <c r="O34" s="16"/>
    </row>
    <row r="35" spans="1:16" s="10" customFormat="1" ht="12.75" x14ac:dyDescent="0.2">
      <c r="A35" s="12"/>
      <c r="B35" s="11"/>
      <c r="C35" s="12"/>
      <c r="D35" s="12"/>
      <c r="E35" s="12"/>
      <c r="F35" s="13"/>
      <c r="G35" s="32"/>
      <c r="H35" s="14"/>
      <c r="I35" s="14"/>
      <c r="J35" s="15"/>
      <c r="K35" s="44"/>
      <c r="L35" s="44"/>
      <c r="M35" s="44"/>
      <c r="N35" s="44"/>
      <c r="O35" s="16"/>
    </row>
    <row r="36" spans="1:16" s="10" customFormat="1" ht="12.75" x14ac:dyDescent="0.2">
      <c r="A36" s="12"/>
      <c r="B36" s="11"/>
      <c r="C36" s="12"/>
      <c r="D36" s="12"/>
      <c r="E36" s="12"/>
      <c r="F36" s="13"/>
      <c r="G36" s="32"/>
      <c r="H36" s="14"/>
      <c r="I36" s="14"/>
      <c r="J36" s="15"/>
      <c r="K36" s="44"/>
      <c r="L36" s="44"/>
      <c r="M36" s="44"/>
      <c r="N36" s="44"/>
      <c r="O36" s="16"/>
    </row>
    <row r="37" spans="1:16" s="10" customFormat="1" ht="15" customHeight="1" x14ac:dyDescent="0.2">
      <c r="A37" s="12"/>
      <c r="B37" s="11"/>
      <c r="C37" s="12"/>
      <c r="D37" s="12"/>
      <c r="E37" s="12"/>
      <c r="F37" s="152" t="s">
        <v>4</v>
      </c>
      <c r="G37" s="152"/>
      <c r="H37" s="152"/>
      <c r="I37" s="152"/>
      <c r="J37" s="20"/>
      <c r="K37" s="45"/>
      <c r="L37" s="45"/>
      <c r="M37" s="45"/>
      <c r="N37" s="45"/>
      <c r="O37" s="34"/>
      <c r="P37" s="34"/>
    </row>
    <row r="38" spans="1:16" s="10" customFormat="1" ht="13.5" customHeight="1" x14ac:dyDescent="0.2">
      <c r="A38" s="12"/>
      <c r="B38" s="11"/>
      <c r="C38" s="12"/>
      <c r="D38" s="12"/>
      <c r="E38" s="12"/>
      <c r="F38" s="64" t="s">
        <v>15</v>
      </c>
      <c r="G38" s="20" t="s">
        <v>16</v>
      </c>
      <c r="H38" s="20"/>
      <c r="I38" s="20" t="s">
        <v>23</v>
      </c>
      <c r="J38" s="20"/>
      <c r="K38" s="46"/>
      <c r="L38" s="46"/>
      <c r="M38" s="96"/>
      <c r="N38" s="96"/>
      <c r="O38" s="97"/>
      <c r="P38" s="98"/>
    </row>
    <row r="39" spans="1:16" s="10" customFormat="1" ht="13.5" customHeight="1" x14ac:dyDescent="0.2">
      <c r="A39" s="12"/>
      <c r="B39" s="11"/>
      <c r="C39" s="12"/>
      <c r="D39" s="12"/>
      <c r="E39" s="12"/>
      <c r="F39" s="64" t="s">
        <v>19</v>
      </c>
      <c r="G39" s="20" t="s">
        <v>18</v>
      </c>
      <c r="H39" s="20"/>
      <c r="I39" s="20" t="s">
        <v>22</v>
      </c>
      <c r="J39" s="20"/>
      <c r="K39" s="46"/>
      <c r="L39" s="46"/>
      <c r="M39" s="100"/>
      <c r="N39" s="100"/>
      <c r="O39" s="100"/>
      <c r="P39" s="98"/>
    </row>
    <row r="40" spans="1:16" s="10" customFormat="1" ht="13.5" customHeight="1" x14ac:dyDescent="0.2">
      <c r="A40" s="12"/>
      <c r="B40" s="11"/>
      <c r="C40" s="12"/>
      <c r="D40" s="12"/>
      <c r="E40" s="12"/>
      <c r="F40" s="21" t="s">
        <v>5</v>
      </c>
      <c r="G40" s="20" t="s">
        <v>17</v>
      </c>
      <c r="H40" s="20"/>
      <c r="I40" s="20" t="s">
        <v>21</v>
      </c>
      <c r="J40" s="20"/>
      <c r="K40" s="46"/>
      <c r="L40" s="46"/>
      <c r="M40" s="100"/>
      <c r="N40" s="100"/>
      <c r="O40" s="100"/>
      <c r="P40" s="99"/>
    </row>
    <row r="41" spans="1:16" s="10" customFormat="1" ht="13.5" customHeight="1" x14ac:dyDescent="0.2">
      <c r="A41" s="12"/>
      <c r="B41" s="11"/>
      <c r="C41" s="12"/>
      <c r="D41" s="12"/>
      <c r="E41" s="12"/>
      <c r="F41" s="21"/>
      <c r="G41" s="20"/>
      <c r="H41" s="20"/>
      <c r="K41" s="46"/>
      <c r="L41" s="46"/>
      <c r="M41" s="47"/>
      <c r="N41" s="47"/>
      <c r="P41" s="99"/>
    </row>
    <row r="42" spans="1:16" s="10" customFormat="1" ht="13.5" customHeight="1" x14ac:dyDescent="0.2">
      <c r="A42" s="12"/>
      <c r="B42" s="11"/>
      <c r="C42" s="12"/>
      <c r="D42" s="12"/>
      <c r="E42" s="12"/>
      <c r="F42" s="21"/>
      <c r="G42" s="20"/>
      <c r="H42" s="20"/>
      <c r="K42" s="48"/>
      <c r="L42" s="48"/>
      <c r="M42" s="47"/>
      <c r="N42" s="47"/>
    </row>
    <row r="43" spans="1:16" s="10" customFormat="1" ht="13.5" customHeight="1" x14ac:dyDescent="0.2">
      <c r="A43" s="12"/>
      <c r="B43" s="11"/>
      <c r="C43" s="12"/>
      <c r="D43" s="12"/>
      <c r="E43" s="12"/>
      <c r="F43" s="21"/>
      <c r="G43" s="20"/>
      <c r="H43" s="20"/>
      <c r="I43" s="20"/>
      <c r="J43" s="19"/>
      <c r="K43" s="48"/>
      <c r="L43" s="48"/>
      <c r="M43" s="48"/>
      <c r="N43" s="48"/>
      <c r="O43" s="4"/>
    </row>
  </sheetData>
  <sheetProtection selectLockedCells="1" selectUnlockedCells="1"/>
  <mergeCells count="15">
    <mergeCell ref="F37:I37"/>
    <mergeCell ref="H13:I13"/>
    <mergeCell ref="H12:I12"/>
    <mergeCell ref="G10:I11"/>
    <mergeCell ref="J10:J11"/>
    <mergeCell ref="H2:N3"/>
    <mergeCell ref="H4:N4"/>
    <mergeCell ref="H5:N5"/>
    <mergeCell ref="K10:N10"/>
    <mergeCell ref="A10:A11"/>
    <mergeCell ref="B10:B11"/>
    <mergeCell ref="C10:C11"/>
    <mergeCell ref="D10:D11"/>
    <mergeCell ref="E10:E11"/>
    <mergeCell ref="F10:F11"/>
  </mergeCells>
  <pageMargins left="0.59055118110236227" right="0.39370078740157483" top="0.39370078740157483" bottom="0.59055118110236227" header="1.1417322834645669" footer="0.19685039370078741"/>
  <pageSetup scale="80" firstPageNumber="0" orientation="landscape" horizontalDpi="300" verticalDpi="300" r:id="rId1"/>
  <headerFooter alignWithMargins="0">
    <oddHeader xml:space="preserve">&amp;R&amp;"Tahoma,Negrita"&amp;12HOJA                              &amp;P      DE      &amp;N                             &amp;"Times New Roman,Negrita"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82</vt:i4>
      </vt:variant>
      <vt:variant>
        <vt:lpstr>Rangos con nombre</vt:lpstr>
      </vt:variant>
      <vt:variant>
        <vt:i4>163</vt:i4>
      </vt:variant>
    </vt:vector>
  </HeadingPairs>
  <TitlesOfParts>
    <vt:vector size="245" baseType="lpstr">
      <vt:lpstr>M.V.</vt:lpstr>
      <vt:lpstr>MODELO</vt:lpstr>
      <vt:lpstr>N.R.D.</vt:lpstr>
      <vt:lpstr>1000</vt:lpstr>
      <vt:lpstr>1010</vt:lpstr>
      <vt:lpstr>1020</vt:lpstr>
      <vt:lpstr>2000</vt:lpstr>
      <vt:lpstr>2010</vt:lpstr>
      <vt:lpstr>2020</vt:lpstr>
      <vt:lpstr>2030</vt:lpstr>
      <vt:lpstr>2100</vt:lpstr>
      <vt:lpstr>2110</vt:lpstr>
      <vt:lpstr>2111B.1</vt:lpstr>
      <vt:lpstr>2111B.2</vt:lpstr>
      <vt:lpstr>2111B.3</vt:lpstr>
      <vt:lpstr>2111B.4</vt:lpstr>
      <vt:lpstr>2111B.5</vt:lpstr>
      <vt:lpstr>2111B.6</vt:lpstr>
      <vt:lpstr>2111B.7</vt:lpstr>
      <vt:lpstr>2111B.8</vt:lpstr>
      <vt:lpstr>2111B.9</vt:lpstr>
      <vt:lpstr>2111B.10</vt:lpstr>
      <vt:lpstr>2111B.11</vt:lpstr>
      <vt:lpstr>2111B.12</vt:lpstr>
      <vt:lpstr>2111B.13</vt:lpstr>
      <vt:lpstr>2111B.14</vt:lpstr>
      <vt:lpstr>2111B.15</vt:lpstr>
      <vt:lpstr>2111B.16</vt:lpstr>
      <vt:lpstr>2120</vt:lpstr>
      <vt:lpstr>2121</vt:lpstr>
      <vt:lpstr>2130</vt:lpstr>
      <vt:lpstr>2131</vt:lpstr>
      <vt:lpstr>2132</vt:lpstr>
      <vt:lpstr>2140</vt:lpstr>
      <vt:lpstr>2141</vt:lpstr>
      <vt:lpstr>2142</vt:lpstr>
      <vt:lpstr>2143</vt:lpstr>
      <vt:lpstr>2200</vt:lpstr>
      <vt:lpstr>2210</vt:lpstr>
      <vt:lpstr>2211</vt:lpstr>
      <vt:lpstr>2212</vt:lpstr>
      <vt:lpstr>2213</vt:lpstr>
      <vt:lpstr>2214</vt:lpstr>
      <vt:lpstr>2215</vt:lpstr>
      <vt:lpstr>2220</vt:lpstr>
      <vt:lpstr>2221</vt:lpstr>
      <vt:lpstr>2222</vt:lpstr>
      <vt:lpstr>2230</vt:lpstr>
      <vt:lpstr>2231</vt:lpstr>
      <vt:lpstr>2232</vt:lpstr>
      <vt:lpstr>2300</vt:lpstr>
      <vt:lpstr>2310</vt:lpstr>
      <vt:lpstr>2311</vt:lpstr>
      <vt:lpstr>2312</vt:lpstr>
      <vt:lpstr>2320</vt:lpstr>
      <vt:lpstr>2321</vt:lpstr>
      <vt:lpstr>2322</vt:lpstr>
      <vt:lpstr>2323</vt:lpstr>
      <vt:lpstr>2324</vt:lpstr>
      <vt:lpstr>2330</vt:lpstr>
      <vt:lpstr>2331</vt:lpstr>
      <vt:lpstr>2332</vt:lpstr>
      <vt:lpstr>2334</vt:lpstr>
      <vt:lpstr>2333</vt:lpstr>
      <vt:lpstr>2400</vt:lpstr>
      <vt:lpstr>2410</vt:lpstr>
      <vt:lpstr>2411</vt:lpstr>
      <vt:lpstr>2420</vt:lpstr>
      <vt:lpstr>2421</vt:lpstr>
      <vt:lpstr>2422</vt:lpstr>
      <vt:lpstr>2430</vt:lpstr>
      <vt:lpstr>2431</vt:lpstr>
      <vt:lpstr>2432</vt:lpstr>
      <vt:lpstr>2440</vt:lpstr>
      <vt:lpstr>2441</vt:lpstr>
      <vt:lpstr>2442</vt:lpstr>
      <vt:lpstr>2450</vt:lpstr>
      <vt:lpstr>2451</vt:lpstr>
      <vt:lpstr>2452</vt:lpstr>
      <vt:lpstr>2460</vt:lpstr>
      <vt:lpstr>2461</vt:lpstr>
      <vt:lpstr>2462</vt:lpstr>
      <vt:lpstr>'1000'!Área_de_impresión</vt:lpstr>
      <vt:lpstr>'1010'!Área_de_impresión</vt:lpstr>
      <vt:lpstr>'1020'!Área_de_impresión</vt:lpstr>
      <vt:lpstr>'2000'!Área_de_impresión</vt:lpstr>
      <vt:lpstr>'2010'!Área_de_impresión</vt:lpstr>
      <vt:lpstr>'2020'!Área_de_impresión</vt:lpstr>
      <vt:lpstr>'2030'!Área_de_impresión</vt:lpstr>
      <vt:lpstr>'2100'!Área_de_impresión</vt:lpstr>
      <vt:lpstr>'2110'!Área_de_impresión</vt:lpstr>
      <vt:lpstr>'2111B.1'!Área_de_impresión</vt:lpstr>
      <vt:lpstr>'2111B.10'!Área_de_impresión</vt:lpstr>
      <vt:lpstr>'2111B.11'!Área_de_impresión</vt:lpstr>
      <vt:lpstr>'2111B.12'!Área_de_impresión</vt:lpstr>
      <vt:lpstr>'2111B.13'!Área_de_impresión</vt:lpstr>
      <vt:lpstr>'2111B.14'!Área_de_impresión</vt:lpstr>
      <vt:lpstr>'2111B.15'!Área_de_impresión</vt:lpstr>
      <vt:lpstr>'2111B.16'!Área_de_impresión</vt:lpstr>
      <vt:lpstr>'2111B.2'!Área_de_impresión</vt:lpstr>
      <vt:lpstr>'2111B.3'!Área_de_impresión</vt:lpstr>
      <vt:lpstr>'2111B.4'!Área_de_impresión</vt:lpstr>
      <vt:lpstr>'2111B.5'!Área_de_impresión</vt:lpstr>
      <vt:lpstr>'2111B.6'!Área_de_impresión</vt:lpstr>
      <vt:lpstr>'2111B.7'!Área_de_impresión</vt:lpstr>
      <vt:lpstr>'2111B.8'!Área_de_impresión</vt:lpstr>
      <vt:lpstr>'2111B.9'!Área_de_impresión</vt:lpstr>
      <vt:lpstr>'2120'!Área_de_impresión</vt:lpstr>
      <vt:lpstr>'2121'!Área_de_impresión</vt:lpstr>
      <vt:lpstr>'2130'!Área_de_impresión</vt:lpstr>
      <vt:lpstr>'2131'!Área_de_impresión</vt:lpstr>
      <vt:lpstr>'2132'!Área_de_impresión</vt:lpstr>
      <vt:lpstr>'2140'!Área_de_impresión</vt:lpstr>
      <vt:lpstr>'2141'!Área_de_impresión</vt:lpstr>
      <vt:lpstr>'2142'!Área_de_impresión</vt:lpstr>
      <vt:lpstr>'2143'!Área_de_impresión</vt:lpstr>
      <vt:lpstr>'2200'!Área_de_impresión</vt:lpstr>
      <vt:lpstr>'2210'!Área_de_impresión</vt:lpstr>
      <vt:lpstr>'2211'!Área_de_impresión</vt:lpstr>
      <vt:lpstr>'2212'!Área_de_impresión</vt:lpstr>
      <vt:lpstr>'2213'!Área_de_impresión</vt:lpstr>
      <vt:lpstr>'2214'!Área_de_impresión</vt:lpstr>
      <vt:lpstr>'2215'!Área_de_impresión</vt:lpstr>
      <vt:lpstr>'2220'!Área_de_impresión</vt:lpstr>
      <vt:lpstr>'2221'!Área_de_impresión</vt:lpstr>
      <vt:lpstr>'2222'!Área_de_impresión</vt:lpstr>
      <vt:lpstr>'2230'!Área_de_impresión</vt:lpstr>
      <vt:lpstr>'2231'!Área_de_impresión</vt:lpstr>
      <vt:lpstr>'2232'!Área_de_impresión</vt:lpstr>
      <vt:lpstr>'2300'!Área_de_impresión</vt:lpstr>
      <vt:lpstr>'2310'!Área_de_impresión</vt:lpstr>
      <vt:lpstr>'2311'!Área_de_impresión</vt:lpstr>
      <vt:lpstr>'2312'!Área_de_impresión</vt:lpstr>
      <vt:lpstr>'2320'!Área_de_impresión</vt:lpstr>
      <vt:lpstr>'2321'!Área_de_impresión</vt:lpstr>
      <vt:lpstr>'2322'!Área_de_impresión</vt:lpstr>
      <vt:lpstr>'2323'!Área_de_impresión</vt:lpstr>
      <vt:lpstr>'2324'!Área_de_impresión</vt:lpstr>
      <vt:lpstr>'2330'!Área_de_impresión</vt:lpstr>
      <vt:lpstr>'2331'!Área_de_impresión</vt:lpstr>
      <vt:lpstr>'2332'!Área_de_impresión</vt:lpstr>
      <vt:lpstr>'2333'!Área_de_impresión</vt:lpstr>
      <vt:lpstr>'2334'!Área_de_impresión</vt:lpstr>
      <vt:lpstr>'2400'!Área_de_impresión</vt:lpstr>
      <vt:lpstr>'2410'!Área_de_impresión</vt:lpstr>
      <vt:lpstr>'2411'!Área_de_impresión</vt:lpstr>
      <vt:lpstr>'2420'!Área_de_impresión</vt:lpstr>
      <vt:lpstr>'2421'!Área_de_impresión</vt:lpstr>
      <vt:lpstr>'2422'!Área_de_impresión</vt:lpstr>
      <vt:lpstr>'2430'!Área_de_impresión</vt:lpstr>
      <vt:lpstr>'2431'!Área_de_impresión</vt:lpstr>
      <vt:lpstr>'2432'!Área_de_impresión</vt:lpstr>
      <vt:lpstr>'2440'!Área_de_impresión</vt:lpstr>
      <vt:lpstr>'2441'!Área_de_impresión</vt:lpstr>
      <vt:lpstr>'2442'!Área_de_impresión</vt:lpstr>
      <vt:lpstr>'2450'!Área_de_impresión</vt:lpstr>
      <vt:lpstr>'2451'!Área_de_impresión</vt:lpstr>
      <vt:lpstr>'2452'!Área_de_impresión</vt:lpstr>
      <vt:lpstr>'2460'!Área_de_impresión</vt:lpstr>
      <vt:lpstr>'2461'!Área_de_impresión</vt:lpstr>
      <vt:lpstr>'2462'!Área_de_impresión</vt:lpstr>
      <vt:lpstr>MODELO!Área_de_impresión</vt:lpstr>
      <vt:lpstr>N.R.D.!Área_de_impresión</vt:lpstr>
      <vt:lpstr>'1000'!Títulos_a_imprimir</vt:lpstr>
      <vt:lpstr>'1010'!Títulos_a_imprimir</vt:lpstr>
      <vt:lpstr>'1020'!Títulos_a_imprimir</vt:lpstr>
      <vt:lpstr>'2000'!Títulos_a_imprimir</vt:lpstr>
      <vt:lpstr>'2010'!Títulos_a_imprimir</vt:lpstr>
      <vt:lpstr>'2020'!Títulos_a_imprimir</vt:lpstr>
      <vt:lpstr>'2030'!Títulos_a_imprimir</vt:lpstr>
      <vt:lpstr>'2100'!Títulos_a_imprimir</vt:lpstr>
      <vt:lpstr>'2110'!Títulos_a_imprimir</vt:lpstr>
      <vt:lpstr>'2111B.1'!Títulos_a_imprimir</vt:lpstr>
      <vt:lpstr>'2111B.10'!Títulos_a_imprimir</vt:lpstr>
      <vt:lpstr>'2111B.11'!Títulos_a_imprimir</vt:lpstr>
      <vt:lpstr>'2111B.12'!Títulos_a_imprimir</vt:lpstr>
      <vt:lpstr>'2111B.13'!Títulos_a_imprimir</vt:lpstr>
      <vt:lpstr>'2111B.14'!Títulos_a_imprimir</vt:lpstr>
      <vt:lpstr>'2111B.15'!Títulos_a_imprimir</vt:lpstr>
      <vt:lpstr>'2111B.16'!Títulos_a_imprimir</vt:lpstr>
      <vt:lpstr>'2111B.2'!Títulos_a_imprimir</vt:lpstr>
      <vt:lpstr>'2111B.3'!Títulos_a_imprimir</vt:lpstr>
      <vt:lpstr>'2111B.4'!Títulos_a_imprimir</vt:lpstr>
      <vt:lpstr>'2111B.5'!Títulos_a_imprimir</vt:lpstr>
      <vt:lpstr>'2111B.6'!Títulos_a_imprimir</vt:lpstr>
      <vt:lpstr>'2111B.7'!Títulos_a_imprimir</vt:lpstr>
      <vt:lpstr>'2111B.8'!Títulos_a_imprimir</vt:lpstr>
      <vt:lpstr>'2111B.9'!Títulos_a_imprimir</vt:lpstr>
      <vt:lpstr>'2120'!Títulos_a_imprimir</vt:lpstr>
      <vt:lpstr>'2121'!Títulos_a_imprimir</vt:lpstr>
      <vt:lpstr>'2130'!Títulos_a_imprimir</vt:lpstr>
      <vt:lpstr>'2131'!Títulos_a_imprimir</vt:lpstr>
      <vt:lpstr>'2132'!Títulos_a_imprimir</vt:lpstr>
      <vt:lpstr>'2140'!Títulos_a_imprimir</vt:lpstr>
      <vt:lpstr>'2141'!Títulos_a_imprimir</vt:lpstr>
      <vt:lpstr>'2142'!Títulos_a_imprimir</vt:lpstr>
      <vt:lpstr>'2143'!Títulos_a_imprimir</vt:lpstr>
      <vt:lpstr>'2200'!Títulos_a_imprimir</vt:lpstr>
      <vt:lpstr>'2210'!Títulos_a_imprimir</vt:lpstr>
      <vt:lpstr>'2211'!Títulos_a_imprimir</vt:lpstr>
      <vt:lpstr>'2212'!Títulos_a_imprimir</vt:lpstr>
      <vt:lpstr>'2213'!Títulos_a_imprimir</vt:lpstr>
      <vt:lpstr>'2214'!Títulos_a_imprimir</vt:lpstr>
      <vt:lpstr>'2215'!Títulos_a_imprimir</vt:lpstr>
      <vt:lpstr>'2220'!Títulos_a_imprimir</vt:lpstr>
      <vt:lpstr>'2221'!Títulos_a_imprimir</vt:lpstr>
      <vt:lpstr>'2222'!Títulos_a_imprimir</vt:lpstr>
      <vt:lpstr>'2230'!Títulos_a_imprimir</vt:lpstr>
      <vt:lpstr>'2231'!Títulos_a_imprimir</vt:lpstr>
      <vt:lpstr>'2232'!Títulos_a_imprimir</vt:lpstr>
      <vt:lpstr>'2300'!Títulos_a_imprimir</vt:lpstr>
      <vt:lpstr>'2310'!Títulos_a_imprimir</vt:lpstr>
      <vt:lpstr>'2311'!Títulos_a_imprimir</vt:lpstr>
      <vt:lpstr>'2312'!Títulos_a_imprimir</vt:lpstr>
      <vt:lpstr>'2320'!Títulos_a_imprimir</vt:lpstr>
      <vt:lpstr>'2321'!Títulos_a_imprimir</vt:lpstr>
      <vt:lpstr>'2322'!Títulos_a_imprimir</vt:lpstr>
      <vt:lpstr>'2323'!Títulos_a_imprimir</vt:lpstr>
      <vt:lpstr>'2324'!Títulos_a_imprimir</vt:lpstr>
      <vt:lpstr>'2330'!Títulos_a_imprimir</vt:lpstr>
      <vt:lpstr>'2331'!Títulos_a_imprimir</vt:lpstr>
      <vt:lpstr>'2332'!Títulos_a_imprimir</vt:lpstr>
      <vt:lpstr>'2333'!Títulos_a_imprimir</vt:lpstr>
      <vt:lpstr>'2334'!Títulos_a_imprimir</vt:lpstr>
      <vt:lpstr>'2400'!Títulos_a_imprimir</vt:lpstr>
      <vt:lpstr>'2410'!Títulos_a_imprimir</vt:lpstr>
      <vt:lpstr>'2411'!Títulos_a_imprimir</vt:lpstr>
      <vt:lpstr>'2420'!Títulos_a_imprimir</vt:lpstr>
      <vt:lpstr>'2421'!Títulos_a_imprimir</vt:lpstr>
      <vt:lpstr>'2422'!Títulos_a_imprimir</vt:lpstr>
      <vt:lpstr>'2430'!Títulos_a_imprimir</vt:lpstr>
      <vt:lpstr>'2431'!Títulos_a_imprimir</vt:lpstr>
      <vt:lpstr>'2432'!Títulos_a_imprimir</vt:lpstr>
      <vt:lpstr>'2440'!Títulos_a_imprimir</vt:lpstr>
      <vt:lpstr>'2441'!Títulos_a_imprimir</vt:lpstr>
      <vt:lpstr>'2442'!Títulos_a_imprimir</vt:lpstr>
      <vt:lpstr>'2450'!Títulos_a_imprimir</vt:lpstr>
      <vt:lpstr>'2451'!Títulos_a_imprimir</vt:lpstr>
      <vt:lpstr>'2452'!Títulos_a_imprimir</vt:lpstr>
      <vt:lpstr>'2460'!Títulos_a_imprimir</vt:lpstr>
      <vt:lpstr>'2461'!Títulos_a_imprimir</vt:lpstr>
      <vt:lpstr>'2462'!Títulos_a_imprimir</vt:lpstr>
      <vt:lpstr>M.V.!Títulos_a_imprimir</vt:lpstr>
      <vt:lpstr>MODELO!Títulos_a_imprimir</vt:lpstr>
      <vt:lpstr>N.R.D.!Títulos_a_imprimir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WALGARZON</dc:creator>
  <cp:lastModifiedBy>Juan Sebastian Parraga Abril</cp:lastModifiedBy>
  <cp:lastPrinted>2011-11-23T22:51:35Z</cp:lastPrinted>
  <dcterms:created xsi:type="dcterms:W3CDTF">2009-11-26T20:01:15Z</dcterms:created>
  <dcterms:modified xsi:type="dcterms:W3CDTF">2022-03-03T19:23:08Z</dcterms:modified>
</cp:coreProperties>
</file>