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mc:AlternateContent xmlns:mc="http://schemas.openxmlformats.org/markup-compatibility/2006">
    <mc:Choice Requires="x15">
      <x15ac:absPath xmlns:x15ac="http://schemas.microsoft.com/office/spreadsheetml/2010/11/ac" url="C:\Users\CURBINA\Downloads\"/>
    </mc:Choice>
  </mc:AlternateContent>
  <xr:revisionPtr revIDLastSave="0" documentId="13_ncr:1_{E72C8258-8A36-474D-815E-E394AF4C358A}" xr6:coauthVersionLast="47" xr6:coauthVersionMax="47" xr10:uidLastSave="{00000000-0000-0000-0000-000000000000}"/>
  <bookViews>
    <workbookView xWindow="20370" yWindow="-120" windowWidth="29040" windowHeight="15840" tabRatio="606" firstSheet="2" activeTab="2" xr2:uid="{00000000-000D-0000-FFFF-FFFF00000000}"/>
  </bookViews>
  <sheets>
    <sheet name="Mapa de riesgos - Corrupción" sheetId="47" state="hidden" r:id="rId1"/>
    <sheet name="Mapa de riesgos" sheetId="48" state="hidden" r:id="rId2"/>
    <sheet name="Mapa de riesgos " sheetId="49" r:id="rId3"/>
    <sheet name="Tablas" sheetId="45" r:id="rId4"/>
    <sheet name="Datos" sheetId="40" state="hidden" r:id="rId5"/>
    <sheet name="Corrupción (Metodología Def (2)" sheetId="52" state="hidden" r:id="rId6"/>
    <sheet name="Calificación de impacto" sheetId="46" r:id="rId7"/>
    <sheet name="Mapa de calor" sheetId="42" r:id="rId8"/>
  </sheets>
  <externalReferences>
    <externalReference r:id="rId9"/>
    <externalReference r:id="rId10"/>
    <externalReference r:id="rId11"/>
  </externalReferences>
  <definedNames>
    <definedName name="¿TIENE_HERRAMIENTA_PARA_EJERCER_EL_CONTROL?">#REF!</definedName>
    <definedName name="A">#REF!</definedName>
    <definedName name="B">#REF!</definedName>
    <definedName name="CE">#REF!</definedName>
    <definedName name="EvidenciaSeguimiento">[1]DB!$I$9:$I$10</definedName>
    <definedName name="EXISTENCONTROLES" localSheetId="6">[1]DB!$D$5:$D$6</definedName>
    <definedName name="EXISTENCONTROLES">#REF!</definedName>
    <definedName name="ExistenManuales">[1]DB!$C$9:$C$10</definedName>
    <definedName name="fdhgdhk">[2]DB!$B$5:$B$11</definedName>
    <definedName name="FrecuenciaSeguim" localSheetId="6">[1]DB!$H$9:$H$10</definedName>
    <definedName name="FrecuenciaSeguim">#REF!</definedName>
    <definedName name="FrecuendiaSeguim">#REF!</definedName>
    <definedName name="HerramientaControl" localSheetId="6">[1]DB!$D$9:$D$10</definedName>
    <definedName name="HerramientaControl">#REF!</definedName>
    <definedName name="HerramientaEfectiva" localSheetId="6">[1]DB!$F$9:$F$10</definedName>
    <definedName name="HerramientaEfectiva">#REF!</definedName>
    <definedName name="impac">[3]DB!$B$24:$B$28</definedName>
    <definedName name="IMPACTO" localSheetId="6">[1]DB!$H$5</definedName>
    <definedName name="IMPACTO">#REF!</definedName>
    <definedName name="ManualesInstructivos" localSheetId="6">[1]DB!$E$9:$E$10</definedName>
    <definedName name="ManualesInstructivos">#REF!</definedName>
    <definedName name="OPCIONESDEMANEJO" localSheetId="6">[1]DB!$N$5:$N$8</definedName>
    <definedName name="OPCIONESDEMANEJO">#REF!</definedName>
    <definedName name="probab">[3]DB!$B$16:$B$20</definedName>
    <definedName name="PROBABILIDAD" localSheetId="6">[1]DB!$G$5</definedName>
    <definedName name="PROBABILIDAD">#REF!</definedName>
    <definedName name="ResponDefinidos" localSheetId="6">[1]DB!$G$9:$G$10</definedName>
    <definedName name="ResponDefinidos">#REF!</definedName>
    <definedName name="TieneHerramientaControl1">#REF!</definedName>
    <definedName name="TIPODERIESGO" localSheetId="6">[1]DB!$B$5:$B$11</definedName>
    <definedName name="TIPODERIESGO">#REF!</definedName>
    <definedName name="valor">[3]DB!$B$32:$B$34</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7" i="49" l="1"/>
  <c r="AQ16" i="49"/>
  <c r="AQ25" i="49" l="1"/>
  <c r="AQ24" i="49"/>
  <c r="AQ21" i="49" l="1"/>
  <c r="BO16" i="49"/>
  <c r="AO15" i="49"/>
  <c r="AM15" i="49"/>
  <c r="AK15" i="49"/>
  <c r="AI15" i="49"/>
  <c r="AG15" i="49"/>
  <c r="AE15" i="49"/>
  <c r="BO20" i="49"/>
  <c r="AQ20" i="49"/>
  <c r="AQ19" i="49"/>
  <c r="BO18" i="49"/>
  <c r="AQ18" i="49"/>
  <c r="AQ15" i="49"/>
  <c r="AQ22" i="49"/>
  <c r="AQ23" i="49"/>
  <c r="D17" i="52"/>
  <c r="D20" i="52"/>
  <c r="D23" i="52"/>
  <c r="D26" i="52"/>
  <c r="D14" i="52"/>
  <c r="BH14" i="52"/>
  <c r="AV14" i="52"/>
  <c r="AX14" i="52" s="1"/>
  <c r="AF14" i="52"/>
  <c r="AD14" i="52"/>
  <c r="AK14" i="52" s="1"/>
  <c r="AB14" i="52"/>
  <c r="V14" i="52"/>
  <c r="S14" i="52"/>
  <c r="BH15" i="52"/>
  <c r="AV15" i="52"/>
  <c r="AY15" i="52" s="1"/>
  <c r="AF15" i="52"/>
  <c r="AK15" i="52"/>
  <c r="AD15" i="52"/>
  <c r="AB15" i="52"/>
  <c r="V15" i="52"/>
  <c r="S15" i="52"/>
  <c r="AY14" i="52"/>
  <c r="BA14" i="52"/>
  <c r="BA15" i="52"/>
  <c r="AF28" i="52"/>
  <c r="AK28" i="52" s="1"/>
  <c r="AD28" i="52"/>
  <c r="AB28" i="52"/>
  <c r="AF27" i="52"/>
  <c r="AD27" i="52"/>
  <c r="AB27" i="52"/>
  <c r="BH26" i="52"/>
  <c r="AV26" i="52"/>
  <c r="BA26" i="52" s="1"/>
  <c r="AF26" i="52"/>
  <c r="AK26" i="52" s="1"/>
  <c r="AD26" i="52"/>
  <c r="AB26" i="52"/>
  <c r="V26" i="52"/>
  <c r="S26" i="52"/>
  <c r="AF25" i="52"/>
  <c r="AD25" i="52"/>
  <c r="AB25" i="52"/>
  <c r="AF24" i="52"/>
  <c r="AD24" i="52"/>
  <c r="AB24" i="52"/>
  <c r="BH23" i="52"/>
  <c r="AV23" i="52"/>
  <c r="BA23" i="52" s="1"/>
  <c r="AF23" i="52"/>
  <c r="AD23" i="52"/>
  <c r="AK23" i="52" s="1"/>
  <c r="AB23" i="52"/>
  <c r="V23" i="52"/>
  <c r="S23" i="52"/>
  <c r="AF22" i="52"/>
  <c r="AD22" i="52"/>
  <c r="AB22" i="52"/>
  <c r="AF21" i="52"/>
  <c r="AD21" i="52"/>
  <c r="AK21" i="52" s="1"/>
  <c r="AB21" i="52"/>
  <c r="BH20" i="52"/>
  <c r="AV20" i="52"/>
  <c r="BA20" i="52"/>
  <c r="AF20" i="52"/>
  <c r="AD20" i="52"/>
  <c r="AK20" i="52" s="1"/>
  <c r="AB20" i="52"/>
  <c r="V20" i="52"/>
  <c r="S20" i="52"/>
  <c r="AF19" i="52"/>
  <c r="AK19" i="52" s="1"/>
  <c r="AD19" i="52"/>
  <c r="AB19" i="52"/>
  <c r="AF18" i="52"/>
  <c r="AD18" i="52"/>
  <c r="AB18" i="52"/>
  <c r="BH17" i="52"/>
  <c r="AV17" i="52"/>
  <c r="AX17" i="52" s="1"/>
  <c r="AF17" i="52"/>
  <c r="AD17" i="52"/>
  <c r="AB17" i="52"/>
  <c r="V17" i="52"/>
  <c r="S17" i="52"/>
  <c r="BH16" i="52"/>
  <c r="AV16" i="52"/>
  <c r="BA16" i="52"/>
  <c r="AF16" i="52"/>
  <c r="AD16" i="52"/>
  <c r="AK16" i="52" s="1"/>
  <c r="AB16" i="52"/>
  <c r="V16" i="52"/>
  <c r="S16" i="52"/>
  <c r="AX16" i="52"/>
  <c r="AK22" i="52"/>
  <c r="AY16" i="52"/>
  <c r="AX23" i="52"/>
  <c r="AK25" i="52"/>
  <c r="AY23" i="52"/>
  <c r="AK27" i="52"/>
  <c r="AX20" i="52"/>
  <c r="AY20" i="52"/>
  <c r="AZ16" i="52"/>
  <c r="AZ17" i="52"/>
  <c r="AZ20" i="52"/>
  <c r="AZ23" i="52"/>
  <c r="BO23" i="49"/>
  <c r="BO22" i="49"/>
  <c r="BO21" i="49"/>
  <c r="BO17" i="49"/>
  <c r="AE26" i="48"/>
  <c r="AC26" i="48"/>
  <c r="AA26" i="48"/>
  <c r="AE25" i="48"/>
  <c r="AC25" i="48"/>
  <c r="AJ25" i="48" s="1"/>
  <c r="AA25" i="48"/>
  <c r="BN24" i="48"/>
  <c r="AU24" i="48"/>
  <c r="AW24" i="48" s="1"/>
  <c r="AE24" i="48"/>
  <c r="AC24" i="48"/>
  <c r="AA24" i="48"/>
  <c r="U24" i="48"/>
  <c r="R24" i="48"/>
  <c r="AE23" i="48"/>
  <c r="AC23" i="48"/>
  <c r="AA23" i="48"/>
  <c r="AE22" i="48"/>
  <c r="AC22" i="48"/>
  <c r="AJ22" i="48" s="1"/>
  <c r="AA22" i="48"/>
  <c r="BN21" i="48"/>
  <c r="AU21" i="48"/>
  <c r="AW21" i="48" s="1"/>
  <c r="AE21" i="48"/>
  <c r="AC21" i="48"/>
  <c r="AA21" i="48"/>
  <c r="U21" i="48"/>
  <c r="R21" i="48"/>
  <c r="AE20" i="48"/>
  <c r="AC20" i="48"/>
  <c r="AA20" i="48"/>
  <c r="AE19" i="48"/>
  <c r="AC19" i="48"/>
  <c r="AA19" i="48"/>
  <c r="BN18" i="48"/>
  <c r="AU18" i="48"/>
  <c r="AX18" i="48" s="1"/>
  <c r="AE18" i="48"/>
  <c r="AC18" i="48"/>
  <c r="AA18" i="48"/>
  <c r="U18" i="48"/>
  <c r="R18" i="48"/>
  <c r="AE17" i="48"/>
  <c r="AC17" i="48"/>
  <c r="AA17" i="48"/>
  <c r="AE16" i="48"/>
  <c r="AJ16" i="48" s="1"/>
  <c r="AC16" i="48"/>
  <c r="AA16" i="48"/>
  <c r="BN15" i="48"/>
  <c r="AU15" i="48"/>
  <c r="AW15" i="48" s="1"/>
  <c r="AE15" i="48"/>
  <c r="AJ15" i="48" s="1"/>
  <c r="AC15" i="48"/>
  <c r="AA15" i="48"/>
  <c r="U15" i="48"/>
  <c r="R15" i="48"/>
  <c r="BN14" i="48"/>
  <c r="AU14" i="48"/>
  <c r="AW14" i="48" s="1"/>
  <c r="AE14" i="48"/>
  <c r="AC14" i="48"/>
  <c r="AJ14" i="48" s="1"/>
  <c r="AA14" i="48"/>
  <c r="U14" i="48"/>
  <c r="R14" i="48"/>
  <c r="AJ17" i="48"/>
  <c r="AJ19" i="48"/>
  <c r="AJ23" i="48"/>
  <c r="AX14" i="48"/>
  <c r="AJ20" i="48"/>
  <c r="AZ14" i="48"/>
  <c r="AZ18" i="48"/>
  <c r="AZ24" i="48"/>
  <c r="AE26" i="47"/>
  <c r="AC26" i="47"/>
  <c r="AJ26" i="47" s="1"/>
  <c r="AA26" i="47"/>
  <c r="AE25" i="47"/>
  <c r="AC25" i="47"/>
  <c r="AA25" i="47"/>
  <c r="BN24" i="47"/>
  <c r="AU24" i="47"/>
  <c r="AW24" i="47" s="1"/>
  <c r="AE24" i="47"/>
  <c r="AJ24" i="47" s="1"/>
  <c r="AC24" i="47"/>
  <c r="AA24" i="47"/>
  <c r="U24" i="47"/>
  <c r="R24" i="47"/>
  <c r="AE23" i="47"/>
  <c r="AC23" i="47"/>
  <c r="AA23" i="47"/>
  <c r="AE22" i="47"/>
  <c r="AJ22" i="47" s="1"/>
  <c r="AC22" i="47"/>
  <c r="AA22" i="47"/>
  <c r="BN21" i="47"/>
  <c r="AU21" i="47"/>
  <c r="AW21" i="47" s="1"/>
  <c r="AE21" i="47"/>
  <c r="AJ21" i="47" s="1"/>
  <c r="AC21" i="47"/>
  <c r="AA21" i="47"/>
  <c r="U21" i="47"/>
  <c r="R21" i="47"/>
  <c r="AE20" i="47"/>
  <c r="AC20" i="47"/>
  <c r="AJ20" i="47" s="1"/>
  <c r="AA20" i="47"/>
  <c r="AE19" i="47"/>
  <c r="AJ19" i="47" s="1"/>
  <c r="AC19" i="47"/>
  <c r="AA19" i="47"/>
  <c r="BN18" i="47"/>
  <c r="AU18" i="47"/>
  <c r="AW18" i="47" s="1"/>
  <c r="AE18" i="47"/>
  <c r="AC18" i="47"/>
  <c r="AA18" i="47"/>
  <c r="U18" i="47"/>
  <c r="R18" i="47"/>
  <c r="AE17" i="47"/>
  <c r="AC17" i="47"/>
  <c r="AJ17" i="47" s="1"/>
  <c r="AA17" i="47"/>
  <c r="AE16" i="47"/>
  <c r="AC16" i="47"/>
  <c r="AJ16" i="47" s="1"/>
  <c r="AA16" i="47"/>
  <c r="BN15" i="47"/>
  <c r="AU15" i="47"/>
  <c r="AZ15" i="47" s="1"/>
  <c r="AW15" i="47"/>
  <c r="AE15" i="47"/>
  <c r="AC15" i="47"/>
  <c r="AA15" i="47"/>
  <c r="U15" i="47"/>
  <c r="R15" i="47"/>
  <c r="BN14" i="47"/>
  <c r="AU14" i="47"/>
  <c r="AZ14" i="47" s="1"/>
  <c r="AW14" i="47"/>
  <c r="AE14" i="47"/>
  <c r="AC14" i="47"/>
  <c r="AA14" i="47"/>
  <c r="U14" i="47"/>
  <c r="R14" i="47"/>
  <c r="AX15" i="47"/>
  <c r="AX18" i="47"/>
  <c r="AJ18" i="47"/>
  <c r="AX14" i="47"/>
  <c r="AX21" i="47"/>
  <c r="AJ25" i="47"/>
  <c r="AY14" i="47"/>
  <c r="AY15" i="47"/>
  <c r="AY21" i="47"/>
  <c r="AZ21" i="47"/>
  <c r="N23" i="46"/>
  <c r="N26" i="46" s="1"/>
  <c r="M23" i="46"/>
  <c r="M26" i="46" s="1"/>
  <c r="L23" i="46"/>
  <c r="L26" i="46" s="1"/>
  <c r="K23" i="46"/>
  <c r="K26" i="46" s="1"/>
  <c r="J23" i="46"/>
  <c r="J26" i="46" s="1"/>
  <c r="I23" i="46"/>
  <c r="I26" i="46" s="1"/>
  <c r="H23" i="46"/>
  <c r="H26" i="46" s="1"/>
  <c r="G23" i="46"/>
  <c r="G26" i="46" s="1"/>
  <c r="F23" i="46"/>
  <c r="F26" i="46" s="1"/>
  <c r="E23" i="46"/>
  <c r="E26" i="46" s="1"/>
  <c r="AC15" i="49"/>
  <c r="AJ23" i="47" l="1"/>
  <c r="AJ21" i="48"/>
  <c r="AK18" i="52"/>
  <c r="AJ18" i="48"/>
  <c r="AZ14" i="52"/>
  <c r="AX15" i="52"/>
  <c r="AY14" i="48"/>
  <c r="AJ24" i="48"/>
  <c r="AJ26" i="48"/>
  <c r="AK17" i="52"/>
  <c r="AJ14" i="47"/>
  <c r="AJ15" i="47"/>
  <c r="AY24" i="48"/>
  <c r="AK24" i="52"/>
  <c r="AZ24" i="47"/>
  <c r="AY24" i="47"/>
  <c r="AX24" i="47"/>
  <c r="AZ21" i="48"/>
  <c r="AX24" i="48"/>
  <c r="AY18" i="48"/>
  <c r="AX21" i="48"/>
  <c r="AX15" i="48"/>
  <c r="AW18" i="48"/>
  <c r="AZ26" i="52"/>
  <c r="AY17" i="52"/>
  <c r="BA17" i="52"/>
  <c r="AZ15" i="52"/>
  <c r="AY26" i="52"/>
  <c r="AX26" i="52"/>
  <c r="AZ18" i="47"/>
  <c r="AY18" i="47"/>
  <c r="AZ15" i="48"/>
  <c r="AY21" i="48"/>
  <c r="AY15" i="48"/>
  <c r="AR15" i="49"/>
  <c r="AT15" i="49" s="1"/>
  <c r="AS15" i="49" l="1"/>
  <c r="AW15" i="49"/>
  <c r="AX15"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Sebastian Barreto Montoya</author>
    <author>Claudia Montoya Ortiz</author>
  </authors>
  <commentList>
    <comment ref="C14" authorId="0" shapeId="0" xr:uid="{00000000-0006-0000-0200-000001000000}">
      <text>
        <r>
          <rPr>
            <b/>
            <sz val="11"/>
            <color rgb="FF000000"/>
            <rFont val="Tahoma"/>
            <family val="2"/>
          </rPr>
          <t>Revisar los objetivos del Plan Anticorrupción</t>
        </r>
      </text>
    </comment>
    <comment ref="G14" authorId="1" shapeId="0" xr:uid="{00000000-0006-0000-0200-000002000000}">
      <text>
        <r>
          <rPr>
            <b/>
            <sz val="11"/>
            <color rgb="FF000000"/>
            <rFont val="Tahoma"/>
            <family val="2"/>
          </rPr>
          <t>Revisar clasificación al finalizar el ejercicio</t>
        </r>
      </text>
    </comment>
  </commentList>
</comments>
</file>

<file path=xl/sharedStrings.xml><?xml version="1.0" encoding="utf-8"?>
<sst xmlns="http://schemas.openxmlformats.org/spreadsheetml/2006/main" count="1369" uniqueCount="494">
  <si>
    <t>MAPA DE RIESGOS DE CUMPLIMIENTO</t>
  </si>
  <si>
    <t>SISTEMA ESTRATÉGICO DE PLANEACIÓN Y GESTIÓN</t>
  </si>
  <si>
    <t>CÓDIGO:</t>
  </si>
  <si>
    <r>
      <t>SEPG-F-</t>
    </r>
    <r>
      <rPr>
        <sz val="18"/>
        <color rgb="FFFF0000"/>
        <rFont val="Calibri Light"/>
        <family val="2"/>
      </rPr>
      <t>070</t>
    </r>
  </si>
  <si>
    <r>
      <rPr>
        <b/>
        <sz val="18"/>
        <rFont val="Calibri Light"/>
        <family val="2"/>
      </rPr>
      <t xml:space="preserve">VERSIÓN:                     </t>
    </r>
    <r>
      <rPr>
        <sz val="18"/>
        <rFont val="Calibri Light"/>
        <family val="2"/>
      </rPr>
      <t xml:space="preserve"> 007</t>
    </r>
  </si>
  <si>
    <t>FECHA:</t>
  </si>
  <si>
    <t>TIPO DE PROCESOS</t>
  </si>
  <si>
    <t>TIPO DE RIESGOS</t>
  </si>
  <si>
    <t>Corrupción</t>
  </si>
  <si>
    <t>PASO 1 - IDENTIFICACIÓN DE RIESGOS</t>
  </si>
  <si>
    <t>PASO 2 - VALORACIÓN DE LOS RIESGOS</t>
  </si>
  <si>
    <t>PASO 3 - PLAN DE MITIGACIÓN DEL RIESGO</t>
  </si>
  <si>
    <t>ETAPA DE SEGUIMIENTO</t>
  </si>
  <si>
    <t>OBSERVACIONES - ETAPA DE SEGUIMIENTO</t>
  </si>
  <si>
    <t>MÓDULO II</t>
  </si>
  <si>
    <t>MÓDULO III</t>
  </si>
  <si>
    <t>MÓDULO IV</t>
  </si>
  <si>
    <t>MÓDULO V</t>
  </si>
  <si>
    <t>MÓDULO VI</t>
  </si>
  <si>
    <t>MÓDULO VII</t>
  </si>
  <si>
    <t>ID</t>
  </si>
  <si>
    <t>ACTIVIDAD GENERADORA DEL HECHO</t>
  </si>
  <si>
    <t>HECHO DEL RIESGO</t>
  </si>
  <si>
    <t>RIESGO</t>
  </si>
  <si>
    <t>ACCIÓN U OMISIÓN</t>
  </si>
  <si>
    <t>USO DEL PODER</t>
  </si>
  <si>
    <t>DESVIA LA GESTIÓN DE LO PÚBLICO</t>
  </si>
  <si>
    <t>BENEFICIO PRIVADO</t>
  </si>
  <si>
    <t>IMPACTO O POSIBLES CONSECUENCIAS</t>
  </si>
  <si>
    <t>CAUSAS INTERNAS</t>
  </si>
  <si>
    <t>CAUSAS EXTERNAS</t>
  </si>
  <si>
    <t>RESPONSABLE DEL RIESGO</t>
  </si>
  <si>
    <t>Factibilidad del riesgo</t>
  </si>
  <si>
    <t>Frecuencia de la materialización del riesgo</t>
  </si>
  <si>
    <t>PROBABILIDAD</t>
  </si>
  <si>
    <t>Calificación de la probabilidad</t>
  </si>
  <si>
    <t>Análisis del impacto</t>
  </si>
  <si>
    <t>IMPACTO</t>
  </si>
  <si>
    <t>Calificación del impacto</t>
  </si>
  <si>
    <t>NIVEL DE RIESGO INHERENTE</t>
  </si>
  <si>
    <t>RESPONSABLE</t>
  </si>
  <si>
    <t>ACCIÓN</t>
  </si>
  <si>
    <t>COMPLEMENTO</t>
  </si>
  <si>
    <t>No.</t>
  </si>
  <si>
    <t>CONTROL</t>
  </si>
  <si>
    <t>TIPO DE CONTROL</t>
  </si>
  <si>
    <t>Peso
(Tipo de control)</t>
  </si>
  <si>
    <t>IMPLEMENTACIÓN</t>
  </si>
  <si>
    <t>Peso
(Implementación)</t>
  </si>
  <si>
    <t>DOCUMENTACIÓN</t>
  </si>
  <si>
    <t>FRECUENCIA</t>
  </si>
  <si>
    <t>EVIDENCIA</t>
  </si>
  <si>
    <t>REDUCE</t>
  </si>
  <si>
    <t>CALIFICACIÓN DEL CONTROL</t>
  </si>
  <si>
    <t>PROBABILIDAD x CONTROL</t>
  </si>
  <si>
    <t>PROBABILIDAD DESPUES DEL CONTROL</t>
  </si>
  <si>
    <t>IMPACTO x CONTROL</t>
  </si>
  <si>
    <t>IMPACTO DESPUES DEL CONTROL</t>
  </si>
  <si>
    <t>PROBABILIDAD
RESIDUAL</t>
  </si>
  <si>
    <t>IMPACTO
RESIDUAL</t>
  </si>
  <si>
    <t>NIVEL DE RIESGO RESIDUAL</t>
  </si>
  <si>
    <t>TRATAMIENTO</t>
  </si>
  <si>
    <t>FORMA DE REDUCCIÓN</t>
  </si>
  <si>
    <t>¿Requiere plan de mitigación?</t>
  </si>
  <si>
    <t>Observaciones (Justificación)</t>
  </si>
  <si>
    <t>ACCIÓN DE MITIGACIÓN</t>
  </si>
  <si>
    <t>FECHA DE IMPLEMENTACIÓN</t>
  </si>
  <si>
    <t>FECHA PROGRAMADA DE SEGUIMIENTO</t>
  </si>
  <si>
    <t>INDICADOR CLAVE DEL RIESGO</t>
  </si>
  <si>
    <t xml:space="preserve">FORMULA DEL INDICADOR </t>
  </si>
  <si>
    <t>DESCRIPCIÓN DEL INDICADOR</t>
  </si>
  <si>
    <t>META DEL INDICADOR</t>
  </si>
  <si>
    <t>PERIODICIDAD DE MEDICIÓN</t>
  </si>
  <si>
    <t>FUENTE DE MEDICIÓN</t>
  </si>
  <si>
    <t>OBSERVACIONES</t>
  </si>
  <si>
    <t>FECHA DE CORTE DEL SEGUIMIENTO</t>
  </si>
  <si>
    <t>Frecuencia del Riesgo</t>
  </si>
  <si>
    <t>No. de Eventos</t>
  </si>
  <si>
    <t>DESEMPEÑO DEL CONTROL</t>
  </si>
  <si>
    <t>ANÁLISIS DE LA INFORMACIÓN REPORTADA</t>
  </si>
  <si>
    <t>RESULTADO DEL INDICADOR CLAVE DEL RIESGO</t>
  </si>
  <si>
    <t>ANÁLISIS DE LA INFORMACIÓN REPORTADA Y REPORTE DE EVIDENCIAS</t>
  </si>
  <si>
    <t>% CUMPLIMIENTO PLAN DE ACCIÓN</t>
  </si>
  <si>
    <t>¿La acción está incluída en el plan operativo?</t>
  </si>
  <si>
    <t>ANÁLISIS DE LA INFORMACIÓN REPORTADA Y EVIDENCIAS</t>
  </si>
  <si>
    <t>Materialización del riesgo</t>
  </si>
  <si>
    <t>Causas de la materialización</t>
  </si>
  <si>
    <t>Acción propuesta de mitigación</t>
  </si>
  <si>
    <t>Nuevos riesgos identificados</t>
  </si>
  <si>
    <t>Oportunidades identificadas</t>
  </si>
  <si>
    <t>Observaciones - Oficina de Control Interno
AUDITORÍA</t>
  </si>
  <si>
    <t>Observaciones - GIT Planeación
CORRECCIONES CON BASE EN LA AUDITORÍA</t>
  </si>
  <si>
    <t>Observaciones - GIT Planeación
DESEMPEÑO DEL CONTROL</t>
  </si>
  <si>
    <t>Observaciones - GIT Planeación 
INDICADORES</t>
  </si>
  <si>
    <t>Observaciones - GIT Planeación 
PLAN DE ACCIÓN</t>
  </si>
  <si>
    <t>Observaciones - GIT Planeación
REPORTE DE MATERIALIZACIÓN</t>
  </si>
  <si>
    <t>C-PM-01</t>
  </si>
  <si>
    <t>C-PM-02</t>
  </si>
  <si>
    <t>C-PM-03</t>
  </si>
  <si>
    <t>C-PM-04</t>
  </si>
  <si>
    <t>C-PM-05</t>
  </si>
  <si>
    <t>APROBACIÓN MAPA DE RIESGOS</t>
  </si>
  <si>
    <t>APROBACIÓN SEGUIMIENTO</t>
  </si>
  <si>
    <t>NOMBRE</t>
  </si>
  <si>
    <t>CARGO</t>
  </si>
  <si>
    <t>ELABORÓ</t>
  </si>
  <si>
    <t>Seguimiento aprobado mediante memorando con Radicado No.
 ___________________</t>
  </si>
  <si>
    <t>REVISÓ</t>
  </si>
  <si>
    <t>Vo.Bo.</t>
  </si>
  <si>
    <t>APROBÓ</t>
  </si>
  <si>
    <t>Soborno</t>
  </si>
  <si>
    <t>VERSION</t>
  </si>
  <si>
    <t>Procesos Misionales</t>
  </si>
  <si>
    <t>PERIODICIDAD</t>
  </si>
  <si>
    <t>PROPÓSITO</t>
  </si>
  <si>
    <t>ACTIVIDAD DEL CONTROL</t>
  </si>
  <si>
    <t>OBSERVACIONES O DESVIACIONES</t>
  </si>
  <si>
    <t>MODULO VII</t>
  </si>
  <si>
    <t>Análisis</t>
  </si>
  <si>
    <t>Resultado</t>
  </si>
  <si>
    <t>OBJETIVO PLAN ANTICORRUPCIÓN</t>
  </si>
  <si>
    <t>OBJETIVO / ACTIVIDAD / FUNCIÓN</t>
  </si>
  <si>
    <t>HECHO DE CORRUPCIÓN</t>
  </si>
  <si>
    <t>CLASIFICACIÓN DEL RIESGO</t>
  </si>
  <si>
    <t>PROCESO RESPONSABLE</t>
  </si>
  <si>
    <t>SUBDIRECCIÓN/ OFICINA RESPONSABLE</t>
  </si>
  <si>
    <t>ÁREA FUNCIONAL RESPONSABLE</t>
  </si>
  <si>
    <r>
      <t xml:space="preserve">COMPLEMENTO
</t>
    </r>
    <r>
      <rPr>
        <sz val="11"/>
        <rFont val="Calibri Light"/>
        <family val="2"/>
      </rPr>
      <t>(PERIODICIDAD, PROPÓSITO,  OBSERVACIONES O DESVIACIONES, EVIDENCIA)</t>
    </r>
  </si>
  <si>
    <t>¿Existe un responsable asignado a la ejecución del control?</t>
  </si>
  <si>
    <t>Calificación (Responsable)</t>
  </si>
  <si>
    <t>¿El responsable tiene la autoridad y adecuada segregación de funciones en la ejecución del control?</t>
  </si>
  <si>
    <t>Calificación (Autoridad y funciones - Responsable)</t>
  </si>
  <si>
    <t>¿La oportunidad en que se ejecuta el control ayuda a prevenir la mitigación del riesgo o a detectar la materialización del riesgo de manera oportuna?</t>
  </si>
  <si>
    <t>Calificación (Oportunidad)</t>
  </si>
  <si>
    <t xml:space="preserve">¿Las actividades que se desarrollan en el control realmente buscan por si sola prevenir o detectar las causas que pueden dar origen al riesgo, ejemplo Verificar, Validar Cotejar, Comparar, Revisar, etc.? </t>
  </si>
  <si>
    <t>Calificación (Prevención o detección)</t>
  </si>
  <si>
    <t>¿La fuente de información que se utiliza en el desarrollo del control es información confiable que permita mitigar el riesgo?</t>
  </si>
  <si>
    <t>Calificación (Fuente de información)</t>
  </si>
  <si>
    <t>¿Las observaciones, desviaciones o diferencias identificadas como resultados de la ejecución del control son investigadas y resueltas de manera oportuna?</t>
  </si>
  <si>
    <t>Calificación (Desviacion)</t>
  </si>
  <si>
    <t>¿Se deja evidencia o rastro de la ejecución del control, que permita a cualquier tercero con la evidencia, llegar a la misma conclusión?</t>
  </si>
  <si>
    <t>Calificación (Evidencia)</t>
  </si>
  <si>
    <t>CALIFICACIÓN  DEL DISEÑO DEL CONTROL</t>
  </si>
  <si>
    <t>RANGO DE CALIFICACIÓN DEL DISEÑO DEL CONTROL</t>
  </si>
  <si>
    <t>SOLIDEZ DEL CONJUNTO DE CONTROLES DEL RIESGO</t>
  </si>
  <si>
    <r>
      <t xml:space="preserve">¿LOS CONTROLES REDUCEN LA </t>
    </r>
    <r>
      <rPr>
        <b/>
        <u/>
        <sz val="10"/>
        <rFont val="Calibri Light"/>
        <family val="2"/>
      </rPr>
      <t>PROBABILIDAD</t>
    </r>
    <r>
      <rPr>
        <b/>
        <sz val="10"/>
        <rFont val="Calibri Light"/>
        <family val="2"/>
      </rPr>
      <t xml:space="preserve"> DEL RIESGO?</t>
    </r>
  </si>
  <si>
    <r>
      <t xml:space="preserve">¿LOS CONTROLES REDUCEN EL </t>
    </r>
    <r>
      <rPr>
        <b/>
        <u/>
        <sz val="10"/>
        <rFont val="Calibri Light"/>
        <family val="2"/>
      </rPr>
      <t>IMPACTO</t>
    </r>
    <r>
      <rPr>
        <b/>
        <sz val="10"/>
        <rFont val="Calibri Light"/>
        <family val="2"/>
      </rPr>
      <t xml:space="preserve"> DEL RIESGO?</t>
    </r>
  </si>
  <si>
    <r>
      <t xml:space="preserve">CUADRANTES A DISMINUIR EN </t>
    </r>
    <r>
      <rPr>
        <b/>
        <u/>
        <sz val="10"/>
        <rFont val="Calibri Light"/>
        <family val="2"/>
      </rPr>
      <t>PROBABILIDAD</t>
    </r>
  </si>
  <si>
    <r>
      <t xml:space="preserve">CUADRANTES A DISMINUIR EN </t>
    </r>
    <r>
      <rPr>
        <b/>
        <u/>
        <sz val="10"/>
        <rFont val="Calibri Light"/>
        <family val="2"/>
      </rPr>
      <t>IMPACTO</t>
    </r>
  </si>
  <si>
    <t>Observaciones</t>
  </si>
  <si>
    <t xml:space="preserve">1. Calidad y acceso a la información pública. </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</si>
  <si>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</si>
  <si>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 xml:space="preserve">
Posibilidad de pérdida de la buena reputación de la entidad al desconocer los lineamientos técnicos durante la emisión de los conceptos para los sistemas de protección contra incendios y seguridad humana en establecimientos públicos y comerciales</t>
  </si>
  <si>
    <t xml:space="preserve">Posibilidad de recibir o solicitar cualquier dádiva o beneficio a nombre propio o de terceros para emitir conceptos técnicos favorables que no cumplan con la normatividad vigente en seguridad humana y sistemas de protección contra incendios.   </t>
  </si>
  <si>
    <t>Corrupción y Soborno</t>
  </si>
  <si>
    <t>SI</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</si>
  <si>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
7. Da lugar a procesos penales</t>
  </si>
  <si>
    <t>1.Incumplimiento de los requisitos contenidos en el documento INS-CR-03-04 "Instrucciones para Diligenciar el Formulario de Autorevisión de Riesgo Moderado"            
2. Fallas en la aplicación de los controles establecidos en el procedimiento PROD-CR-03 "Concepto Técnico en SH y SPCI,RM,RyJI"  
3. Falta de seguuimiento a los conceptos emitidos para verificación de su conformidad con los factores técnicos para la prvención de incendios y seguridad humana</t>
  </si>
  <si>
    <t>1. Gente externa con intereses cruzados
2. Corrupción o colusión por parte de proponentes o terceros interesados en el proceso de selección.
3. Dadiva, ofrecimiento, promesas.</t>
  </si>
  <si>
    <t>1. Proceso "Reducción"</t>
  </si>
  <si>
    <t>1. Subdirección de Gestión del riesgo</t>
  </si>
  <si>
    <t>Es viable que el evento ocurra en la mayoría de las circunstancias</t>
  </si>
  <si>
    <t>Al menos 1 vez en el último año</t>
  </si>
  <si>
    <t>PROBABLE</t>
  </si>
  <si>
    <t>Genera medianas consecuencias sobre la entidad</t>
  </si>
  <si>
    <t>Moderado</t>
  </si>
  <si>
    <t>Alto</t>
  </si>
  <si>
    <t xml:space="preserve">Todos los funcionarios y contratistas asignados para emitir concepto técnico de sistemas de protección contra incendios, </t>
  </si>
  <si>
    <t xml:space="preserve">aplicarán los controles y verificarán el cumplimiento de los requisitos, </t>
  </si>
  <si>
    <t>contenidos en los documentos PROD-CR-03 "Concepto Técnico en SH y SPCI,RM,RyJI" y INS-CR-03-04 "Instrucciones para Diligenciar el Formulario de Autorevisión de Riesgo Moderado", cada vez que se gestione una solicitud de concepto técnico de sistemas de protección contra incendios, con el propósito de no expedir conceptos equívocos o alterados que pongan en riesgo la integridad de la ciudadanía; para ello,dejarán como registro, la lista de chequeo anexa al concepto expedido. En caso de contar con evidencia  de materialización del riesgo, se deberá informar al líder de control i+AA35nterno discplinario y al Subdirector de Gestión del Riesgo.</t>
  </si>
  <si>
    <t>Asignado</t>
  </si>
  <si>
    <t>Adecuado</t>
  </si>
  <si>
    <t>Oportuna</t>
  </si>
  <si>
    <t>Prevenir</t>
  </si>
  <si>
    <t>Confiable</t>
  </si>
  <si>
    <t>Se investigan y resuelven oportunamente</t>
  </si>
  <si>
    <t>Completa</t>
  </si>
  <si>
    <t>Sí, directamente</t>
  </si>
  <si>
    <t>No, el impacto no disminuye</t>
  </si>
  <si>
    <t>RARA VEZ</t>
  </si>
  <si>
    <t>Mayor</t>
  </si>
  <si>
    <t>Reducir</t>
  </si>
  <si>
    <t>N/A</t>
  </si>
  <si>
    <t>1. Capacitación a los inspectores de inspecciones técnicas</t>
  </si>
  <si>
    <t>1. Subdirección de Gestión del Riesgo</t>
  </si>
  <si>
    <t>1. Diciembre de 2021</t>
  </si>
  <si>
    <t>1. Mayo de 2022 (Preventivo)
2. Septiembre de 2022 (Preventivo)
3. Diciembre de 2022 (Preventivo)</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</si>
  <si>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</si>
  <si>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Adulterar los conceptos técnicos para los sistemas de protección, contraincendios y seguridad humana, para afectar positiva o negativamente a un tercero.</t>
  </si>
  <si>
    <t>Posibilidad de recibir o solicitar cualquier dádiva o beneficio a nombre propio o de terceros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</si>
  <si>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1. Incumplimiento de los requisitos contenidos en el documento INS-CR-03-04 "Instrucciones para Diligenciar el Formulario de Autorevisión de Riesgo Moderado"
2. Fallas en la aplicación de los controles establecidos en el procedimiento PROD-CR-03 "Concepto Técnico en SH y SPCI,RM,RyJI"
3. Falta de seguimiento a los conceptos emitidos para verificación de su conformidad con los factores técnicos para la prvención de incendios y seguridad humana</t>
  </si>
  <si>
    <t>Genera altas consecuencias sobre la entidad</t>
  </si>
  <si>
    <t>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</si>
  <si>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Todos los funcionarios y contratistas asignados para emitir concepto técnico de sistemas de protección contra incendios, aplicarán los controles y verificarán el cumplimiento de los requisitos, 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</si>
  <si>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FUERTE</t>
  </si>
  <si>
    <t>IMPROBABLE</t>
  </si>
  <si>
    <t>1. Seguimiento de requermientos de modificación del Sistema de Información misional  donde se incluye el concepto técnico en Digital</t>
  </si>
  <si>
    <t>2. Gestión para mejorar el ejercicio de la función pública y prevenir la corrupción.</t>
  </si>
  <si>
    <t>Realizar el proceso de vinculación, acompañamiento y
desvinculación del servidor público.</t>
  </si>
  <si>
    <t xml:space="preserve">Omisión del cumplimientos de los procesos establecidos para la vinculación del personal con el fin de alterar el resultado. </t>
  </si>
  <si>
    <t>Posibilidad de recibir o solicitar cualquier dádiva o beneficio a nombre propio o de terceros para realizar la vinculación de un servidor público sin el cumplimiento de los requisitos legales vigentes</t>
  </si>
  <si>
    <t>1. Procesos disciplinarios y sancionatorios</t>
  </si>
  <si>
    <t xml:space="preserve">
1. No verficar los requisitos de estudio y experiencia definidos en el manual de funciones y normatividad vigente a la fecha</t>
  </si>
  <si>
    <t>1. Presiones políticas para intervenir negativamente en la adquisición y/o negociación de un predio a favor de un tercero de forma indebida,  o cambio en el trazado del proyecto.
2. Dadiva, ofrecimiento, promesas.
3. En el inventario predial, no se incluyen la totalidad de los elementos a ser avaluados dentro del area de terreno requerida, los cuales al momento de ser incorporados en la ficha predial, pueden ser maniupulados en contenido o cantidad y asi afectar el avalúo de manera intencional.
4. La existencia de presiónes por parte de los propietarios y la comunidad,  para modificar los valores comerciales del avalúo impactando este o el avaluo practicado por los peritos asignados por los jueces dentro del proceso de expropiación.
 5. Ausencia de control de calidad a los avalúos por parte del concesionario e interventoria.</t>
  </si>
  <si>
    <t>1. Proceso de GESTIÓN DEL TALENTO HUMANO</t>
  </si>
  <si>
    <t>1. Subdirección de Gestión Humana</t>
  </si>
  <si>
    <t> </t>
  </si>
  <si>
    <t>El evento podrá ocurrir en algún momento</t>
  </si>
  <si>
    <t>POSIBLE</t>
  </si>
  <si>
    <t>Genera consecuencias desastrosas sobre la entidad</t>
  </si>
  <si>
    <t>Catastrófico</t>
  </si>
  <si>
    <t>Extremo</t>
  </si>
  <si>
    <t xml:space="preserve">Los funcionarios y contratistas del área de Gestión Humana, cuyas funciones y objetos contractuales se relacionen con la vinculación de personal, </t>
  </si>
  <si>
    <t xml:space="preserve">deberán aplicar las actividades y controles contemplados en el Procedimiento "PROVISIÓN DE EMPLEOS", </t>
  </si>
  <si>
    <t>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</si>
  <si>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Los funcionarios y contratistas del área de Gestión Humana, cuyas funciones y objetos contractuales se relacionen con la vinculación de personal, deberán aplicar las actividades y controles contemplados en el Procedimiento "PROVISIÓN DE EMPLEOS", 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</si>
  <si>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1. Hacer seguimiento a la normatividad para la provisión de empleos.</t>
  </si>
  <si>
    <t>1..Subdirección de Gestión Humana</t>
  </si>
  <si>
    <t>31 Diciembre de 2022</t>
  </si>
  <si>
    <t>Realizar trámites sobre siniestros de elementos.</t>
  </si>
  <si>
    <t xml:space="preserve">Realizar falsos reportes buscando pagos por parte de la aseguradora </t>
  </si>
  <si>
    <t xml:space="preserve">Posibilidad de recibir o solicitar cualquier dádiva o beneficio a nombre propio o de terceros al realizar el tramite sobre siniestros de elementos frente a la aseguradora. </t>
  </si>
  <si>
    <t>NO</t>
  </si>
  <si>
    <t>1. Aumento de la siniestralidad.
2. Detrimento.
3.Estafa a la aseguradora.
4.Ocultamiento de delitos.</t>
  </si>
  <si>
    <t>1. Intereses personales.
2. Beneficio propio.</t>
  </si>
  <si>
    <t>1. Información manipulable por personal externo para obtener un beneficio personal.
2. Inexistencia de control sobre la información contenida en los estudios, antes de que las Firmas Estructuradoras la radiquen ante la Entidad.
3. Presión por parte de personas con intereses particulares que pueden influenciar a la comunidad para propiciar el cambio del trazado (Intransigencia de comunidades por conflictos sociales, políticos o intereses particulares.)
4. Debilidades en la planificación del desarrollo municipal e instrumentos de planificación y posibles fenómenos de corrupción a nivel municipal.
5. Influencia por parte de particulares para el cambio de trazado en beneficio de propietarios de predios.
6. Influencia por parte de particulares para realizar modificaciones contractuales indebidas. 
7. Presiones políticas para intervenir negativamente en el cambio en el trazado del proyecto, a favor de un tercero de forma indebida, o para beneficio propio.
8. Dadiva, ofrecimiento, promesas</t>
  </si>
  <si>
    <t xml:space="preserve">1. Proceso de GESTIÓN DE RECURSOS </t>
  </si>
  <si>
    <t>1. Subdirección de Gestión Corporativa</t>
  </si>
  <si>
    <t xml:space="preserve">Los funcionarios y contratistas de la Subdirección Corporativa, cuyas funciones y objetos contractuales se relacionen con el reporte de siniestros a las compañías aseguradoras, </t>
  </si>
  <si>
    <t xml:space="preserve">deberán aplicar las actividades y controles contemplados en el Procedimiento "PROD-GA-07 Reclamaciones por Pérdida o Hurto de Bienes", </t>
  </si>
  <si>
    <t>garantizando que dichos reportes se ajusten a la realidad y se cuente con los soportes que reflejen la transparencia del proceso, evitando incurrir en acciones fraudulentas, dejando como evidencia las comunicaciones y registros señalados en el procedimiento mencionado.</t>
  </si>
  <si>
    <t>Los funcionarios y contratistas de la Subdirección Corporativa, cuyas funciones y objetos contractuales se relacionen con el reporte de siniestros a las compañías aseguradoras, deberán aplicar las actividades y controles contemplados en el Procedimiento "PROD-GA-07 Reclamaciones por Pérdida o Hurto de Bienes", garantizando que dichos reportes se ajusten a la realidad y se cuente con los soportes que reflejen la transparencia del proceso, evitando incurrir en acciones fraudulentas, dejando como evidencia las comunicaciones y registros señalados en el procedimiento mencionado.</t>
  </si>
  <si>
    <t>1. Actualizar y realizar seguimiento permanente de la matriz de siniestros de la UAECOB.</t>
  </si>
  <si>
    <t>1..Subdirección de Gestión Corporativa</t>
  </si>
  <si>
    <t>Dar tratamiento a los procesos disciplinarios en contra
de los servidores públicos de la entidad, en el marco de
su competencia.</t>
  </si>
  <si>
    <t>Omitir en favor de teceros, los lineamientos legales y probatorios en los procesos disciplinarios</t>
  </si>
  <si>
    <t>Posibilidad de recibir o solicitar cualquier dádiva o beneficio a nombre propio o de terceros durante el tratamiento de los procesos disciplinarios en contra de los servidores públicos de la entidad, en el marco de su competencia.</t>
  </si>
  <si>
    <t>1. Pérdida de la buena reputación de la entidad.
2. Responsabilidad penal y disciplinaria.
3. Afectación del proceso en todas sus etapas.
4. Pérdida de la capacidad instalada con sus costos.</t>
  </si>
  <si>
    <t>1. Falta de principios éticos del  operador disciplinario</t>
  </si>
  <si>
    <t>1. Proceso EVALUACIÓN Y CONTROL (Asuntos Disciplinarios)</t>
  </si>
  <si>
    <t xml:space="preserve">Los funcionarios y contratistas cuyas funciones y objetos contractuales se relacionen con la gestión de procesos disciplinarios, </t>
  </si>
  <si>
    <t xml:space="preserve">aplicaran en todos los casos, los lineamientos de ley que garanticen el debido poceso y la toma de decisiones objetiva, </t>
  </si>
  <si>
    <t>evitando incurrir en fallos erróneos que vulneren los derechos de los servidores y pongan en riesgo a la Entidad; para ello, se recopilarán como evidencia los registros contemplados en la normatividad vigente.</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</si>
  <si>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</si>
  <si>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 xml:space="preserve">1. Realizar actividades de socializaciòn para la prevención de posibles recibimientos de dádivas para direccionar los procesos.  </t>
  </si>
  <si>
    <t>1..Subdirección de Gestión Corporativa - Control Interno Disciplinarios</t>
  </si>
  <si>
    <t>C-PM-06</t>
  </si>
  <si>
    <t>Acompañar y asesorar la construcción de documentos de
planeación precontractual, contractual, y poscontractual a
todas las áreas de la entidad en los procesos de selección
conforme a lo establecido en el Plan Anual de Adquisiciones,
garantizando la aplicación de las disposiciones legales
aplicables en las diferentes modalidades de selección y
realizar las actividades necesarias para llevar a cabo los
procesos de selección</t>
  </si>
  <si>
    <t>Omitir en favor de teceros, los lineamientos legales en temas de contratación pública</t>
  </si>
  <si>
    <t>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t>
  </si>
  <si>
    <t xml:space="preserve">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
                                                                                                                                  </t>
  </si>
  <si>
    <t>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t>
  </si>
  <si>
    <t>1. Personal externo con intereses cruzados
2. Incumplimiento  por parte  de las fiducias del procedimiento de pago para beneficio de un tercero.</t>
  </si>
  <si>
    <t>Proceso de GESTIÓN JURÍDICA</t>
  </si>
  <si>
    <t>1. Oficina Asesora Jurídica</t>
  </si>
  <si>
    <t>Todas las áreas</t>
  </si>
  <si>
    <t xml:space="preserve">Los funcionarios y contratistas cuyas funciones y objetos contractuales se relacionen con la gestión de procesos de contratación pública, </t>
  </si>
  <si>
    <t xml:space="preserve">aplicaran los lineamientos de ley y las siguientes herramientas en cada modalidad de contatación: </t>
  </si>
  <si>
    <t>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</si>
  <si>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cuyas funciones y objetos contractuales se relacionen con la gestión de procesos de contratación pública, aplicaran los lineamientos de ley y las siguientes herramientas en cada modalidad de contatación: 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</si>
  <si>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Sí, pero indirectamente</t>
  </si>
  <si>
    <t>1. Denuncia del abogado.</t>
  </si>
  <si>
    <t>C-PM-07</t>
  </si>
  <si>
    <t>Ejercer la representación judicial y extrajudicial de la entidad
dentro de los términos legales, y emitir la conceptualización
atendiendo a la normatividad vigente y propendiendo por
los intereses de la UAECOB.</t>
  </si>
  <si>
    <t>Omitir en favor de teceros, los lineamientos legales en relación con la defensa jurídica</t>
  </si>
  <si>
    <t>Posibilidad de recibir o solicitar cualquier dádiva o beneficio a nombre propio o de terceros  en el ejercicio de representación judicial y extrajudicial de la entidad y en la emisión de conceptos.</t>
  </si>
  <si>
    <t>Corrupción y soborno</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</si>
  <si>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</si>
  <si>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</si>
  <si>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Conflicto de intereses del solicitante
2. Personal externo con intereses cruzados.
3. Presiones de comunidades, grupos al margen de la ley y/o  presiones políticas.
4. Personal externo con conflicto de intereses en la manipulación de los permisos.</t>
  </si>
  <si>
    <t xml:space="preserve">Los funcionarios y contratistas de la Oficina Asesora Jurídica, cuyas funciones y objetos contractuales se relacionen con la defensa judicial, </t>
  </si>
  <si>
    <t xml:space="preserve">deberán controlar a través del aplicativo-  Sistema de Información de Procesos Judiciales de Bogotá - SIPROJ, los términos de los procesos jurídicos a su cargo, </t>
  </si>
  <si>
    <t>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</si>
  <si>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Los funcionarios y contratistas de la Oficina Asesora Jurídica, cuyas funciones y objetos contractuales se relacionen con la defensa judicial, deberán controlar a través del aplicativo-  Sistema de Información de Procesos Judiciales de Bogotá - SIPROJ, los términos de los procesos jurídicos a su cargo, 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</si>
  <si>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1. Denuncia del abogado frente a los intentos de soborno.
2. Terminación del vinculo laboral o contractual frente a evidencias de soborno.</t>
  </si>
  <si>
    <t>C-PM-08</t>
  </si>
  <si>
    <t>Reconocer los hechos económicos y financieros en la
contabilidad de la entidad</t>
  </si>
  <si>
    <t>Incumplir los requisitos de ley y de procedimiento para favorecer a un tercero, realizando pagos a los contratos que no cuentan con el total de las condiciones</t>
  </si>
  <si>
    <t>Posibilidad de recibir o solicitar cualquier dádiva o beneficio a nombre propio o de terceros al realizar pagos de contratos que no cuentan con el lleno de los requisitos de aprobación.</t>
  </si>
  <si>
    <t>1. Pérdida de la buena reputación de la entidad.
2. Detrimento patrimonial.
2. Responsabilidades penales y administrativas.</t>
  </si>
  <si>
    <t>1. Favor personal.
2. Deficiencia en los mecanismos de seguimiento y control.</t>
  </si>
  <si>
    <t>1. Firmas de Ingeniería, Estructuradores, concesionarios con conflictos de interés
2. Estudios de factibilidad realizados por personal externo a la Entidad que manipule la información para obtener un beneficio personal.
3. Información manipulable por personal externo para obtener un beneficio personal o de algún tercero.
4. Inexistencia de control sobre la información contenida en los estudios, antes de que las Firmas Estructuradoras la radiquen ante la Entidad.
5. Dadiva, ofrecimiento, promesas.
6. Presiones Politicas.
7. Modificaciones normativas.
8. Proponentes con conflictos de interes.</t>
  </si>
  <si>
    <t>1. Proceso de GESTIÓN DE RECURSOS (Financiera)</t>
  </si>
  <si>
    <t xml:space="preserve">Todos los funcionarios y contratistas cuyas funciones y objetos contractuales se relacionen con el pago a los contratos, </t>
  </si>
  <si>
    <t xml:space="preserve">deberán atender estrictamente los lineamientos definidos en el procedimiento "PROD-GF-01 Causación de Cuentas y Contabilización de Pagos", </t>
  </si>
  <si>
    <t>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</si>
  <si>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Todos los funcionarios y contratistas cuyas funciones y objetos contractuales se relacionen con el pago a los contratos, deberán atender estrictamente los lineamientos definidos en el procedimiento "PROD-GF-01 Causación de Cuentas y Contabilización de Pagos", 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</si>
  <si>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Aplicar los controles establecidos en el procedimiento PROD-GF-01 Causación de Cuentas y Contabilización de Pagos, en sus (actividades 2, 6 y 9)</t>
  </si>
  <si>
    <t>1..Subdirección de Gestión Corporativa - Financiera</t>
  </si>
  <si>
    <t>C-PM-09</t>
  </si>
  <si>
    <r>
      <t>Objetivo del proceso:</t>
    </r>
    <r>
      <rPr>
        <sz val="11"/>
        <rFont val="Calibri Light"/>
        <family val="2"/>
      </rPr>
      <t xml:space="preserve"> Gestionar los recursos de la entidad, mediante la adquisición de bienes y servicios, la administración de inventarios y de
infraestructura, la gestión documental y el cuidado del ambiente;
garantizando la ejecución de los recursos financieros, buscando
una eficiente ejecución del gasto público y un óptimo manejo,
control y seguimiento de la disposición y uso de recursos físicos.</t>
    </r>
  </si>
  <si>
    <t>Posibilidad de recibir o solicitar cualquier dádiva o beneficio a nombre propio o de terceros durante los procesos de contratación.</t>
  </si>
  <si>
    <t xml:space="preserve">1. Pérdida de la buena reputación de la entidad.
2. Detrimento patrimonial.
3. Afectación del cumplimiento de las metas de la entidad.
4. Afectación en la prestación de servicios.
5. Procesos disciplinarios, penales y/o fiscales de los órganos de control. </t>
  </si>
  <si>
    <t xml:space="preserve">1. Direccionamiento de contratación y/o vinculación en favor de un tercero
2. Deficiencia en los mecanismos de seguimiento y control que conlleva a que la información contenida en los documentos previos de contratación esté adaptada a particular.
3. La no aplicación de los procedimientos para la contratación </t>
  </si>
  <si>
    <t xml:space="preserve">1. Proceso GESTION DE RECURSOS </t>
  </si>
  <si>
    <t>1. Subdirección Logística</t>
  </si>
  <si>
    <t xml:space="preserve">aplicaran los lineamientos de ley y la verificación de los requisitos habilitantes de carácter técnico en los procesos de contratación, </t>
  </si>
  <si>
    <t>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</si>
  <si>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</si>
  <si>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1. Realizar los análisis de sector en los  procesos de selección de contratación en atención a las normas vigentes</t>
  </si>
  <si>
    <t>C-PM-10</t>
  </si>
  <si>
    <t xml:space="preserve"> Omitir en favor de teceros, los lineamientos legales en temas de contratación pública y aplicación del manual de interventoría</t>
  </si>
  <si>
    <t xml:space="preserve">Incumplimiento de especificaciones técnicas en los procesos de contratación </t>
  </si>
  <si>
    <t xml:space="preserve">1. Incumplimiento  en la satisfacción de las necesidades  de la entidad
2. Detrimento patrimonial
3. Afectación del cumplimiento de las metas de la entidad.
4. Afectación en la prestación de servicios.
5. Sobrecostos para los proyectos.
6. Procesos disciplinarios, penales y/o fiscales de los órganos de control. </t>
  </si>
  <si>
    <t>1. Recibir obras bienes y o servicios que no cumplen con las especificaciones técnicas establecidas por la entidad
2. Sobornos, dádivas.
3. Favor personal.
4. Orden del Superior Jerárquico.</t>
  </si>
  <si>
    <t xml:space="preserve">Los funcionarios y contratistas cuyas funciones y objetos contractuales se relacionen con el recibo de obras, bienes y servicios contratados por la Entidad, </t>
  </si>
  <si>
    <t xml:space="preserve">deberán asegurarse del cumplimiento de los requisitos y especificaciones de la ficha técnica solicitada en el proceso contractual correspondiente, </t>
  </si>
  <si>
    <t>en todos los procesos de contratación, para garantizar el recibo satisfactorio de dichos productos, acorde con las necesidades institucionales. Como evidencia de estas verificaciones se contará con el certificado de cumplimiento debidamente diligenciado.</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</si>
  <si>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en todos los procesos de contratación, para garantizar el recibo satisfactorio de dichos productos, acorde con las necesidades institucionales. Como evidencia de estas verificaciones se contará con el certificado de cumplimiento debidamente diligenciado.</t>
  </si>
  <si>
    <t xml:space="preserve">1. Diligenciar formato de certificado de cumplimento
2. Incluir el formato  certificado de cumplimiento en  el Procedimiento de Mantenimiento Correctivo de equipo Automotor  y Procedimiento Equipo Menor  </t>
  </si>
  <si>
    <t>C-PM-11</t>
  </si>
  <si>
    <r>
      <t xml:space="preserve">Objetivo del proceso: </t>
    </r>
    <r>
      <rPr>
        <sz val="11"/>
        <rFont val="Calibri Light"/>
        <family val="2"/>
      </rPr>
      <t>Desarrollar una cultura organizacional fundamentada en la información, el control y la evaluación, para la toma de decisiones, la mejora continua y el fortalecimiento del Sistema de Control Interno a través de seguimientos y auditorias que permitan generar alertas tempranas que contribuyan con el mejoramiento continuo de la Entidad, y la prevalencia de la justicia, la efectividad del derecho sustantivo, la búsqueda de la verdad material y el
cumplimiento de los derechos y garantías debidos a las personas que en él intervienen.</t>
    </r>
  </si>
  <si>
    <t>No realizar las evaluaciones de ley o establecidas en el plan de auditorías con el fin de favorecer a terceros</t>
  </si>
  <si>
    <t>Posibilidad de recibir o solicitar cualquier dádiva o beneficio a nombre propio o de terceros en el seguimiento y evaluación de los procesos.</t>
  </si>
  <si>
    <t>1. Favorecer a terceros.
2. Materialización de riesgos en los procesos no evaluados.
3. Afectación del cumplimiento de las metas de la entidad.</t>
  </si>
  <si>
    <t>1. Tráfico de influencias.
2. Sobornos, dádivas.
3. Favor personal.
4. Orden del Superior Jerárquico.</t>
  </si>
  <si>
    <t>1. Proceso EVALUACIÓN Y CONTROL (Evaluación independiente)</t>
  </si>
  <si>
    <t>1. Oficina de control Interno</t>
  </si>
  <si>
    <t>El evento puede ocurrir sólo en circunstancias excepcionales (poco comunes o anormales)</t>
  </si>
  <si>
    <t xml:space="preserve">Los funcionarios y contratistas de la Oficina de Control Interno, </t>
  </si>
  <si>
    <t xml:space="preserve">deberán atender durante el ejercicio de sus actividades,  los lineamientos de: la Resolución 152 de 2014, la Resolución No. 663 de 2017 (artículo 1, literal i ), el Procedimiento Auditoria Interna Independiente,  el Estatuto de auditoria, y el Código de Etica del auditor, </t>
  </si>
  <si>
    <t>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</si>
  <si>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Los funcionarios y contratistas de la Oficina de Control Interno, deberán atender durante el ejercicio de sus actividades,  los lineamientos de: la Resolución 152 de 2014, la Resolución No. 663 de 2017 (artículo 1, literal i ), el Procedimiento Auditoria Interna Independiente,  el Estatuto de auditoria, y el Código de Etica del auditor,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</si>
  <si>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1. Presentación del plan anual de auditoria de la vigencia para aprobación en comité de coordinación del sistema de control interno.
2. Presentación avance plan anual de auditoria dos (2) veces al año.
3. Presentación ajustes plan anual, las veces que sean necesarias.</t>
  </si>
  <si>
    <t>Comité de Coordinación del Sistema de Control Interno
Jefe de la Oficina de Control Interno</t>
  </si>
  <si>
    <t>30 de junio 2022
31 de diciembre 2022</t>
  </si>
  <si>
    <t>15 de julio 2022
31 de diciembre 2022</t>
  </si>
  <si>
    <t>TABLA DE PROBABILIDAD</t>
  </si>
  <si>
    <t>TABLA DE IMPACTO</t>
  </si>
  <si>
    <t>Nivel</t>
  </si>
  <si>
    <t>Descriptor</t>
  </si>
  <si>
    <t>Factibilidad</t>
  </si>
  <si>
    <t>Frecuencia de la actividad</t>
  </si>
  <si>
    <t>Preguntas AFIRMATIVAS en el análisis del impacto</t>
  </si>
  <si>
    <t>Probabilidad</t>
  </si>
  <si>
    <t>Casi seguro</t>
  </si>
  <si>
    <t>Se espera que el evento ocurra en la mayoría de las circunstancias</t>
  </si>
  <si>
    <t>Más de 1 vez al año</t>
  </si>
  <si>
    <t>Impacto</t>
  </si>
  <si>
    <t>Responder afirmativamente de DOCE (12) a DIECINUEVE (19) preguntas en el análisis del impacto</t>
  </si>
  <si>
    <t>Probable</t>
  </si>
  <si>
    <t>Responder afirmativamente de SEIS (6) a ONCE (11) preguntas en el análisis del impacto</t>
  </si>
  <si>
    <t>Posible</t>
  </si>
  <si>
    <t>Al menos 1 vez en los últimos 2 años.</t>
  </si>
  <si>
    <t>Responder afirmativamente de UNA (1) a CINCO (5) pregunta(s) en el análisis del impacto</t>
  </si>
  <si>
    <t>Improbable</t>
  </si>
  <si>
    <t>El evento puede ocurrir en algún momento</t>
  </si>
  <si>
    <t>Al menos 1 vez en los últimos 5 años</t>
  </si>
  <si>
    <t>Menor</t>
  </si>
  <si>
    <t>NO APLICA para los riesgos de corrupción</t>
  </si>
  <si>
    <t>Rara vez</t>
  </si>
  <si>
    <t>No se ha presentado en los últimos 5 años.</t>
  </si>
  <si>
    <t>Leve</t>
  </si>
  <si>
    <t>PROCESO</t>
  </si>
  <si>
    <t>Procesos Estratégicos y de Apoyo</t>
  </si>
  <si>
    <t>CASI SEGURO</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</si>
  <si>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</si>
  <si>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</si>
  <si>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Definición riesgo de corrupción</t>
  </si>
  <si>
    <t>No asignado</t>
  </si>
  <si>
    <t>Inadecuado</t>
  </si>
  <si>
    <t>Inoportuna</t>
  </si>
  <si>
    <t>Detectar</t>
  </si>
  <si>
    <t>No confiable</t>
  </si>
  <si>
    <t>No se investigan, ni se resuelven oportunamente</t>
  </si>
  <si>
    <t>Incompleta</t>
  </si>
  <si>
    <t>No es un control</t>
  </si>
  <si>
    <t>No existe</t>
  </si>
  <si>
    <t>Clasificación del riesgo</t>
  </si>
  <si>
    <t>¿LOS CONTROLES REDUCEN LA PROBABILIDAD DEL RIESGO?</t>
  </si>
  <si>
    <t>¿LOS CONTROLES REDUCEN EL IMPACTO DEL RIESGO?</t>
  </si>
  <si>
    <t>No, la probabilidad no disminuye</t>
  </si>
  <si>
    <t>Respuestas calificación de impacto</t>
  </si>
  <si>
    <t>Transferir</t>
  </si>
  <si>
    <t>Vicepresidencias/Oficina</t>
  </si>
  <si>
    <t>Areas funcionales</t>
  </si>
  <si>
    <t>Vicepresidencia Ejecutiva</t>
  </si>
  <si>
    <t>Sistema Estratégico de Planeación y Gestión</t>
  </si>
  <si>
    <t>Vicepresidencia de Gestión Contractual y Seguimiento de Proyectos</t>
  </si>
  <si>
    <t>Carretero 1 VEJ</t>
  </si>
  <si>
    <t>Estructuración de Proyectos de Infraestructura de Transporte</t>
  </si>
  <si>
    <t>Vicepresidencia de Estructuración</t>
  </si>
  <si>
    <t>Carretero 2 VEJ</t>
  </si>
  <si>
    <t>Gestión de la Contratación Pública</t>
  </si>
  <si>
    <t>Vicepresidencia de Planeación, Riesgos y Entorno</t>
  </si>
  <si>
    <t>Carretero 3 VEJ</t>
  </si>
  <si>
    <t>Gestión Contractual y Seguimiento de Proyectos de Infraestructura de Transporte</t>
  </si>
  <si>
    <t>Vicepresidencia Jurídica</t>
  </si>
  <si>
    <t>Carretero 4 VEJ</t>
  </si>
  <si>
    <t>Gestión del Talento Humano</t>
  </si>
  <si>
    <t>Objetivos de la política</t>
  </si>
  <si>
    <t>Vicepresidencia Administrativa y Financiera</t>
  </si>
  <si>
    <t xml:space="preserve">Equipo Proyectos Férreos </t>
  </si>
  <si>
    <t>Gestión Administrativa y Financiera</t>
  </si>
  <si>
    <t>Oficina de Comunicaciones</t>
  </si>
  <si>
    <t>Equipo Financiero VEJ</t>
  </si>
  <si>
    <t>Gestión Tecnológica</t>
  </si>
  <si>
    <t>Oficina de Control Interno</t>
  </si>
  <si>
    <t>Carretero 1 VGC</t>
  </si>
  <si>
    <t>Gestión Jurídica</t>
  </si>
  <si>
    <t>3. Aumentar la incidencia del control social.</t>
  </si>
  <si>
    <t>Vicepresidencias de Gestión Contractual y Ejecutiva</t>
  </si>
  <si>
    <t>Carretero 2 VGC</t>
  </si>
  <si>
    <t>Transparencia, Participación, Servicio al Ciudadano y Comunicación</t>
  </si>
  <si>
    <t>4.  Promover la cultura ética.</t>
  </si>
  <si>
    <t>Carretero 3 VGC</t>
  </si>
  <si>
    <t>Evaluación y Control Institucional</t>
  </si>
  <si>
    <t>Carretero 4 VGC</t>
  </si>
  <si>
    <t>Carretero 5 VGC</t>
  </si>
  <si>
    <t>Presidencia</t>
  </si>
  <si>
    <t>Vicepresidencia de Gestión Contractual</t>
  </si>
  <si>
    <t xml:space="preserve">Vicepresidencia de Planeación, Riesgos y Entorno </t>
  </si>
  <si>
    <t>Equipo Proyectos Portuarios</t>
  </si>
  <si>
    <t>Grupo Interno de Trabajo Financiero 1</t>
  </si>
  <si>
    <t>Grupo Interno de Trabajo Financiero 2</t>
  </si>
  <si>
    <t>Equipo Proyectos Aeroportuarios</t>
  </si>
  <si>
    <t>Grupo Interno de Trabajo Planeación</t>
  </si>
  <si>
    <t>Grupo Interno de Trabajo Riesgos</t>
  </si>
  <si>
    <t>Grupo Interno de Trabajo Social</t>
  </si>
  <si>
    <t>Grupo Interno de Trabajo Ambiental</t>
  </si>
  <si>
    <t>Grupo Interno de Trabajo Predial</t>
  </si>
  <si>
    <t>Grupo Interno de Trabajo Juridico Predial</t>
  </si>
  <si>
    <t>Grupo Interno de Trabajo Tecnologías de la Información y las Telecomunicaciones</t>
  </si>
  <si>
    <t>Grupo Interno de Trabajo Defensa Judicial</t>
  </si>
  <si>
    <t>Grupo Interno de Trabajo Contratación</t>
  </si>
  <si>
    <t>Grupo Interno de Trabajo Asesoría Estructuración</t>
  </si>
  <si>
    <t>Grupo Interno de Trabajo Asesoría Gestión Contractual 1</t>
  </si>
  <si>
    <t>Grupo Interno de Trabajo Asesoría Gestión Contractual 2</t>
  </si>
  <si>
    <t>Equipo Asesoría de Gestión Contractual 3</t>
  </si>
  <si>
    <t>Equipo Procesos Sancionatorios</t>
  </si>
  <si>
    <t>Grupo Interno de Trabajo de Talento Humano</t>
  </si>
  <si>
    <t xml:space="preserve">Equipo de Trabajo Disciplinario </t>
  </si>
  <si>
    <t>Equipo de Servicio al Ciudadano</t>
  </si>
  <si>
    <t>Equipo de Archivo y Correspondencia</t>
  </si>
  <si>
    <t>Equipo de Servicios Generales</t>
  </si>
  <si>
    <t>Equipo de Presupuesto</t>
  </si>
  <si>
    <t>Equipo de  Contabilidad</t>
  </si>
  <si>
    <t>Equipo de Tesorería</t>
  </si>
  <si>
    <t>VERSIÓN:</t>
  </si>
  <si>
    <t>RIESGO DE CORRUPCIÓN</t>
  </si>
  <si>
    <t>Al menos 1 vez en los últimos 5 años.</t>
  </si>
  <si>
    <t>PREGUNTAS:
SI EL RIESGO SE MATERIALIZA PODRÍA…</t>
  </si>
  <si>
    <t>RIESGO 1</t>
  </si>
  <si>
    <t>RIESGO 2</t>
  </si>
  <si>
    <t>RIESGO 3</t>
  </si>
  <si>
    <t>RIESGO 4</t>
  </si>
  <si>
    <t>RIESGO 5</t>
  </si>
  <si>
    <t>RIESGO 6</t>
  </si>
  <si>
    <t>RIESGO 7</t>
  </si>
  <si>
    <t>RIESGO 8</t>
  </si>
  <si>
    <t>RIESGO 9</t>
  </si>
  <si>
    <t>RIESGO 10</t>
  </si>
  <si>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</si>
  <si>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</si>
  <si>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</si>
  <si>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</si>
  <si>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pérdida de confianza en la entidad, afectando su reputación?</t>
  </si>
  <si>
    <t>¿Generar pérdida de recursos económicos?</t>
  </si>
  <si>
    <t>¿Afectar la generacion de los productos o la prestación de servicios?</t>
  </si>
  <si>
    <t>¿Dar lugar al detrimento de calidad de vida de la comunidad por la perdida del bien, servicio, o recurso público?</t>
  </si>
  <si>
    <t>¿Generar pérdida de información de la Entidad?</t>
  </si>
  <si>
    <t>¿Generar intervención de los órganos de control, de la Fiscalia,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</si>
  <si>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</si>
  <si>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</si>
  <si>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</si>
  <si>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</si>
  <si>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</si>
  <si>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</si>
  <si>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</si>
  <si>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</si>
  <si>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</si>
  <si>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</si>
  <si>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Nivel del impacto</t>
  </si>
  <si>
    <t xml:space="preserve">Nivel / Impacto </t>
  </si>
  <si>
    <r>
      <t xml:space="preserve">Instrucción: </t>
    </r>
    <r>
      <rPr>
        <sz val="14"/>
        <rFont val="Calibri Light"/>
        <family val="2"/>
      </rPr>
      <t>Revise el nivel de impacto que dio en cada riesgo en el presente formato, y paselos manualmente en la Hoja "Mapa de Riesgos"</t>
    </r>
  </si>
  <si>
    <t>Fuente: Departamento Administrativo de la Función Pública - DAFP</t>
  </si>
  <si>
    <t>MAPA DE CALOR</t>
  </si>
  <si>
    <t>Leve
(20%)</t>
  </si>
  <si>
    <t>Menor
(40%)</t>
  </si>
  <si>
    <t>Moderado
(60%)</t>
  </si>
  <si>
    <t>Mayor
(80%)</t>
  </si>
  <si>
    <t>Catastrófico
(100%)</t>
  </si>
  <si>
    <t>(0-20%)</t>
  </si>
  <si>
    <t>(21-40%)</t>
  </si>
  <si>
    <t>(41-60%)</t>
  </si>
  <si>
    <t>(61-80%)</t>
  </si>
  <si>
    <t>(81-100%)</t>
  </si>
  <si>
    <t>Casi seguro
(100%)</t>
  </si>
  <si>
    <t>(81- 100%)</t>
  </si>
  <si>
    <t>Probable
(80%)</t>
  </si>
  <si>
    <t>Posible
(60%)</t>
  </si>
  <si>
    <t>Improbable
(40%)</t>
  </si>
  <si>
    <t>Bajo</t>
  </si>
  <si>
    <t>Rara vez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</si>
</sst>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quot;00&quot;#"/>
  </numFmts>
  <fonts count="48" x14ac:knownFonts="1">
    <font>
      <sz val="10"/>
      <name val="Arial"/>
    </font>
    <font>
      <sz val="11"/>
      <color theme="1"/>
      <name val="Calibri"/>
      <family val="2"/>
      <scheme val="minor"/>
    </font>
    <font>
      <b/>
      <sz val="10"/>
      <name val="Arial"/>
      <family val="2"/>
    </font>
    <font>
      <sz val="10"/>
      <name val="Arial"/>
      <family val="2"/>
    </font>
    <font>
      <sz val="10"/>
      <name val="Arial"/>
      <family val="2"/>
    </font>
    <font>
      <sz val="11"/>
      <color indexed="8"/>
      <name val="Calibri"/>
      <family val="2"/>
    </font>
    <font>
      <b/>
      <sz val="11"/>
      <color theme="1"/>
      <name val="Calibri Light"/>
      <family val="2"/>
    </font>
    <font>
      <sz val="10"/>
      <name val="Calibri Light"/>
      <family val="2"/>
    </font>
    <font>
      <b/>
      <sz val="18"/>
      <color theme="1"/>
      <name val="Calibri Light"/>
      <family val="2"/>
    </font>
    <font>
      <sz val="11"/>
      <name val="Calibri Light"/>
      <family val="2"/>
    </font>
    <font>
      <sz val="11"/>
      <color theme="1"/>
      <name val="Calibri Light"/>
      <family val="2"/>
    </font>
    <font>
      <b/>
      <sz val="11"/>
      <name val="Calibri Light"/>
      <family val="2"/>
    </font>
    <font>
      <b/>
      <sz val="10"/>
      <name val="Calibri Light"/>
      <family val="2"/>
    </font>
    <font>
      <sz val="9"/>
      <name val="Calibri Light"/>
      <family val="2"/>
    </font>
    <font>
      <sz val="10"/>
      <color theme="0"/>
      <name val="Calibri Light"/>
      <family val="2"/>
    </font>
    <font>
      <sz val="10"/>
      <color theme="1" tint="0.14999847407452621"/>
      <name val="Calibri Light"/>
      <family val="2"/>
    </font>
    <font>
      <sz val="8"/>
      <name val="Calibri Light"/>
      <family val="2"/>
    </font>
    <font>
      <sz val="12"/>
      <color theme="1"/>
      <name val="Calibri"/>
      <family val="2"/>
      <scheme val="minor"/>
    </font>
    <font>
      <sz val="9.5"/>
      <name val="Calibri Light"/>
      <family val="2"/>
    </font>
    <font>
      <sz val="14"/>
      <name val="Calibri Light"/>
      <family val="2"/>
    </font>
    <font>
      <b/>
      <sz val="18"/>
      <color rgb="FFFF0000"/>
      <name val="Calibri Light"/>
      <family val="2"/>
    </font>
    <font>
      <b/>
      <sz val="18"/>
      <name val="Calibri Light"/>
      <family val="2"/>
    </font>
    <font>
      <sz val="18"/>
      <name val="Calibri Light"/>
      <family val="2"/>
    </font>
    <font>
      <sz val="18"/>
      <color rgb="FFFF0000"/>
      <name val="Calibri Light"/>
      <family val="2"/>
    </font>
    <font>
      <b/>
      <sz val="10"/>
      <color theme="1"/>
      <name val="Calibri Light"/>
      <family val="2"/>
    </font>
    <font>
      <b/>
      <sz val="12"/>
      <color theme="1"/>
      <name val="Calibri"/>
      <family val="2"/>
      <scheme val="minor"/>
    </font>
    <font>
      <b/>
      <sz val="12"/>
      <color theme="1"/>
      <name val="Calibri Light"/>
      <family val="2"/>
    </font>
    <font>
      <sz val="12"/>
      <color theme="1"/>
      <name val="Calibri Light"/>
      <family val="2"/>
    </font>
    <font>
      <b/>
      <sz val="24"/>
      <name val="Calibri Light"/>
      <family val="2"/>
    </font>
    <font>
      <sz val="10"/>
      <name val="Calibri"/>
      <family val="2"/>
      <scheme val="minor"/>
    </font>
    <font>
      <sz val="14"/>
      <name val="Calibri"/>
      <family val="2"/>
      <scheme val="minor"/>
    </font>
    <font>
      <sz val="10"/>
      <color rgb="FFC00000"/>
      <name val="Calibri Light"/>
      <family val="2"/>
    </font>
    <font>
      <sz val="9.5"/>
      <color rgb="FFC00000"/>
      <name val="Calibri Light"/>
      <family val="2"/>
    </font>
    <font>
      <b/>
      <sz val="12"/>
      <name val="Calibri Light"/>
      <family val="2"/>
    </font>
    <font>
      <sz val="12"/>
      <name val="Calibri Light"/>
      <family val="2"/>
    </font>
    <font>
      <b/>
      <sz val="14"/>
      <name val="Calibri Light"/>
      <family val="2"/>
    </font>
    <font>
      <i/>
      <sz val="12"/>
      <name val="Calibri Light"/>
      <family val="2"/>
    </font>
    <font>
      <b/>
      <sz val="9"/>
      <name val="Calibri Light"/>
      <family val="2"/>
    </font>
    <font>
      <sz val="10"/>
      <color theme="1"/>
      <name val="Calibri Light"/>
      <family val="2"/>
    </font>
    <font>
      <b/>
      <sz val="12"/>
      <color theme="0"/>
      <name val="Calibri Light"/>
      <family val="2"/>
    </font>
    <font>
      <b/>
      <sz val="11"/>
      <color theme="0"/>
      <name val="Calibri Light"/>
      <family val="2"/>
    </font>
    <font>
      <b/>
      <sz val="8"/>
      <color theme="1"/>
      <name val="Calibri Light"/>
      <family val="2"/>
    </font>
    <font>
      <sz val="11"/>
      <name val="Arial"/>
      <family val="2"/>
    </font>
    <font>
      <b/>
      <sz val="11"/>
      <color rgb="FF000000"/>
      <name val="Tahoma"/>
      <family val="2"/>
    </font>
    <font>
      <u/>
      <sz val="11"/>
      <name val="Calibri Light"/>
      <family val="2"/>
    </font>
    <font>
      <b/>
      <u/>
      <sz val="10"/>
      <name val="Calibri Light"/>
      <family val="2"/>
    </font>
    <font>
      <sz val="11"/>
      <name val="Calibri Light"/>
    </font>
    <font>
      <b/>
      <sz val="11"/>
      <name val="Calibri Light"/>
    </font>
  </fonts>
  <fills count="4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8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67B00"/>
        <bgColor indexed="64"/>
      </patternFill>
    </fill>
    <fill>
      <patternFill patternType="solid">
        <fgColor rgb="FF77FF3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AA9A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1919"/>
        <bgColor indexed="64"/>
      </patternFill>
    </fill>
    <fill>
      <patternFill patternType="solid">
        <fgColor rgb="FF00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2"/>
        <bgColor indexed="64"/>
      </patternFill>
    </fill>
    <fill>
      <patternFill patternType="solid">
        <fgColor rgb="FFFFFFFF"/>
        <bgColor rgb="FF000000"/>
      </patternFill>
    </fill>
    <fill>
      <patternFill patternType="solid">
        <fgColor rgb="FFFFC000"/>
        <bgColor rgb="FF000000"/>
      </patternFill>
    </fill>
    <fill>
      <patternFill patternType="solid">
        <fgColor rgb="FF66FF33"/>
        <bgColor rgb="FF000000"/>
      </patternFill>
    </fill>
    <fill>
      <patternFill patternType="solid">
        <fgColor rgb="FFFEFE85"/>
        <bgColor rgb="FF000000"/>
      </patternFill>
    </fill>
    <fill>
      <patternFill patternType="solid">
        <fgColor rgb="FFFFFD41"/>
        <bgColor rgb="FF000000"/>
      </patternFill>
    </fill>
    <fill>
      <patternFill patternType="solid">
        <fgColor rgb="FFFF2121"/>
        <bgColor rgb="FF000000"/>
      </patternFill>
    </fill>
    <fill>
      <patternFill patternType="solid">
        <fgColor rgb="FFD9D9D9"/>
        <bgColor rgb="FF000000"/>
      </patternFill>
    </fill>
    <fill>
      <patternFill patternType="solid">
        <fgColor rgb="FF92D050"/>
        <bgColor rgb="FF000000"/>
      </patternFill>
    </fill>
    <fill>
      <patternFill patternType="solid">
        <fgColor rgb="FFF2F2F2"/>
        <bgColor rgb="FF000000"/>
      </patternFill>
    </fill>
  </fills>
  <borders count="34">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theme="1"/>
      </left>
      <right style="hair">
        <color theme="1"/>
      </right>
      <top style="hair">
        <color theme="1"/>
      </top>
      <bottom/>
      <diagonal/>
    </border>
    <border>
      <left style="hair">
        <color indexed="64"/>
      </left>
      <right style="hair">
        <color indexed="64"/>
      </right>
      <top/>
      <bottom style="hair">
        <color indexed="64"/>
      </bottom>
      <diagonal/>
    </border>
    <border>
      <left style="hair">
        <color theme="1"/>
      </left>
      <right style="hair">
        <color theme="1"/>
      </right>
      <top/>
      <bottom/>
      <diagonal/>
    </border>
    <border>
      <left style="hair">
        <color theme="1"/>
      </left>
      <right/>
      <top style="hair">
        <color theme="1"/>
      </top>
      <bottom/>
      <diagonal/>
    </border>
    <border>
      <left style="hair">
        <color theme="1"/>
      </left>
      <right style="hair">
        <color theme="1"/>
      </right>
      <top/>
      <bottom style="hair">
        <color theme="1"/>
      </bottom>
      <diagonal/>
    </border>
    <border>
      <left style="hair">
        <color theme="1"/>
      </left>
      <right/>
      <top/>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right/>
      <top style="thin">
        <color indexed="64"/>
      </top>
      <bottom/>
      <diagonal/>
    </border>
    <border>
      <left/>
      <right style="hair">
        <color indexed="64"/>
      </right>
      <top style="hair">
        <color indexed="64"/>
      </top>
      <bottom/>
      <diagonal/>
    </border>
    <border>
      <left/>
      <right style="hair">
        <color rgb="FF000000"/>
      </right>
      <top style="hair">
        <color indexed="64"/>
      </top>
      <bottom/>
      <diagonal/>
    </border>
    <border>
      <left style="hair">
        <color indexed="64"/>
      </left>
      <right style="hair">
        <color rgb="FF000000"/>
      </right>
      <top style="hair">
        <color indexed="64"/>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right style="hair">
        <color indexed="64"/>
      </right>
      <top style="hair">
        <color rgb="FF000000"/>
      </top>
      <bottom/>
      <diagonal/>
    </border>
    <border>
      <left/>
      <right style="hair">
        <color indexed="64"/>
      </right>
      <top style="thin">
        <color indexed="64"/>
      </top>
      <bottom/>
      <diagonal/>
    </border>
    <border>
      <left style="hair">
        <color indexed="64"/>
      </left>
      <right style="hair">
        <color rgb="FF000000"/>
      </right>
      <top style="hair">
        <color rgb="FF000000"/>
      </top>
      <bottom/>
      <diagonal/>
    </border>
    <border>
      <left/>
      <right style="thin">
        <color indexed="64"/>
      </right>
      <top style="thin">
        <color indexed="64"/>
      </top>
      <bottom style="thin">
        <color indexed="64"/>
      </bottom>
      <diagonal/>
    </border>
    <border>
      <left/>
      <right/>
      <top style="hair">
        <color rgb="FF000000"/>
      </top>
      <bottom/>
      <diagonal/>
    </border>
    <border>
      <left/>
      <right style="hair">
        <color indexed="64"/>
      </right>
      <top/>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style="thin">
        <color rgb="FF000000"/>
      </bottom>
      <diagonal/>
    </border>
    <border>
      <left style="hair">
        <color indexed="64"/>
      </left>
      <right style="hair">
        <color indexed="64"/>
      </right>
      <top style="hair">
        <color indexed="64"/>
      </top>
      <bottom style="thin">
        <color rgb="FF000000"/>
      </bottom>
      <diagonal/>
    </border>
    <border>
      <left/>
      <right style="hair">
        <color indexed="64"/>
      </right>
      <top style="hair">
        <color indexed="64"/>
      </top>
      <bottom style="thin">
        <color rgb="FF000000"/>
      </bottom>
      <diagonal/>
    </border>
  </borders>
  <cellStyleXfs count="20">
    <xf numFmtId="0" fontId="0" fillId="0" borderId="0"/>
    <xf numFmtId="0" fontId="3" fillId="0" borderId="0"/>
    <xf numFmtId="9" fontId="4" fillId="0" borderId="0" applyFont="0" applyFill="0" applyBorder="0" applyAlignment="0" applyProtection="0"/>
    <xf numFmtId="0" fontId="1" fillId="0" borderId="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9" fontId="3" fillId="0" borderId="0" applyFont="0" applyFill="0" applyBorder="0" applyAlignment="0" applyProtection="0"/>
    <xf numFmtId="0" fontId="17" fillId="0" borderId="0"/>
  </cellStyleXfs>
  <cellXfs count="437">
    <xf numFmtId="0" fontId="0" fillId="0" borderId="0" xfId="0"/>
    <xf numFmtId="0" fontId="0" fillId="0" borderId="0" xfId="0" applyAlignment="1">
      <alignment wrapText="1"/>
    </xf>
    <xf numFmtId="0" fontId="2" fillId="0" borderId="2" xfId="0" applyFont="1" applyBorder="1" applyAlignment="1">
      <alignment horizontal="center" vertical="center"/>
    </xf>
    <xf numFmtId="0" fontId="0" fillId="0" borderId="0" xfId="0" applyAlignment="1">
      <alignment horizontal="center" vertical="center"/>
    </xf>
    <xf numFmtId="0" fontId="3" fillId="4" borderId="0" xfId="0" applyFont="1" applyFill="1"/>
    <xf numFmtId="0" fontId="7" fillId="4" borderId="0" xfId="0" applyFont="1" applyFill="1" applyAlignment="1">
      <alignment horizontal="center" vertical="center"/>
    </xf>
    <xf numFmtId="0" fontId="2" fillId="4" borderId="0" xfId="0" applyFont="1" applyFill="1"/>
    <xf numFmtId="0" fontId="3" fillId="4" borderId="0" xfId="0" applyFont="1" applyFill="1" applyAlignment="1">
      <alignment horizontal="center" vertical="center"/>
    </xf>
    <xf numFmtId="0" fontId="6" fillId="0" borderId="0" xfId="17" applyFont="1" applyAlignment="1">
      <alignment horizontal="center" vertical="center" wrapText="1"/>
    </xf>
    <xf numFmtId="0" fontId="6" fillId="15" borderId="2" xfId="17" applyFont="1" applyFill="1" applyBorder="1" applyAlignment="1">
      <alignment horizontal="center" vertical="center" wrapText="1"/>
    </xf>
    <xf numFmtId="0" fontId="6" fillId="12" borderId="2" xfId="17" applyFont="1" applyFill="1" applyBorder="1" applyAlignment="1">
      <alignment horizontal="center" vertical="center" wrapText="1"/>
    </xf>
    <xf numFmtId="0" fontId="6" fillId="16" borderId="2" xfId="17" applyFont="1" applyFill="1" applyBorder="1" applyAlignment="1">
      <alignment horizontal="center" vertical="center" wrapText="1"/>
    </xf>
    <xf numFmtId="0" fontId="6" fillId="11" borderId="2" xfId="17" applyFont="1" applyFill="1" applyBorder="1" applyAlignment="1">
      <alignment horizontal="center" vertical="center" wrapText="1"/>
    </xf>
    <xf numFmtId="0" fontId="6" fillId="11" borderId="3" xfId="17" applyFont="1" applyFill="1" applyBorder="1" applyAlignment="1">
      <alignment horizontal="center" vertical="center" wrapText="1"/>
    </xf>
    <xf numFmtId="0" fontId="6" fillId="8" borderId="3" xfId="17" applyFont="1" applyFill="1" applyBorder="1" applyAlignment="1">
      <alignment horizontal="center" vertical="center" wrapText="1"/>
    </xf>
    <xf numFmtId="0" fontId="6" fillId="8" borderId="2" xfId="17" applyFont="1" applyFill="1" applyBorder="1" applyAlignment="1">
      <alignment horizontal="center" vertical="center" wrapText="1"/>
    </xf>
    <xf numFmtId="0" fontId="3" fillId="4" borderId="0" xfId="0" applyFont="1" applyFill="1" applyProtection="1">
      <protection locked="0"/>
    </xf>
    <xf numFmtId="0" fontId="8" fillId="0" borderId="0" xfId="3" applyFont="1" applyAlignment="1" applyProtection="1">
      <alignment horizontal="center" vertical="center" wrapText="1"/>
      <protection locked="0"/>
    </xf>
    <xf numFmtId="0" fontId="0" fillId="0" borderId="0" xfId="0" applyProtection="1">
      <protection locked="0"/>
    </xf>
    <xf numFmtId="0" fontId="3" fillId="0" borderId="0" xfId="0" applyFont="1" applyProtection="1">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0" xfId="0" applyFont="1" applyProtection="1">
      <protection locked="0"/>
    </xf>
    <xf numFmtId="0" fontId="3" fillId="0" borderId="0" xfId="0" applyFont="1" applyAlignment="1" applyProtection="1">
      <alignment horizontal="center" vertical="center"/>
      <protection locked="0"/>
    </xf>
    <xf numFmtId="0" fontId="6" fillId="4" borderId="0" xfId="17" applyFont="1" applyFill="1" applyAlignment="1" applyProtection="1">
      <alignment horizontal="center" vertical="center" wrapText="1"/>
      <protection locked="0"/>
    </xf>
    <xf numFmtId="0" fontId="9" fillId="4" borderId="0" xfId="0" applyFont="1" applyFill="1" applyAlignment="1" applyProtection="1">
      <alignment horizontal="left" vertical="center" wrapText="1"/>
      <protection locked="0"/>
    </xf>
    <xf numFmtId="0" fontId="7" fillId="4" borderId="0" xfId="0" applyFont="1" applyFill="1" applyAlignment="1" applyProtection="1">
      <alignment horizontal="center" vertical="center"/>
      <protection locked="0"/>
    </xf>
    <xf numFmtId="0" fontId="2" fillId="4" borderId="0" xfId="0" applyFont="1" applyFill="1" applyProtection="1">
      <protection locked="0"/>
    </xf>
    <xf numFmtId="0" fontId="3" fillId="4" borderId="0" xfId="0" applyFont="1" applyFill="1" applyAlignment="1" applyProtection="1">
      <alignment horizontal="center" vertical="center"/>
      <protection locked="0"/>
    </xf>
    <xf numFmtId="0" fontId="6" fillId="18" borderId="2" xfId="17" applyFont="1" applyFill="1" applyBorder="1" applyAlignment="1">
      <alignment horizontal="center" vertical="center" wrapText="1"/>
    </xf>
    <xf numFmtId="0" fontId="7" fillId="0" borderId="0" xfId="0" applyFont="1" applyAlignment="1">
      <alignment horizontal="center" vertical="center"/>
    </xf>
    <xf numFmtId="0" fontId="6" fillId="19" borderId="2" xfId="17" applyFont="1" applyFill="1" applyBorder="1" applyAlignment="1">
      <alignment horizontal="center" vertical="center" wrapText="1"/>
    </xf>
    <xf numFmtId="0" fontId="6" fillId="20" borderId="2" xfId="17" applyFont="1" applyFill="1" applyBorder="1" applyAlignment="1">
      <alignment horizontal="center" vertical="center" wrapText="1"/>
    </xf>
    <xf numFmtId="0" fontId="6" fillId="21" borderId="2" xfId="17" applyFont="1" applyFill="1" applyBorder="1" applyAlignment="1">
      <alignment horizontal="center" vertical="center" wrapText="1"/>
    </xf>
    <xf numFmtId="0" fontId="3" fillId="0" borderId="2" xfId="0" applyFont="1" applyBorder="1" applyAlignment="1">
      <alignment horizontal="left" vertical="center" wrapText="1"/>
    </xf>
    <xf numFmtId="0" fontId="9" fillId="4" borderId="0" xfId="0" applyFont="1" applyFill="1" applyAlignment="1" applyProtection="1">
      <alignment vertical="center" wrapText="1"/>
      <protection locked="0"/>
    </xf>
    <xf numFmtId="0" fontId="9" fillId="4" borderId="0" xfId="0" applyFont="1" applyFill="1"/>
    <xf numFmtId="0" fontId="9" fillId="0" borderId="0" xfId="0" applyFont="1" applyProtection="1">
      <protection locked="0"/>
    </xf>
    <xf numFmtId="0" fontId="9" fillId="0" borderId="0" xfId="0" applyFont="1"/>
    <xf numFmtId="0" fontId="9" fillId="4" borderId="0" xfId="0" applyFont="1" applyFill="1" applyProtection="1">
      <protection locked="0"/>
    </xf>
    <xf numFmtId="0" fontId="6" fillId="22" borderId="2" xfId="17" applyFont="1" applyFill="1" applyBorder="1" applyAlignment="1">
      <alignment horizontal="center" vertical="center" wrapText="1"/>
    </xf>
    <xf numFmtId="0" fontId="24" fillId="15" borderId="2" xfId="17" applyFont="1" applyFill="1" applyBorder="1" applyAlignment="1">
      <alignment horizontal="center" vertical="center" wrapText="1"/>
    </xf>
    <xf numFmtId="0" fontId="9" fillId="4" borderId="4" xfId="0" applyFont="1" applyFill="1" applyBorder="1" applyAlignment="1" applyProtection="1">
      <alignment horizontal="center" vertical="center" wrapText="1"/>
      <protection locked="0"/>
    </xf>
    <xf numFmtId="0" fontId="6" fillId="6" borderId="2" xfId="17" applyFont="1" applyFill="1" applyBorder="1" applyAlignment="1">
      <alignment horizontal="center" vertical="center" wrapText="1"/>
    </xf>
    <xf numFmtId="0" fontId="6" fillId="23" borderId="2" xfId="17" applyFont="1" applyFill="1" applyBorder="1" applyAlignment="1">
      <alignment horizontal="center" vertical="center" wrapText="1"/>
    </xf>
    <xf numFmtId="0" fontId="10" fillId="11" borderId="2" xfId="17" applyFont="1" applyFill="1" applyBorder="1" applyAlignment="1">
      <alignment horizontal="center" vertical="center" wrapText="1"/>
    </xf>
    <xf numFmtId="0" fontId="10" fillId="22" borderId="2" xfId="17" applyFont="1" applyFill="1" applyBorder="1" applyAlignment="1">
      <alignment horizontal="center" vertical="center" wrapText="1"/>
    </xf>
    <xf numFmtId="0" fontId="3" fillId="5" borderId="3" xfId="0" applyFont="1" applyFill="1" applyBorder="1"/>
    <xf numFmtId="0" fontId="3" fillId="5" borderId="6" xfId="0" applyFont="1" applyFill="1" applyBorder="1"/>
    <xf numFmtId="0" fontId="19" fillId="4" borderId="0" xfId="0" applyFont="1" applyFill="1" applyAlignment="1">
      <alignment vertical="center"/>
    </xf>
    <xf numFmtId="0" fontId="9" fillId="4" borderId="8" xfId="0" applyFont="1" applyFill="1" applyBorder="1" applyAlignment="1" applyProtection="1">
      <alignment horizontal="center" vertical="center" wrapText="1"/>
      <protection hidden="1"/>
    </xf>
    <xf numFmtId="0" fontId="7" fillId="4" borderId="8" xfId="0" applyFont="1" applyFill="1" applyBorder="1" applyAlignment="1" applyProtection="1">
      <alignment vertical="center" wrapText="1"/>
      <protection hidden="1"/>
    </xf>
    <xf numFmtId="0" fontId="9" fillId="0" borderId="2" xfId="0" applyFont="1" applyBorder="1" applyAlignment="1" applyProtection="1">
      <alignment horizontal="center" vertical="center"/>
      <protection hidden="1"/>
    </xf>
    <xf numFmtId="9" fontId="9" fillId="0" borderId="2" xfId="2" applyFont="1" applyBorder="1" applyAlignment="1" applyProtection="1">
      <alignment horizontal="center" vertical="center"/>
      <protection hidden="1"/>
    </xf>
    <xf numFmtId="0" fontId="27" fillId="0" borderId="2" xfId="0" applyFont="1" applyBorder="1" applyAlignment="1">
      <alignment horizontal="center" vertical="center" wrapText="1"/>
    </xf>
    <xf numFmtId="0" fontId="22" fillId="4"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25" fillId="0" borderId="2" xfId="0" applyFont="1" applyBorder="1" applyAlignment="1">
      <alignment vertical="center" wrapText="1"/>
    </xf>
    <xf numFmtId="0" fontId="26" fillId="0" borderId="2" xfId="0" applyFont="1" applyBorder="1" applyAlignment="1" applyProtection="1">
      <alignment horizontal="center" vertical="center" wrapText="1"/>
      <protection locked="0"/>
    </xf>
    <xf numFmtId="10" fontId="9" fillId="0" borderId="2" xfId="2" applyNumberFormat="1" applyFont="1" applyBorder="1" applyAlignment="1" applyProtection="1">
      <alignment horizontal="center" vertical="center"/>
      <protection locked="0"/>
    </xf>
    <xf numFmtId="0" fontId="16" fillId="0" borderId="2" xfId="0" applyFont="1" applyBorder="1" applyAlignment="1">
      <alignment horizontal="center" vertical="center"/>
    </xf>
    <xf numFmtId="0" fontId="18" fillId="0" borderId="2" xfId="0" applyFont="1" applyBorder="1" applyAlignment="1">
      <alignment horizontal="left" vertical="center" wrapText="1"/>
    </xf>
    <xf numFmtId="9" fontId="16"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5" fillId="3" borderId="2" xfId="0" applyFont="1" applyFill="1" applyBorder="1" applyAlignment="1">
      <alignment horizontal="center" vertical="center"/>
    </xf>
    <xf numFmtId="0" fontId="15" fillId="14" borderId="2" xfId="0" applyFont="1" applyFill="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2" fillId="4" borderId="0" xfId="0" applyFont="1" applyFill="1" applyAlignment="1">
      <alignment vertical="center"/>
    </xf>
    <xf numFmtId="165" fontId="23" fillId="4" borderId="0" xfId="0" applyNumberFormat="1" applyFont="1" applyFill="1" applyAlignment="1" applyProtection="1">
      <alignment vertical="center"/>
      <protection locked="0"/>
    </xf>
    <xf numFmtId="14" fontId="23" fillId="4" borderId="0" xfId="0" applyNumberFormat="1" applyFont="1" applyFill="1" applyAlignment="1" applyProtection="1">
      <alignment vertical="center"/>
      <protection locked="0"/>
    </xf>
    <xf numFmtId="0" fontId="21" fillId="4" borderId="2" xfId="0" applyFont="1" applyFill="1" applyBorder="1" applyAlignment="1">
      <alignment horizontal="center" vertical="center"/>
    </xf>
    <xf numFmtId="0" fontId="21" fillId="4" borderId="2" xfId="0" applyFont="1" applyFill="1" applyBorder="1" applyAlignment="1" applyProtection="1">
      <alignment horizontal="center" vertical="center"/>
      <protection locked="0"/>
    </xf>
    <xf numFmtId="0" fontId="9" fillId="7" borderId="2" xfId="0" applyFont="1" applyFill="1" applyBorder="1" applyAlignment="1">
      <alignment horizontal="center" vertical="center" wrapText="1"/>
    </xf>
    <xf numFmtId="0" fontId="24" fillId="16" borderId="3" xfId="17" applyFont="1" applyFill="1" applyBorder="1" applyAlignment="1">
      <alignment horizontal="center" vertical="center" wrapText="1"/>
    </xf>
    <xf numFmtId="0" fontId="0" fillId="0" borderId="2" xfId="0" applyBorder="1" applyAlignment="1">
      <alignment horizontal="center"/>
    </xf>
    <xf numFmtId="14" fontId="22" fillId="4" borderId="2" xfId="0" applyNumberFormat="1" applyFont="1" applyFill="1" applyBorder="1" applyAlignment="1" applyProtection="1">
      <alignment horizontal="center" vertical="center"/>
      <protection locked="0"/>
    </xf>
    <xf numFmtId="165" fontId="22" fillId="4" borderId="2" xfId="0" applyNumberFormat="1" applyFont="1" applyFill="1" applyBorder="1" applyAlignment="1" applyProtection="1">
      <alignment vertical="center"/>
      <protection locked="0"/>
    </xf>
    <xf numFmtId="0" fontId="9" fillId="7" borderId="4" xfId="0" applyFont="1" applyFill="1" applyBorder="1" applyAlignment="1">
      <alignment horizontal="center" vertical="center"/>
    </xf>
    <xf numFmtId="0" fontId="14" fillId="26" borderId="2" xfId="0" applyFont="1" applyFill="1" applyBorder="1" applyAlignment="1">
      <alignment horizontal="center" vertical="center" wrapText="1"/>
    </xf>
    <xf numFmtId="0" fontId="7" fillId="25"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27"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9" fillId="9" borderId="4" xfId="0" applyFont="1" applyFill="1" applyBorder="1" applyAlignment="1">
      <alignment horizontal="center" vertical="center"/>
    </xf>
    <xf numFmtId="0" fontId="29" fillId="0" borderId="0" xfId="1" applyFont="1" applyAlignment="1">
      <alignment vertical="center"/>
    </xf>
    <xf numFmtId="0" fontId="30" fillId="0" borderId="0" xfId="1" applyFont="1" applyAlignment="1">
      <alignment vertical="center"/>
    </xf>
    <xf numFmtId="0" fontId="32" fillId="0" borderId="2" xfId="0" applyFont="1" applyBorder="1" applyAlignment="1">
      <alignment horizontal="left" vertical="center" wrapText="1"/>
    </xf>
    <xf numFmtId="0" fontId="31" fillId="4" borderId="2" xfId="0" applyFont="1" applyFill="1" applyBorder="1" applyAlignment="1">
      <alignment horizontal="center" vertical="center" wrapText="1"/>
    </xf>
    <xf numFmtId="0" fontId="7" fillId="0" borderId="0" xfId="1" applyFont="1" applyAlignment="1">
      <alignment vertical="center"/>
    </xf>
    <xf numFmtId="0" fontId="12" fillId="0" borderId="0" xfId="1" applyFont="1" applyAlignment="1">
      <alignment horizontal="center" vertical="center"/>
    </xf>
    <xf numFmtId="0" fontId="33" fillId="7" borderId="2" xfId="1" applyFont="1" applyFill="1" applyBorder="1" applyAlignment="1">
      <alignment horizontal="center" vertical="center"/>
    </xf>
    <xf numFmtId="0" fontId="34" fillId="0" borderId="0" xfId="1" applyFont="1" applyAlignment="1">
      <alignment vertical="center" wrapText="1"/>
    </xf>
    <xf numFmtId="0" fontId="19" fillId="0" borderId="0" xfId="1" applyFont="1" applyAlignment="1">
      <alignment vertical="center"/>
    </xf>
    <xf numFmtId="0" fontId="37" fillId="0" borderId="0" xfId="1" applyFont="1" applyAlignment="1">
      <alignment horizontal="left" vertical="center"/>
    </xf>
    <xf numFmtId="0" fontId="38" fillId="0" borderId="2" xfId="1" applyFont="1" applyBorder="1" applyAlignment="1">
      <alignment horizontal="center" vertical="center"/>
    </xf>
    <xf numFmtId="0" fontId="35" fillId="7" borderId="2" xfId="1" applyFont="1" applyFill="1" applyBorder="1" applyAlignment="1">
      <alignment horizontal="center" vertical="center" wrapText="1"/>
    </xf>
    <xf numFmtId="0" fontId="35" fillId="7" borderId="2" xfId="1" applyFont="1" applyFill="1" applyBorder="1" applyAlignment="1">
      <alignment horizontal="center" vertical="center"/>
    </xf>
    <xf numFmtId="0" fontId="40" fillId="28" borderId="7" xfId="17" applyFont="1" applyFill="1" applyBorder="1" applyAlignment="1">
      <alignment horizontal="center" vertical="center" wrapText="1"/>
    </xf>
    <xf numFmtId="0" fontId="39" fillId="28" borderId="2" xfId="1" applyFont="1" applyFill="1" applyBorder="1" applyAlignment="1">
      <alignment horizontal="center" vertical="center"/>
    </xf>
    <xf numFmtId="0" fontId="35" fillId="0" borderId="2" xfId="1" applyFont="1" applyBorder="1" applyAlignment="1">
      <alignment horizontal="center" vertical="center"/>
    </xf>
    <xf numFmtId="0" fontId="12" fillId="0" borderId="0" xfId="1" applyFont="1" applyAlignment="1">
      <alignment horizontal="left" vertical="center"/>
    </xf>
    <xf numFmtId="0" fontId="6" fillId="17" borderId="10" xfId="17" applyFont="1" applyFill="1" applyBorder="1" applyAlignment="1">
      <alignment horizontal="center" vertical="center" wrapText="1"/>
    </xf>
    <xf numFmtId="0" fontId="6" fillId="17" borderId="2" xfId="17" applyFont="1" applyFill="1" applyBorder="1" applyAlignment="1">
      <alignment horizontal="center" vertical="center" wrapText="1"/>
    </xf>
    <xf numFmtId="0" fontId="6" fillId="10" borderId="2" xfId="17" applyFont="1" applyFill="1" applyBorder="1" applyAlignment="1">
      <alignment horizontal="center" vertical="center" wrapText="1"/>
    </xf>
    <xf numFmtId="0" fontId="6" fillId="9" borderId="2" xfId="17" applyFont="1" applyFill="1" applyBorder="1" applyAlignment="1">
      <alignment horizontal="center" vertical="center" wrapText="1"/>
    </xf>
    <xf numFmtId="0" fontId="11" fillId="7"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9" fillId="4" borderId="6" xfId="0" applyFont="1" applyFill="1" applyBorder="1" applyAlignment="1" applyProtection="1">
      <alignment horizontal="center" vertical="center" wrapText="1"/>
      <protection hidden="1"/>
    </xf>
    <xf numFmtId="0" fontId="7" fillId="4" borderId="6" xfId="0" applyFont="1" applyFill="1" applyBorder="1" applyAlignment="1" applyProtection="1">
      <alignment vertical="center" wrapText="1"/>
      <protection hidden="1"/>
    </xf>
    <xf numFmtId="0" fontId="9" fillId="0" borderId="3" xfId="0" applyFont="1" applyBorder="1" applyAlignment="1" applyProtection="1">
      <alignment horizontal="center" vertical="center"/>
      <protection hidden="1"/>
    </xf>
    <xf numFmtId="0" fontId="9" fillId="4" borderId="14" xfId="0" applyFont="1" applyFill="1" applyBorder="1" applyAlignment="1" applyProtection="1">
      <alignment horizontal="center" vertical="center" wrapText="1"/>
      <protection locked="0"/>
    </xf>
    <xf numFmtId="9" fontId="9" fillId="0" borderId="3" xfId="2" applyFont="1" applyBorder="1" applyAlignment="1" applyProtection="1">
      <alignment horizontal="center" vertical="center"/>
      <protection hidden="1"/>
    </xf>
    <xf numFmtId="10" fontId="9" fillId="0" borderId="3" xfId="2" applyNumberFormat="1" applyFont="1" applyBorder="1" applyAlignment="1" applyProtection="1">
      <alignment horizontal="center" vertical="center"/>
      <protection locked="0"/>
    </xf>
    <xf numFmtId="0" fontId="3" fillId="4" borderId="13" xfId="0" applyFont="1" applyFill="1" applyBorder="1"/>
    <xf numFmtId="0" fontId="3" fillId="4" borderId="13" xfId="0" applyFont="1" applyFill="1" applyBorder="1" applyProtection="1">
      <protection locked="0"/>
    </xf>
    <xf numFmtId="0" fontId="3" fillId="4" borderId="13" xfId="0" applyFont="1" applyFill="1" applyBorder="1" applyAlignment="1" applyProtection="1">
      <alignment horizontal="center" vertical="center"/>
      <protection locked="0"/>
    </xf>
    <xf numFmtId="0" fontId="7" fillId="4" borderId="13" xfId="0" applyFont="1" applyFill="1" applyBorder="1" applyAlignment="1">
      <alignment horizontal="center" vertical="center"/>
    </xf>
    <xf numFmtId="0" fontId="2" fillId="4" borderId="13" xfId="0" applyFont="1" applyFill="1" applyBorder="1" applyProtection="1">
      <protection locked="0"/>
    </xf>
    <xf numFmtId="0" fontId="0" fillId="0" borderId="13" xfId="0" applyBorder="1" applyProtection="1">
      <protection locked="0"/>
    </xf>
    <xf numFmtId="0" fontId="0" fillId="0" borderId="13" xfId="0" applyBorder="1"/>
    <xf numFmtId="0" fontId="9" fillId="4" borderId="13" xfId="0" applyFont="1" applyFill="1" applyBorder="1" applyAlignment="1" applyProtection="1">
      <alignment horizontal="center" vertical="center" wrapText="1"/>
      <protection locked="0"/>
    </xf>
    <xf numFmtId="0" fontId="9" fillId="4" borderId="3" xfId="0" applyFont="1" applyFill="1" applyBorder="1" applyAlignment="1">
      <alignment horizontal="center" vertical="center" wrapText="1"/>
    </xf>
    <xf numFmtId="0" fontId="0" fillId="0" borderId="3" xfId="0" applyBorder="1" applyAlignment="1" applyProtection="1">
      <alignment horizontal="left" vertical="center" wrapText="1"/>
      <protection locked="0"/>
    </xf>
    <xf numFmtId="165" fontId="21" fillId="4" borderId="2" xfId="0" applyNumberFormat="1" applyFont="1" applyFill="1" applyBorder="1" applyAlignment="1" applyProtection="1">
      <alignment horizontal="center" vertical="center"/>
      <protection locked="0"/>
    </xf>
    <xf numFmtId="165" fontId="22" fillId="4" borderId="2" xfId="0" applyNumberFormat="1" applyFont="1" applyFill="1" applyBorder="1" applyAlignment="1" applyProtection="1">
      <alignment horizontal="center" vertical="center"/>
      <protection locked="0"/>
    </xf>
    <xf numFmtId="0" fontId="9" fillId="4" borderId="0" xfId="0" applyFont="1" applyFill="1" applyAlignment="1" applyProtection="1">
      <alignment horizontal="center" vertical="center" wrapText="1"/>
      <protection locked="0"/>
    </xf>
    <xf numFmtId="0" fontId="6" fillId="17" borderId="7" xfId="17" applyFont="1" applyFill="1" applyBorder="1" applyAlignment="1">
      <alignment horizontal="center" vertical="center" wrapText="1"/>
    </xf>
    <xf numFmtId="0" fontId="6" fillId="20" borderId="3" xfId="17" applyFont="1" applyFill="1" applyBorder="1" applyAlignment="1">
      <alignment horizontal="center" vertical="center" wrapText="1"/>
    </xf>
    <xf numFmtId="0" fontId="6" fillId="17" borderId="3" xfId="17" applyFont="1" applyFill="1" applyBorder="1" applyAlignment="1">
      <alignment horizontal="center" vertical="center" wrapText="1"/>
    </xf>
    <xf numFmtId="0" fontId="6" fillId="10" borderId="3" xfId="17" applyFont="1" applyFill="1" applyBorder="1" applyAlignment="1">
      <alignment horizontal="center" vertical="center" wrapText="1"/>
    </xf>
    <xf numFmtId="0" fontId="6" fillId="9" borderId="3" xfId="17" applyFont="1" applyFill="1" applyBorder="1" applyAlignment="1">
      <alignment horizontal="center" vertical="center" wrapText="1"/>
    </xf>
    <xf numFmtId="0" fontId="6" fillId="11" borderId="1" xfId="17" applyFont="1" applyFill="1" applyBorder="1" applyAlignment="1">
      <alignment horizontal="center" vertical="center" wrapText="1"/>
    </xf>
    <xf numFmtId="0" fontId="6" fillId="21" borderId="3" xfId="17" applyFont="1" applyFill="1" applyBorder="1" applyAlignment="1">
      <alignment horizontal="center" vertical="center" wrapText="1"/>
    </xf>
    <xf numFmtId="0" fontId="0" fillId="0" borderId="2" xfId="0" applyBorder="1"/>
    <xf numFmtId="0" fontId="41" fillId="11" borderId="2" xfId="17" applyFont="1" applyFill="1" applyBorder="1" applyAlignment="1">
      <alignment horizontal="center" vertical="center" wrapText="1"/>
    </xf>
    <xf numFmtId="0" fontId="3" fillId="0" borderId="2" xfId="0" applyFont="1" applyBorder="1" applyAlignment="1">
      <alignment horizontal="center" vertical="center" wrapText="1"/>
    </xf>
    <xf numFmtId="0" fontId="6" fillId="5" borderId="6" xfId="17" applyFont="1" applyFill="1" applyBorder="1" applyAlignment="1">
      <alignment horizontal="center" vertical="center" wrapText="1"/>
    </xf>
    <xf numFmtId="0" fontId="42" fillId="0" borderId="2" xfId="0" applyFont="1" applyBorder="1" applyAlignment="1">
      <alignment horizontal="center" vertical="center" wrapText="1"/>
    </xf>
    <xf numFmtId="0" fontId="9" fillId="0" borderId="2" xfId="2" applyNumberFormat="1" applyFont="1" applyBorder="1" applyAlignment="1" applyProtection="1">
      <alignment horizontal="center" vertical="center"/>
      <protection hidden="1"/>
    </xf>
    <xf numFmtId="0" fontId="24" fillId="16" borderId="2" xfId="17" applyFont="1" applyFill="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xf numFmtId="0" fontId="2" fillId="0" borderId="2" xfId="0" applyFont="1" applyBorder="1" applyAlignment="1">
      <alignment horizontal="left" vertical="center" wrapText="1"/>
    </xf>
    <xf numFmtId="0" fontId="18" fillId="0" borderId="6" xfId="0" applyFont="1" applyBorder="1" applyAlignment="1">
      <alignment horizontal="left" vertical="center" wrapText="1"/>
    </xf>
    <xf numFmtId="9" fontId="9" fillId="4" borderId="2" xfId="2"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1" fontId="9" fillId="4" borderId="3" xfId="0" applyNumberFormat="1" applyFont="1" applyFill="1" applyBorder="1" applyAlignment="1" applyProtection="1">
      <alignment horizontal="center" vertical="center" wrapText="1"/>
      <protection locked="0"/>
    </xf>
    <xf numFmtId="9" fontId="9" fillId="4" borderId="3" xfId="2" applyFont="1" applyFill="1" applyBorder="1" applyAlignment="1" applyProtection="1">
      <alignment horizontal="center" vertical="center" wrapText="1"/>
      <protection hidden="1"/>
    </xf>
    <xf numFmtId="0" fontId="7" fillId="4" borderId="3"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14" fontId="9" fillId="4" borderId="2" xfId="0" applyNumberFormat="1" applyFont="1" applyFill="1" applyBorder="1" applyAlignment="1" applyProtection="1">
      <alignment horizontal="center" vertical="center" wrapText="1"/>
      <protection locked="0"/>
    </xf>
    <xf numFmtId="0" fontId="7" fillId="4" borderId="3" xfId="0" applyFont="1" applyFill="1" applyBorder="1" applyAlignment="1" applyProtection="1">
      <alignment horizontal="left" vertical="center" wrapText="1"/>
      <protection locked="0" hidden="1"/>
    </xf>
    <xf numFmtId="0" fontId="9" fillId="4" borderId="3" xfId="0" applyFont="1" applyFill="1" applyBorder="1" applyAlignment="1" applyProtection="1">
      <alignment horizontal="center" vertical="center" wrapText="1"/>
      <protection locked="0" hidden="1"/>
    </xf>
    <xf numFmtId="0" fontId="11" fillId="4" borderId="3"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hidden="1"/>
    </xf>
    <xf numFmtId="0" fontId="7" fillId="4" borderId="9" xfId="0" applyFont="1" applyFill="1" applyBorder="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9" fillId="4" borderId="7"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6" fillId="5" borderId="2" xfId="17"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11" fillId="4" borderId="2" xfId="0" applyFont="1" applyFill="1" applyBorder="1" applyAlignment="1" applyProtection="1">
      <alignment horizontal="center" vertical="center" wrapText="1"/>
      <protection locked="0"/>
    </xf>
    <xf numFmtId="0" fontId="6" fillId="5" borderId="4" xfId="17" applyFont="1" applyFill="1" applyBorder="1" applyAlignment="1">
      <alignment horizontal="center" vertical="center" wrapText="1"/>
    </xf>
    <xf numFmtId="0" fontId="6" fillId="5" borderId="5" xfId="17" applyFont="1" applyFill="1" applyBorder="1" applyAlignment="1">
      <alignment horizontal="center" vertical="center" wrapText="1"/>
    </xf>
    <xf numFmtId="0" fontId="6" fillId="5" borderId="1" xfId="17" applyFont="1" applyFill="1" applyBorder="1" applyAlignment="1">
      <alignment horizontal="center" vertical="center" wrapText="1"/>
    </xf>
    <xf numFmtId="0" fontId="9" fillId="7" borderId="2" xfId="0" applyFont="1" applyFill="1" applyBorder="1" applyAlignment="1">
      <alignment horizontal="center" vertical="center"/>
    </xf>
    <xf numFmtId="0" fontId="8" fillId="4" borderId="0" xfId="3" applyFont="1" applyFill="1" applyAlignment="1">
      <alignment horizontal="center" vertical="center" wrapText="1"/>
    </xf>
    <xf numFmtId="0" fontId="38" fillId="3" borderId="2" xfId="1" applyFont="1" applyFill="1" applyBorder="1" applyAlignment="1">
      <alignment horizontal="center" vertical="center"/>
    </xf>
    <xf numFmtId="1" fontId="9" fillId="4" borderId="6" xfId="0" applyNumberFormat="1" applyFont="1" applyFill="1" applyBorder="1" applyAlignment="1" applyProtection="1">
      <alignment horizontal="center" vertical="center" wrapText="1"/>
      <protection locked="0"/>
    </xf>
    <xf numFmtId="9" fontId="9" fillId="4" borderId="6" xfId="2"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wrapText="1"/>
      <protection hidden="1"/>
    </xf>
    <xf numFmtId="0" fontId="11" fillId="17" borderId="2" xfId="17" applyFont="1" applyFill="1" applyBorder="1" applyAlignment="1">
      <alignment horizontal="center" vertical="center" wrapText="1"/>
    </xf>
    <xf numFmtId="0" fontId="11" fillId="12" borderId="2" xfId="17" applyFont="1" applyFill="1" applyBorder="1" applyAlignment="1">
      <alignment horizontal="center" vertical="center" wrapText="1"/>
    </xf>
    <xf numFmtId="0" fontId="11" fillId="12" borderId="3" xfId="17" applyFont="1" applyFill="1" applyBorder="1" applyAlignment="1">
      <alignment horizontal="center" vertical="center" wrapText="1"/>
    </xf>
    <xf numFmtId="0" fontId="11" fillId="10" borderId="3" xfId="17" applyFont="1" applyFill="1" applyBorder="1" applyAlignment="1">
      <alignment horizontal="center" vertical="center" wrapText="1"/>
    </xf>
    <xf numFmtId="0" fontId="11" fillId="9" borderId="2" xfId="17" applyFont="1" applyFill="1" applyBorder="1" applyAlignment="1">
      <alignment horizontal="center" vertical="center" wrapText="1"/>
    </xf>
    <xf numFmtId="0" fontId="11" fillId="0" borderId="0" xfId="17" applyFont="1" applyAlignment="1">
      <alignment horizontal="center" vertical="center" wrapText="1"/>
    </xf>
    <xf numFmtId="0" fontId="9" fillId="22" borderId="2" xfId="17" applyFont="1" applyFill="1" applyBorder="1" applyAlignment="1">
      <alignment horizontal="center" vertical="center" wrapText="1"/>
    </xf>
    <xf numFmtId="0" fontId="11" fillId="22" borderId="2" xfId="17" applyFont="1" applyFill="1" applyBorder="1" applyAlignment="1">
      <alignment horizontal="center" vertical="center" wrapText="1"/>
    </xf>
    <xf numFmtId="0" fontId="9" fillId="11" borderId="2" xfId="17" applyFont="1" applyFill="1" applyBorder="1" applyAlignment="1">
      <alignment horizontal="center" vertical="center" wrapText="1"/>
    </xf>
    <xf numFmtId="0" fontId="11" fillId="11" borderId="2" xfId="17" applyFont="1" applyFill="1" applyBorder="1" applyAlignment="1">
      <alignment horizontal="center" vertical="center" wrapText="1"/>
    </xf>
    <xf numFmtId="0" fontId="11" fillId="15" borderId="2" xfId="17" applyFont="1" applyFill="1" applyBorder="1" applyAlignment="1">
      <alignment horizontal="center" vertical="center" wrapText="1"/>
    </xf>
    <xf numFmtId="0" fontId="11" fillId="16" borderId="2" xfId="17" applyFont="1" applyFill="1" applyBorder="1" applyAlignment="1">
      <alignment horizontal="center" vertical="center" wrapText="1"/>
    </xf>
    <xf numFmtId="0" fontId="7" fillId="7" borderId="2" xfId="17" applyFont="1" applyFill="1" applyBorder="1" applyAlignment="1">
      <alignment horizontal="center" vertical="center" wrapText="1"/>
    </xf>
    <xf numFmtId="0" fontId="7" fillId="29" borderId="2" xfId="17" applyFont="1" applyFill="1" applyBorder="1" applyAlignment="1">
      <alignment horizontal="center" vertical="center" wrapText="1"/>
    </xf>
    <xf numFmtId="0" fontId="7" fillId="30" borderId="2" xfId="17" applyFont="1" applyFill="1" applyBorder="1" applyAlignment="1">
      <alignment horizontal="center" vertical="center" wrapText="1"/>
    </xf>
    <xf numFmtId="0" fontId="12" fillId="29" borderId="2" xfId="17" applyFont="1" applyFill="1" applyBorder="1" applyAlignment="1">
      <alignment horizontal="center" vertical="center" wrapText="1"/>
    </xf>
    <xf numFmtId="0" fontId="12" fillId="8" borderId="3" xfId="17" applyFont="1" applyFill="1" applyBorder="1" applyAlignment="1">
      <alignment horizontal="center" vertical="center" wrapText="1"/>
    </xf>
    <xf numFmtId="0" fontId="12" fillId="23" borderId="2" xfId="17" applyFont="1" applyFill="1" applyBorder="1" applyAlignment="1">
      <alignment horizontal="center" vertical="center" wrapText="1"/>
    </xf>
    <xf numFmtId="0" fontId="12" fillId="19" borderId="2" xfId="17" applyFont="1" applyFill="1" applyBorder="1" applyAlignment="1">
      <alignment horizontal="center" vertical="center" wrapText="1"/>
    </xf>
    <xf numFmtId="9" fontId="11" fillId="0" borderId="3" xfId="2" applyFont="1" applyBorder="1" applyAlignment="1" applyProtection="1">
      <alignment horizontal="center" vertical="center"/>
      <protection hidden="1"/>
    </xf>
    <xf numFmtId="9" fontId="9" fillId="0" borderId="3" xfId="2" applyFont="1" applyBorder="1" applyAlignment="1" applyProtection="1">
      <alignment horizontal="center" vertical="center" wrapText="1"/>
      <protection hidden="1"/>
    </xf>
    <xf numFmtId="0" fontId="35" fillId="0" borderId="2" xfId="1" applyFont="1" applyBorder="1" applyAlignment="1">
      <alignment horizontal="center" vertical="center" wrapText="1"/>
    </xf>
    <xf numFmtId="0" fontId="2" fillId="0" borderId="13" xfId="0" applyFont="1" applyBorder="1" applyAlignment="1">
      <alignment horizontal="center" vertical="center" wrapText="1"/>
    </xf>
    <xf numFmtId="0" fontId="17" fillId="0" borderId="2" xfId="0" applyFont="1" applyBorder="1" applyAlignment="1" applyProtection="1">
      <alignment horizontal="center" vertical="center" wrapTex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7" fillId="0" borderId="3" xfId="0" applyFont="1" applyBorder="1" applyAlignment="1">
      <alignment horizontal="center" vertical="center" wrapText="1"/>
    </xf>
    <xf numFmtId="0" fontId="7" fillId="4" borderId="3" xfId="0" applyFont="1" applyFill="1" applyBorder="1" applyAlignment="1" applyProtection="1">
      <alignment horizontal="center" vertical="center" wrapText="1"/>
      <protection locked="0"/>
    </xf>
    <xf numFmtId="0" fontId="6" fillId="4" borderId="3" xfId="17" applyFont="1" applyFill="1" applyBorder="1" applyAlignment="1">
      <alignment horizontal="center" vertical="center" wrapText="1"/>
    </xf>
    <xf numFmtId="0" fontId="9" fillId="0" borderId="3" xfId="2" applyNumberFormat="1" applyFont="1" applyFill="1" applyBorder="1" applyAlignment="1" applyProtection="1">
      <alignment horizontal="center" vertical="center"/>
    </xf>
    <xf numFmtId="0" fontId="9" fillId="4" borderId="1" xfId="0" applyFont="1" applyFill="1" applyBorder="1" applyAlignment="1" applyProtection="1">
      <alignment horizontal="center" vertical="center" wrapText="1"/>
      <protection locked="0"/>
    </xf>
    <xf numFmtId="0" fontId="9" fillId="0" borderId="3" xfId="2" applyNumberFormat="1" applyFont="1" applyBorder="1" applyAlignment="1" applyProtection="1">
      <alignment horizontal="center" vertical="center"/>
    </xf>
    <xf numFmtId="0" fontId="36" fillId="0" borderId="0" xfId="1" applyFont="1" applyAlignment="1">
      <alignment horizontal="left" vertical="center" wrapText="1"/>
    </xf>
    <xf numFmtId="0" fontId="7" fillId="26"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13" borderId="2" xfId="0" applyFont="1" applyFill="1" applyBorder="1" applyAlignment="1">
      <alignment horizontal="center" vertical="center"/>
    </xf>
    <xf numFmtId="0" fontId="31" fillId="0" borderId="2" xfId="0" applyFont="1" applyBorder="1" applyAlignment="1">
      <alignment horizontal="center" vertical="center" wrapText="1"/>
    </xf>
    <xf numFmtId="0" fontId="11" fillId="4" borderId="2" xfId="0" applyFont="1" applyFill="1" applyBorder="1" applyAlignment="1" applyProtection="1">
      <alignment horizontal="center" vertical="center" wrapText="1"/>
      <protection hidden="1"/>
    </xf>
    <xf numFmtId="0" fontId="11" fillId="4" borderId="3" xfId="0" applyFont="1" applyFill="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9" fillId="4" borderId="0" xfId="0" applyFont="1" applyFill="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7" fillId="4"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4" borderId="0" xfId="0" applyFont="1" applyFill="1" applyAlignment="1" applyProtection="1">
      <alignment horizontal="center" vertical="center"/>
      <protection locked="0"/>
    </xf>
    <xf numFmtId="0" fontId="2" fillId="4" borderId="0" xfId="0" applyFont="1" applyFill="1" applyAlignment="1">
      <alignment horizontal="center" vertical="center"/>
    </xf>
    <xf numFmtId="0" fontId="2" fillId="0" borderId="0" xfId="0" applyFont="1" applyAlignment="1" applyProtection="1">
      <alignment horizontal="center" vertical="center"/>
      <protection locked="0"/>
    </xf>
    <xf numFmtId="0" fontId="3" fillId="5" borderId="3" xfId="0" applyFont="1" applyFill="1" applyBorder="1" applyAlignment="1">
      <alignment horizontal="center" vertical="center"/>
    </xf>
    <xf numFmtId="0" fontId="3" fillId="5" borderId="6" xfId="0" applyFont="1" applyFill="1" applyBorder="1" applyAlignment="1">
      <alignment horizontal="center" vertical="center"/>
    </xf>
    <xf numFmtId="0" fontId="3" fillId="0" borderId="0" xfId="0" applyFont="1" applyAlignment="1">
      <alignment horizontal="center" vertical="center"/>
    </xf>
    <xf numFmtId="0" fontId="9" fillId="4" borderId="0" xfId="0" applyFont="1" applyFill="1" applyAlignment="1">
      <alignment horizontal="center" vertical="center"/>
    </xf>
    <xf numFmtId="0" fontId="9" fillId="31" borderId="3" xfId="0" applyFont="1" applyFill="1" applyBorder="1" applyAlignment="1">
      <alignment horizontal="center" vertical="center" wrapText="1"/>
    </xf>
    <xf numFmtId="0" fontId="9" fillId="31" borderId="18" xfId="0" applyFont="1" applyFill="1" applyBorder="1" applyAlignment="1">
      <alignment horizontal="center" vertical="center" wrapText="1"/>
    </xf>
    <xf numFmtId="0" fontId="7" fillId="31" borderId="1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31" borderId="8"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7" fillId="31" borderId="13" xfId="0" applyFont="1" applyFill="1" applyBorder="1" applyAlignment="1">
      <alignment horizontal="center" vertical="center" wrapText="1"/>
    </xf>
    <xf numFmtId="0" fontId="7" fillId="31" borderId="3" xfId="0" applyFont="1" applyFill="1" applyBorder="1" applyAlignment="1">
      <alignment horizontal="center" vertical="center" wrapText="1"/>
    </xf>
    <xf numFmtId="0" fontId="46" fillId="32" borderId="3" xfId="0" applyFont="1" applyFill="1" applyBorder="1" applyAlignment="1">
      <alignment horizontal="center" vertical="center" wrapText="1"/>
    </xf>
    <xf numFmtId="0" fontId="47" fillId="32" borderId="3" xfId="0" applyFont="1" applyFill="1" applyBorder="1" applyAlignment="1">
      <alignment horizontal="center" vertical="center" wrapText="1"/>
    </xf>
    <xf numFmtId="0" fontId="9" fillId="31" borderId="16" xfId="0" applyFont="1" applyFill="1" applyBorder="1" applyAlignment="1">
      <alignment horizontal="center" vertical="center" wrapText="1"/>
    </xf>
    <xf numFmtId="0" fontId="42"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11" fillId="0" borderId="18" xfId="0" applyFont="1" applyBorder="1" applyAlignment="1">
      <alignment horizontal="center" vertical="center"/>
    </xf>
    <xf numFmtId="0" fontId="9" fillId="0" borderId="18" xfId="0" applyFont="1" applyBorder="1" applyAlignment="1">
      <alignment horizontal="center" vertical="center" wrapText="1"/>
    </xf>
    <xf numFmtId="0" fontId="9" fillId="0" borderId="18" xfId="0" applyFont="1" applyBorder="1" applyAlignment="1">
      <alignment horizontal="center" vertical="center"/>
    </xf>
    <xf numFmtId="0" fontId="46" fillId="33" borderId="3" xfId="0" applyFont="1" applyFill="1" applyBorder="1" applyAlignment="1">
      <alignment horizontal="center" vertical="center" wrapText="1"/>
    </xf>
    <xf numFmtId="0" fontId="46" fillId="34" borderId="3" xfId="0" applyFont="1" applyFill="1" applyBorder="1" applyAlignment="1">
      <alignment horizontal="center" vertical="center" wrapText="1"/>
    </xf>
    <xf numFmtId="0" fontId="47" fillId="35" borderId="3" xfId="0" applyFont="1" applyFill="1" applyBorder="1" applyAlignment="1">
      <alignment horizontal="center" vertical="center" wrapText="1"/>
    </xf>
    <xf numFmtId="0" fontId="9" fillId="31" borderId="3" xfId="0" applyFont="1" applyFill="1" applyBorder="1" applyAlignment="1">
      <alignment horizontal="center" vertical="center"/>
    </xf>
    <xf numFmtId="0" fontId="9" fillId="31" borderId="20" xfId="0" applyFont="1" applyFill="1" applyBorder="1" applyAlignment="1">
      <alignment horizontal="center" vertical="center" wrapText="1"/>
    </xf>
    <xf numFmtId="0" fontId="9" fillId="31" borderId="19" xfId="0" applyFont="1" applyFill="1" applyBorder="1" applyAlignment="1">
      <alignment horizontal="center" vertical="center" wrapText="1"/>
    </xf>
    <xf numFmtId="0" fontId="9" fillId="31" borderId="0" xfId="0" applyFont="1" applyFill="1" applyAlignment="1">
      <alignment horizontal="center" vertical="center" wrapText="1"/>
    </xf>
    <xf numFmtId="0" fontId="9" fillId="37" borderId="16" xfId="0" applyFont="1" applyFill="1" applyBorder="1" applyAlignment="1">
      <alignment horizontal="center" vertical="center" wrapText="1"/>
    </xf>
    <xf numFmtId="0" fontId="46" fillId="38" borderId="3" xfId="0" applyFont="1" applyFill="1" applyBorder="1" applyAlignment="1">
      <alignment horizontal="center" vertical="center" wrapText="1"/>
    </xf>
    <xf numFmtId="0" fontId="9" fillId="4" borderId="0" xfId="0" applyFont="1" applyFill="1" applyAlignment="1" applyProtection="1">
      <alignment horizontal="center" vertical="center"/>
      <protection locked="0"/>
    </xf>
    <xf numFmtId="0" fontId="9" fillId="31" borderId="21" xfId="0" applyFont="1" applyFill="1" applyBorder="1" applyAlignment="1">
      <alignment horizontal="center" vertical="center" wrapText="1"/>
    </xf>
    <xf numFmtId="0" fontId="9" fillId="31" borderId="22" xfId="0" applyFont="1" applyFill="1" applyBorder="1" applyAlignment="1">
      <alignment horizontal="center" vertical="center" wrapText="1"/>
    </xf>
    <xf numFmtId="0" fontId="9" fillId="31" borderId="23" xfId="0" applyFont="1" applyFill="1" applyBorder="1" applyAlignment="1">
      <alignment horizontal="center" vertical="center" wrapText="1"/>
    </xf>
    <xf numFmtId="0" fontId="9" fillId="31" borderId="1"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1" borderId="24"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46" fillId="38" borderId="1" xfId="0" applyFont="1" applyFill="1" applyBorder="1" applyAlignment="1">
      <alignment horizontal="center" vertical="center" wrapText="1"/>
    </xf>
    <xf numFmtId="0" fontId="46" fillId="34" borderId="2" xfId="0" applyFont="1" applyFill="1" applyBorder="1" applyAlignment="1">
      <alignment horizontal="center" vertical="center" wrapText="1"/>
    </xf>
    <xf numFmtId="0" fontId="47" fillId="35" borderId="2" xfId="0" applyFont="1" applyFill="1" applyBorder="1" applyAlignment="1">
      <alignment horizontal="center" vertical="center" wrapText="1"/>
    </xf>
    <xf numFmtId="0" fontId="9" fillId="31" borderId="25" xfId="0" applyFont="1" applyFill="1" applyBorder="1" applyAlignment="1">
      <alignment horizontal="center" vertical="center" wrapText="1"/>
    </xf>
    <xf numFmtId="0" fontId="9" fillId="31" borderId="15" xfId="0" applyFont="1" applyFill="1" applyBorder="1" applyAlignment="1">
      <alignment horizontal="center" vertical="center" wrapText="1"/>
    </xf>
    <xf numFmtId="0" fontId="9" fillId="31" borderId="26" xfId="0" applyFont="1" applyFill="1" applyBorder="1" applyAlignment="1">
      <alignment horizontal="center" vertical="center" wrapText="1"/>
    </xf>
    <xf numFmtId="0" fontId="46" fillId="32" borderId="15" xfId="0" applyFont="1" applyFill="1" applyBorder="1" applyAlignment="1">
      <alignment horizontal="center" vertical="center" wrapText="1"/>
    </xf>
    <xf numFmtId="0" fontId="9" fillId="37" borderId="1" xfId="0" applyFont="1" applyFill="1" applyBorder="1" applyAlignment="1">
      <alignment horizontal="center" vertical="center" wrapText="1"/>
    </xf>
    <xf numFmtId="0" fontId="9" fillId="31" borderId="27" xfId="0" applyFont="1" applyFill="1" applyBorder="1" applyAlignment="1">
      <alignment horizontal="center" vertical="center" wrapText="1"/>
    </xf>
    <xf numFmtId="0" fontId="0" fillId="0" borderId="2" xfId="0" applyBorder="1" applyAlignment="1">
      <alignment horizontal="center" vertical="center"/>
    </xf>
    <xf numFmtId="0" fontId="9" fillId="31" borderId="6" xfId="0" applyFont="1" applyFill="1" applyBorder="1" applyAlignment="1">
      <alignment horizontal="center" vertical="center" wrapText="1"/>
    </xf>
    <xf numFmtId="0" fontId="9" fillId="31" borderId="28" xfId="0" applyFont="1" applyFill="1" applyBorder="1" applyAlignment="1">
      <alignment horizontal="center" vertical="center" wrapText="1"/>
    </xf>
    <xf numFmtId="0" fontId="46" fillId="34" borderId="6" xfId="0" applyFont="1" applyFill="1" applyBorder="1" applyAlignment="1">
      <alignment horizontal="center" vertical="center" wrapText="1"/>
    </xf>
    <xf numFmtId="0" fontId="46" fillId="38" borderId="2" xfId="0" applyFont="1" applyFill="1" applyBorder="1" applyAlignment="1">
      <alignment horizontal="center" vertical="center" wrapText="1"/>
    </xf>
    <xf numFmtId="0" fontId="46" fillId="32" borderId="2" xfId="0" applyFont="1" applyFill="1" applyBorder="1" applyAlignment="1">
      <alignment horizontal="center" vertical="center" wrapText="1"/>
    </xf>
    <xf numFmtId="0" fontId="47" fillId="32" borderId="2"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27" xfId="0" applyFont="1" applyBorder="1" applyAlignment="1">
      <alignment horizontal="center" vertical="center" wrapText="1"/>
    </xf>
    <xf numFmtId="0" fontId="9" fillId="39" borderId="1" xfId="0" applyFont="1" applyFill="1" applyBorder="1" applyAlignment="1">
      <alignment horizontal="center" vertical="center" wrapText="1"/>
    </xf>
    <xf numFmtId="0" fontId="42" fillId="31" borderId="1" xfId="0" applyFont="1" applyFill="1" applyBorder="1" applyAlignment="1">
      <alignment horizontal="center" vertical="center" wrapText="1"/>
    </xf>
    <xf numFmtId="0" fontId="9" fillId="31" borderId="18" xfId="0" applyFont="1" applyFill="1" applyBorder="1" applyAlignment="1">
      <alignment horizontal="center" vertical="center"/>
    </xf>
    <xf numFmtId="0" fontId="44" fillId="31" borderId="21" xfId="0" applyFont="1" applyFill="1" applyBorder="1" applyAlignment="1">
      <alignment horizontal="center" vertical="center" wrapText="1"/>
    </xf>
    <xf numFmtId="0" fontId="0" fillId="0" borderId="13" xfId="0" applyBorder="1" applyAlignment="1">
      <alignment horizontal="center" vertical="center"/>
    </xf>
    <xf numFmtId="0" fontId="3" fillId="4" borderId="13" xfId="0" applyFont="1" applyFill="1" applyBorder="1" applyAlignment="1">
      <alignment horizontal="center" vertical="center"/>
    </xf>
    <xf numFmtId="0" fontId="44" fillId="31" borderId="29" xfId="0" applyFont="1" applyFill="1" applyBorder="1" applyAlignment="1">
      <alignment horizontal="center" vertical="center" wrapText="1"/>
    </xf>
    <xf numFmtId="0" fontId="9" fillId="31" borderId="30" xfId="0" applyFont="1" applyFill="1" applyBorder="1" applyAlignment="1">
      <alignment horizontal="center" vertical="center" wrapText="1"/>
    </xf>
    <xf numFmtId="0" fontId="9" fillId="31" borderId="31" xfId="0" applyFont="1" applyFill="1" applyBorder="1" applyAlignment="1">
      <alignment horizontal="center" vertical="center" wrapText="1"/>
    </xf>
    <xf numFmtId="0" fontId="0" fillId="0" borderId="32" xfId="0" applyBorder="1" applyAlignment="1">
      <alignment horizontal="center" vertical="center"/>
    </xf>
    <xf numFmtId="0" fontId="7" fillId="31" borderId="33" xfId="0" applyFont="1" applyFill="1" applyBorder="1" applyAlignment="1">
      <alignment horizontal="center" vertical="center" wrapText="1"/>
    </xf>
    <xf numFmtId="0" fontId="27" fillId="0" borderId="4"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26" fillId="7" borderId="4"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2" xfId="0" applyFont="1" applyBorder="1" applyAlignment="1">
      <alignment horizontal="center" vertical="center" wrapText="1"/>
    </xf>
    <xf numFmtId="9" fontId="9" fillId="4" borderId="2" xfId="2"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1" fontId="9" fillId="4" borderId="3"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wrapText="1"/>
      <protection locked="0"/>
    </xf>
    <xf numFmtId="9" fontId="9" fillId="4" borderId="3" xfId="2" applyFont="1" applyFill="1" applyBorder="1" applyAlignment="1" applyProtection="1">
      <alignment horizontal="center" vertical="center" wrapText="1"/>
      <protection hidden="1"/>
    </xf>
    <xf numFmtId="9" fontId="9" fillId="4" borderId="6" xfId="2" applyFont="1" applyFill="1" applyBorder="1" applyAlignment="1" applyProtection="1">
      <alignment horizontal="center" vertical="center" wrapText="1"/>
      <protection hidden="1"/>
    </xf>
    <xf numFmtId="9" fontId="9" fillId="4" borderId="8" xfId="2" applyFont="1" applyFill="1" applyBorder="1" applyAlignment="1" applyProtection="1">
      <alignment horizontal="center" vertical="center" wrapText="1"/>
      <protection hidden="1"/>
    </xf>
    <xf numFmtId="0" fontId="7" fillId="4" borderId="3"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14" fontId="9" fillId="4" borderId="2" xfId="0" applyNumberFormat="1" applyFont="1" applyFill="1" applyBorder="1" applyAlignment="1" applyProtection="1">
      <alignment horizontal="center" vertical="center" wrapText="1"/>
      <protection locked="0"/>
    </xf>
    <xf numFmtId="0" fontId="7" fillId="4" borderId="3" xfId="0" applyFont="1" applyFill="1" applyBorder="1" applyAlignment="1" applyProtection="1">
      <alignment horizontal="left" vertical="center" wrapText="1"/>
      <protection locked="0" hidden="1"/>
    </xf>
    <xf numFmtId="0" fontId="7" fillId="4" borderId="6" xfId="0" applyFont="1" applyFill="1" applyBorder="1" applyAlignment="1" applyProtection="1">
      <alignment horizontal="left" vertical="center" wrapText="1"/>
      <protection locked="0" hidden="1"/>
    </xf>
    <xf numFmtId="0" fontId="9" fillId="4" borderId="3" xfId="0" applyFont="1" applyFill="1" applyBorder="1" applyAlignment="1" applyProtection="1">
      <alignment horizontal="center" vertical="center" wrapText="1"/>
      <protection locked="0" hidden="1"/>
    </xf>
    <xf numFmtId="0" fontId="9" fillId="4" borderId="6" xfId="0" applyFont="1" applyFill="1" applyBorder="1" applyAlignment="1" applyProtection="1">
      <alignment horizontal="center" vertical="center" wrapText="1"/>
      <protection locked="0" hidden="1"/>
    </xf>
    <xf numFmtId="0" fontId="11" fillId="4" borderId="3" xfId="0"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9" fillId="0" borderId="2" xfId="0" applyFont="1" applyBorder="1" applyAlignment="1" applyProtection="1">
      <alignment horizontal="center" vertical="center"/>
      <protection locked="0"/>
    </xf>
    <xf numFmtId="0" fontId="11" fillId="4" borderId="8"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left" vertical="center" wrapText="1"/>
      <protection hidden="1"/>
    </xf>
    <xf numFmtId="0" fontId="7" fillId="4" borderId="9" xfId="0" applyFont="1" applyFill="1" applyBorder="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9" fillId="4" borderId="7"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7" fillId="0" borderId="2" xfId="0" applyFont="1" applyBorder="1" applyAlignment="1">
      <alignment horizontal="center" vertical="center"/>
    </xf>
    <xf numFmtId="0" fontId="6" fillId="5" borderId="2" xfId="17" applyFont="1" applyFill="1" applyBorder="1" applyAlignment="1">
      <alignment horizontal="center" vertical="center" wrapText="1"/>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6" fillId="4" borderId="2" xfId="17" applyFont="1" applyFill="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28" fillId="7" borderId="4" xfId="0" applyFont="1" applyFill="1" applyBorder="1" applyAlignment="1">
      <alignment horizontal="center" vertical="center"/>
    </xf>
    <xf numFmtId="0" fontId="28" fillId="7" borderId="5" xfId="0" applyFont="1" applyFill="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8" fillId="9" borderId="2" xfId="3" applyFont="1" applyFill="1" applyBorder="1" applyAlignment="1">
      <alignment horizontal="center" vertical="center" wrapText="1"/>
    </xf>
    <xf numFmtId="0" fontId="8" fillId="9" borderId="4" xfId="3" applyFont="1" applyFill="1" applyBorder="1" applyAlignment="1">
      <alignment horizontal="center" vertical="center" wrapText="1"/>
    </xf>
    <xf numFmtId="0" fontId="8" fillId="9" borderId="5" xfId="3" applyFont="1" applyFill="1" applyBorder="1" applyAlignment="1">
      <alignment horizontal="center" vertical="center" wrapText="1"/>
    </xf>
    <xf numFmtId="0" fontId="8" fillId="9" borderId="1" xfId="3" applyFont="1" applyFill="1" applyBorder="1" applyAlignment="1">
      <alignment horizontal="center" vertical="center" wrapText="1"/>
    </xf>
    <xf numFmtId="0" fontId="8" fillId="0" borderId="2" xfId="3" applyFont="1" applyBorder="1" applyAlignment="1" applyProtection="1">
      <alignment horizontal="center" vertical="center" wrapText="1"/>
      <protection locked="0"/>
    </xf>
    <xf numFmtId="0" fontId="8" fillId="0" borderId="4" xfId="3" applyFont="1" applyBorder="1" applyAlignment="1" applyProtection="1">
      <alignment horizontal="center" vertical="center" wrapText="1"/>
      <protection locked="0"/>
    </xf>
    <xf numFmtId="0" fontId="8" fillId="0" borderId="5" xfId="3" applyFont="1" applyBorder="1" applyAlignment="1" applyProtection="1">
      <alignment horizontal="center" vertical="center" wrapText="1"/>
      <protection locked="0"/>
    </xf>
    <xf numFmtId="0" fontId="8" fillId="0" borderId="1" xfId="3" applyFont="1" applyBorder="1" applyAlignment="1" applyProtection="1">
      <alignment horizontal="center" vertical="center" wrapText="1"/>
      <protection locked="0"/>
    </xf>
    <xf numFmtId="0" fontId="3" fillId="4" borderId="2" xfId="0" applyFont="1" applyFill="1" applyBorder="1" applyAlignment="1" applyProtection="1">
      <alignment horizontal="center"/>
      <protection locked="0"/>
    </xf>
    <xf numFmtId="0" fontId="12" fillId="0" borderId="6" xfId="0" applyFont="1" applyBorder="1" applyAlignment="1">
      <alignment horizontal="center" vertical="center"/>
    </xf>
    <xf numFmtId="0" fontId="3" fillId="4" borderId="2" xfId="0" applyFont="1" applyFill="1" applyBorder="1" applyAlignment="1" applyProtection="1">
      <alignment horizontal="center" vertical="center"/>
      <protection locked="0"/>
    </xf>
    <xf numFmtId="0" fontId="6" fillId="5" borderId="4" xfId="17" applyFont="1" applyFill="1" applyBorder="1" applyAlignment="1">
      <alignment horizontal="center" vertical="center" wrapText="1"/>
    </xf>
    <xf numFmtId="0" fontId="6" fillId="5" borderId="5" xfId="17" applyFont="1" applyFill="1" applyBorder="1" applyAlignment="1">
      <alignment horizontal="center" vertical="center" wrapText="1"/>
    </xf>
    <xf numFmtId="0" fontId="6" fillId="5" borderId="1" xfId="17" applyFont="1" applyFill="1" applyBorder="1" applyAlignment="1">
      <alignment horizontal="center" vertical="center" wrapText="1"/>
    </xf>
    <xf numFmtId="0" fontId="28" fillId="7" borderId="2" xfId="0" applyFont="1" applyFill="1" applyBorder="1" applyAlignment="1">
      <alignment horizontal="center" vertical="center"/>
    </xf>
    <xf numFmtId="0" fontId="21" fillId="0" borderId="2" xfId="0" applyFont="1" applyBorder="1" applyAlignment="1">
      <alignment horizontal="center" vertical="center"/>
    </xf>
    <xf numFmtId="14" fontId="22" fillId="4" borderId="4" xfId="0" applyNumberFormat="1" applyFont="1" applyFill="1" applyBorder="1" applyAlignment="1" applyProtection="1">
      <alignment horizontal="center" vertical="center"/>
      <protection locked="0"/>
    </xf>
    <xf numFmtId="14" fontId="22" fillId="4" borderId="5" xfId="0" applyNumberFormat="1" applyFont="1" applyFill="1" applyBorder="1" applyAlignment="1" applyProtection="1">
      <alignment horizontal="center" vertical="center"/>
      <protection locked="0"/>
    </xf>
    <xf numFmtId="14" fontId="22" fillId="4" borderId="1" xfId="0" applyNumberFormat="1" applyFont="1" applyFill="1" applyBorder="1" applyAlignment="1" applyProtection="1">
      <alignment horizontal="center" vertical="center"/>
      <protection locked="0"/>
    </xf>
    <xf numFmtId="165" fontId="22" fillId="4" borderId="5" xfId="0" applyNumberFormat="1" applyFont="1" applyFill="1" applyBorder="1" applyAlignment="1" applyProtection="1">
      <alignment horizontal="center" vertical="center"/>
      <protection locked="0"/>
    </xf>
    <xf numFmtId="165" fontId="22" fillId="4" borderId="1" xfId="0" applyNumberFormat="1" applyFont="1" applyFill="1" applyBorder="1" applyAlignment="1" applyProtection="1">
      <alignment horizontal="center" vertical="center"/>
      <protection locked="0"/>
    </xf>
    <xf numFmtId="165" fontId="21" fillId="4" borderId="4" xfId="0" applyNumberFormat="1" applyFont="1" applyFill="1" applyBorder="1" applyAlignment="1" applyProtection="1">
      <alignment horizontal="center" vertical="center"/>
      <protection locked="0"/>
    </xf>
    <xf numFmtId="165" fontId="21" fillId="4" borderId="5" xfId="0" applyNumberFormat="1" applyFont="1" applyFill="1" applyBorder="1" applyAlignment="1" applyProtection="1">
      <alignment horizontal="center" vertical="center"/>
      <protection locked="0"/>
    </xf>
    <xf numFmtId="0" fontId="21" fillId="4" borderId="4" xfId="0" applyFont="1" applyFill="1" applyBorder="1" applyAlignment="1">
      <alignment horizontal="center" vertical="center"/>
    </xf>
    <xf numFmtId="0" fontId="21" fillId="4" borderId="1"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22" fillId="4" borderId="1" xfId="0" applyFont="1" applyFill="1" applyBorder="1" applyAlignment="1">
      <alignment horizontal="center" vertical="center"/>
    </xf>
    <xf numFmtId="0" fontId="9" fillId="9" borderId="3" xfId="0" applyFont="1" applyFill="1" applyBorder="1" applyAlignment="1">
      <alignment horizontal="center" vertical="center" textRotation="90"/>
    </xf>
    <xf numFmtId="0" fontId="9" fillId="9" borderId="6" xfId="0" applyFont="1" applyFill="1" applyBorder="1" applyAlignment="1">
      <alignment horizontal="center" vertical="center" textRotation="90"/>
    </xf>
    <xf numFmtId="0" fontId="9" fillId="9" borderId="8" xfId="0" applyFont="1" applyFill="1" applyBorder="1" applyAlignment="1">
      <alignment horizontal="center" vertical="center" textRotation="90"/>
    </xf>
    <xf numFmtId="0" fontId="11" fillId="9" borderId="2" xfId="0" applyFont="1" applyFill="1" applyBorder="1" applyAlignment="1">
      <alignment horizontal="center" vertical="center" textRotation="90"/>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2" xfId="0" applyFont="1" applyFill="1" applyBorder="1" applyAlignment="1">
      <alignment horizontal="center" vertical="center"/>
    </xf>
    <xf numFmtId="0" fontId="11" fillId="7" borderId="2"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left" vertical="center" wrapText="1"/>
      <protection hidden="1"/>
    </xf>
    <xf numFmtId="0" fontId="19" fillId="7" borderId="2" xfId="1" applyFont="1" applyFill="1" applyBorder="1" applyAlignment="1">
      <alignment horizontal="left" vertical="center" wrapText="1"/>
    </xf>
    <xf numFmtId="0" fontId="39" fillId="28" borderId="4" xfId="1" applyFont="1" applyFill="1" applyBorder="1" applyAlignment="1">
      <alignment horizontal="center" vertical="center" wrapText="1"/>
    </xf>
    <xf numFmtId="0" fontId="39" fillId="28" borderId="1" xfId="1" applyFont="1" applyFill="1" applyBorder="1" applyAlignment="1">
      <alignment horizontal="center" vertical="center" wrapText="1"/>
    </xf>
    <xf numFmtId="0" fontId="9" fillId="7" borderId="2" xfId="0" applyFont="1" applyFill="1" applyBorder="1" applyAlignment="1">
      <alignment horizontal="center" vertical="center"/>
    </xf>
    <xf numFmtId="0" fontId="9" fillId="7" borderId="2" xfId="0" applyFont="1" applyFill="1" applyBorder="1" applyAlignment="1">
      <alignment horizontal="center" vertical="center" textRotation="90"/>
    </xf>
    <xf numFmtId="0" fontId="10" fillId="36" borderId="3" xfId="0" applyFont="1" applyFill="1" applyBorder="1" applyAlignment="1">
      <alignment horizontal="center" vertical="center" wrapText="1"/>
    </xf>
    <xf numFmtId="0" fontId="10" fillId="36" borderId="15" xfId="0" applyFont="1" applyFill="1" applyBorder="1" applyAlignment="1">
      <alignment horizontal="center" vertical="center" wrapText="1"/>
    </xf>
    <xf numFmtId="0" fontId="10" fillId="36" borderId="6" xfId="0" applyFont="1" applyFill="1" applyBorder="1" applyAlignment="1">
      <alignment horizontal="center" vertical="center" wrapText="1"/>
    </xf>
    <xf numFmtId="0" fontId="6" fillId="36" borderId="3" xfId="0" applyFont="1" applyFill="1" applyBorder="1" applyAlignment="1">
      <alignment horizontal="center" vertical="center" wrapText="1"/>
    </xf>
    <xf numFmtId="0" fontId="6" fillId="36" borderId="17" xfId="0" applyFont="1" applyFill="1" applyBorder="1" applyAlignment="1">
      <alignment horizontal="center" vertical="center" wrapText="1"/>
    </xf>
    <xf numFmtId="0" fontId="6" fillId="36" borderId="6" xfId="0" applyFont="1" applyFill="1" applyBorder="1" applyAlignment="1">
      <alignment horizontal="center" vertical="center" wrapText="1"/>
    </xf>
  </cellXfs>
  <cellStyles count="20">
    <cellStyle name="Millares 2" xfId="4" xr:uid="{00000000-0005-0000-0000-000000000000}"/>
    <cellStyle name="Millares 2 2" xfId="5" xr:uid="{00000000-0005-0000-0000-000001000000}"/>
    <cellStyle name="Millares 2 2 2" xfId="6" xr:uid="{00000000-0005-0000-0000-000002000000}"/>
    <cellStyle name="Millares 3" xfId="7" xr:uid="{00000000-0005-0000-0000-000003000000}"/>
    <cellStyle name="Millares 3 10" xfId="8" xr:uid="{00000000-0005-0000-0000-000004000000}"/>
    <cellStyle name="Millares 3 2" xfId="9" xr:uid="{00000000-0005-0000-0000-000005000000}"/>
    <cellStyle name="Millares 3 3" xfId="10" xr:uid="{00000000-0005-0000-0000-000006000000}"/>
    <cellStyle name="Millares 3 4" xfId="11" xr:uid="{00000000-0005-0000-0000-000007000000}"/>
    <cellStyle name="Millares 3 5" xfId="12" xr:uid="{00000000-0005-0000-0000-000008000000}"/>
    <cellStyle name="Millares 3 6" xfId="13" xr:uid="{00000000-0005-0000-0000-000009000000}"/>
    <cellStyle name="Millares 3 7" xfId="14" xr:uid="{00000000-0005-0000-0000-00000A000000}"/>
    <cellStyle name="Millares 3 8" xfId="15" xr:uid="{00000000-0005-0000-0000-00000B000000}"/>
    <cellStyle name="Millares 3 9" xfId="16" xr:uid="{00000000-0005-0000-0000-00000C000000}"/>
    <cellStyle name="Normal" xfId="0" builtinId="0"/>
    <cellStyle name="Normal 2" xfId="1" xr:uid="{00000000-0005-0000-0000-00000E000000}"/>
    <cellStyle name="Normal 3" xfId="17" xr:uid="{00000000-0005-0000-0000-00000F000000}"/>
    <cellStyle name="Normal 4" xfId="3" xr:uid="{00000000-0005-0000-0000-000010000000}"/>
    <cellStyle name="Normal 5" xfId="19" xr:uid="{00000000-0005-0000-0000-000011000000}"/>
    <cellStyle name="Porcentaje" xfId="2" builtinId="5"/>
    <cellStyle name="Porcentual 2" xfId="18" xr:uid="{00000000-0005-0000-0000-000013000000}"/>
  </cellStyles>
  <dxfs count="194">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ont>
        <color rgb="FFFF0000"/>
      </font>
      <fill>
        <patternFill>
          <fgColor rgb="FFFF0000"/>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1919"/>
      <color rgb="FF808080"/>
      <color rgb="FF66FF33"/>
      <color rgb="FFFFFD41"/>
      <color rgb="FFB9D0FF"/>
      <color rgb="FFFFB3B3"/>
      <color rgb="FFFF99FF"/>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241028</xdr:colOff>
      <xdr:row>1</xdr:row>
      <xdr:rowOff>116842</xdr:rowOff>
    </xdr:from>
    <xdr:ext cx="1095376" cy="811438"/>
    <xdr:pic>
      <xdr:nvPicPr>
        <xdr:cNvPr id="2" name="Imagen 1">
          <a:extLst>
            <a:ext uri="{FF2B5EF4-FFF2-40B4-BE49-F238E27FC236}">
              <a16:creationId xmlns:a16="http://schemas.microsoft.com/office/drawing/2014/main" id="{2E8F473F-C603-4050-8342-17C8D34AF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2878" y="278767"/>
          <a:ext cx="1095376" cy="81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241028</xdr:colOff>
      <xdr:row>1</xdr:row>
      <xdr:rowOff>116842</xdr:rowOff>
    </xdr:from>
    <xdr:ext cx="1095376" cy="811438"/>
    <xdr:pic>
      <xdr:nvPicPr>
        <xdr:cNvPr id="2" name="Imagen 1">
          <a:extLst>
            <a:ext uri="{FF2B5EF4-FFF2-40B4-BE49-F238E27FC236}">
              <a16:creationId xmlns:a16="http://schemas.microsoft.com/office/drawing/2014/main" id="{8C5BDA2C-216A-469D-B113-7E8CA15B1B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56528" y="278767"/>
          <a:ext cx="1095376" cy="81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714375</xdr:colOff>
      <xdr:row>1</xdr:row>
      <xdr:rowOff>79375</xdr:rowOff>
    </xdr:from>
    <xdr:ext cx="1095376" cy="811438"/>
    <xdr:pic>
      <xdr:nvPicPr>
        <xdr:cNvPr id="2" name="Imagen 1">
          <a:extLst>
            <a:ext uri="{FF2B5EF4-FFF2-40B4-BE49-F238E27FC236}">
              <a16:creationId xmlns:a16="http://schemas.microsoft.com/office/drawing/2014/main" id="{207AA098-571F-4910-A06C-2AF156FD46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6425" y="241300"/>
          <a:ext cx="1095376" cy="811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653142</xdr:colOff>
      <xdr:row>1</xdr:row>
      <xdr:rowOff>81643</xdr:rowOff>
    </xdr:from>
    <xdr:to>
      <xdr:col>2</xdr:col>
      <xdr:colOff>653142</xdr:colOff>
      <xdr:row>1</xdr:row>
      <xdr:rowOff>81643</xdr:rowOff>
    </xdr:to>
    <xdr:pic>
      <xdr:nvPicPr>
        <xdr:cNvPr id="2" name="Picture 11" descr="colombia bn">
          <a:extLst>
            <a:ext uri="{FF2B5EF4-FFF2-40B4-BE49-F238E27FC236}">
              <a16:creationId xmlns:a16="http://schemas.microsoft.com/office/drawing/2014/main" id="{D8830D35-D11E-45EA-BE26-F6F465E99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1035" y="244929"/>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38099</xdr:colOff>
      <xdr:row>3</xdr:row>
      <xdr:rowOff>66676</xdr:rowOff>
    </xdr:from>
    <xdr:to>
      <xdr:col>5</xdr:col>
      <xdr:colOff>876300</xdr:colOff>
      <xdr:row>9</xdr:row>
      <xdr:rowOff>476251</xdr:rowOff>
    </xdr:to>
    <xdr:sp macro="" textlink="">
      <xdr:nvSpPr>
        <xdr:cNvPr id="15" name="Rectángulo 14">
          <a:extLst>
            <a:ext uri="{FF2B5EF4-FFF2-40B4-BE49-F238E27FC236}">
              <a16:creationId xmlns:a16="http://schemas.microsoft.com/office/drawing/2014/main" id="{61EB9820-FC52-4AF9-98ED-A83A3C6A7972}"/>
            </a:ext>
          </a:extLst>
        </xdr:cNvPr>
        <xdr:cNvSpPr/>
      </xdr:nvSpPr>
      <xdr:spPr>
        <a:xfrm>
          <a:off x="1438274" y="723901"/>
          <a:ext cx="1752601" cy="2876550"/>
        </a:xfrm>
        <a:prstGeom prst="rect">
          <a:avLst/>
        </a:prstGeom>
        <a:solidFill>
          <a:schemeClr val="bg2">
            <a:alpha val="60000"/>
          </a:schemeClr>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CO" sz="1400" b="1">
              <a:solidFill>
                <a:schemeClr val="tx1"/>
              </a:solidFill>
              <a:latin typeface="Calibri Light" panose="020F0302020204030204" pitchFamily="34" charset="0"/>
              <a:cs typeface="Calibri Light" panose="020F0302020204030204" pitchFamily="34" charset="0"/>
            </a:rPr>
            <a:t>Estos niveles NO aplican para los riesgos de cumplimiento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ionline.sharepoint.com/Users/nmorales/OneDrive%20para%20la%20Empresa%201/DOCUMENTACION/ESTRAT&#201;GICO/FORMATOS/Formatos%20Mapa%20Riesgo%20Anticorrup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nionline.sharepoint.com/Users/imaldonado/Downloads/Matriz%20de%20Riesgos%20de%20Seguridad%20de%20la%20informacio&#769;n%20DAF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nionline.sharepoint.com/Users/jhfajardo/Downloads/matriz_control_interno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G-F-040"/>
      <sheetName val="SEPG-F-2"/>
      <sheetName val="SEPG-2B"/>
      <sheetName val="SEPG-3"/>
      <sheetName val="SEPG-3B"/>
      <sheetName val="SEPG-F-4"/>
      <sheetName val=" SEPG-F-5"/>
      <sheetName val="SEPG-F-030"/>
      <sheetName val="CAMBIOS 2014-2015"/>
      <sheetName val="CAMBIOS 2015 - 2016"/>
      <sheetName val="DB"/>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PASO 1. ACTIVOS"/>
      <sheetName val="PASO 2. RIESGOS SD"/>
      <sheetName val="Mapa de riesgos"/>
      <sheetName val="PASO 3. TRATAMIENTO RIESGO"/>
      <sheetName val="Fm-20 "/>
      <sheetName val="DB"/>
      <sheetName val="Hoja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CLO PHVA"/>
      <sheetName val="SEPG-F-007"/>
      <sheetName val="Mapa de riesgos"/>
      <sheetName val="SPG-F-012"/>
      <sheetName val="SPG-F-014"/>
      <sheetName val="MATRIZ DE CAMBIOS"/>
      <sheetName val="Fm-20 "/>
      <sheetName val="DB"/>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0"/>
  <sheetViews>
    <sheetView showGridLines="0" zoomScale="60" zoomScaleNormal="60" workbookViewId="0">
      <selection activeCell="F14" sqref="F14"/>
    </sheetView>
  </sheetViews>
  <sheetFormatPr baseColWidth="10" defaultColWidth="11.42578125" defaultRowHeight="12.75" x14ac:dyDescent="0.2"/>
  <cols>
    <col min="1" max="1" width="3.28515625" style="4" customWidth="1"/>
    <col min="2" max="2" width="14.140625" style="16" customWidth="1"/>
    <col min="3" max="4" width="38" style="16" customWidth="1"/>
    <col min="5" max="5" width="52.28515625" style="16" customWidth="1"/>
    <col min="6" max="7" width="21.7109375" style="16" customWidth="1"/>
    <col min="8" max="8" width="27.140625" style="16" customWidth="1"/>
    <col min="9" max="9" width="21.7109375" style="16" customWidth="1"/>
    <col min="10" max="10" width="41.85546875" style="16" customWidth="1"/>
    <col min="11" max="12" width="58.42578125" style="16" customWidth="1"/>
    <col min="13" max="13" width="25.7109375" style="16" customWidth="1"/>
    <col min="14" max="14" width="8.42578125" style="16" customWidth="1"/>
    <col min="15" max="16" width="26.28515625" style="16" customWidth="1"/>
    <col min="17" max="17" width="22.42578125" style="16" customWidth="1"/>
    <col min="18" max="18" width="21.28515625" style="28" hidden="1" customWidth="1"/>
    <col min="19" max="19" width="26.7109375" style="28" customWidth="1"/>
    <col min="20" max="20" width="22.42578125" style="16" customWidth="1"/>
    <col min="21" max="21" width="20.85546875" style="16" hidden="1" customWidth="1"/>
    <col min="22" max="22" width="25.42578125" style="16" customWidth="1"/>
    <col min="23" max="23" width="30.85546875" style="16" customWidth="1"/>
    <col min="24" max="24" width="48.85546875" style="16" customWidth="1"/>
    <col min="25" max="25" width="70.85546875" style="16" customWidth="1"/>
    <col min="26" max="26" width="9.42578125" style="28" customWidth="1"/>
    <col min="27" max="27" width="97" style="16" customWidth="1"/>
    <col min="28" max="28" width="22.140625" style="28" hidden="1" customWidth="1"/>
    <col min="29" max="29" width="22.140625" style="5" hidden="1" customWidth="1"/>
    <col min="30" max="30" width="25.7109375" style="16" hidden="1" customWidth="1"/>
    <col min="31" max="31" width="22.140625" style="4" hidden="1" customWidth="1"/>
    <col min="32" max="32" width="26.28515625" style="28" hidden="1" customWidth="1"/>
    <col min="33" max="34" width="22.140625" style="16" hidden="1" customWidth="1"/>
    <col min="35" max="35" width="18.42578125" style="27" hidden="1" customWidth="1"/>
    <col min="36" max="36" width="21.42578125" style="28" hidden="1" customWidth="1"/>
    <col min="37" max="37" width="23.28515625" style="28" hidden="1" customWidth="1"/>
    <col min="38" max="38" width="29.42578125" style="28" hidden="1" customWidth="1"/>
    <col min="39" max="39" width="21.28515625" style="28" hidden="1" customWidth="1"/>
    <col min="40" max="40" width="27.28515625" style="28" hidden="1" customWidth="1"/>
    <col min="41" max="41" width="23.140625" style="16" hidden="1" customWidth="1"/>
    <col min="42" max="42" width="20.85546875" style="16" hidden="1" customWidth="1"/>
    <col min="43" max="43" width="26" style="16" hidden="1" customWidth="1"/>
    <col min="44" max="44" width="8.42578125" style="18" hidden="1" customWidth="1"/>
    <col min="45" max="45" width="23.140625" style="16" hidden="1" customWidth="1"/>
    <col min="46" max="46" width="18.42578125" style="16" hidden="1" customWidth="1"/>
    <col min="47" max="47" width="21" style="16" hidden="1" customWidth="1"/>
    <col min="48" max="48" width="45.85546875" style="16" hidden="1" customWidth="1"/>
    <col min="49" max="49" width="40.42578125" style="16" hidden="1" customWidth="1"/>
    <col min="50" max="50" width="24.140625" style="16" hidden="1" customWidth="1"/>
    <col min="51" max="51" width="26.28515625" style="16" hidden="1" customWidth="1"/>
    <col min="52" max="52" width="31.28515625" style="16" hidden="1" customWidth="1"/>
    <col min="53" max="54" width="27.140625" style="16" hidden="1" customWidth="1"/>
    <col min="55" max="55" width="33.42578125" style="16" hidden="1" customWidth="1"/>
    <col min="56" max="56" width="23.7109375" hidden="1" customWidth="1"/>
    <col min="57" max="58" width="27.140625" style="16" hidden="1" customWidth="1"/>
    <col min="59" max="59" width="39.140625" hidden="1" customWidth="1"/>
    <col min="60" max="60" width="0" hidden="1" customWidth="1"/>
    <col min="61" max="61" width="3.42578125" style="16" hidden="1" customWidth="1"/>
    <col min="62" max="62" width="6.42578125" style="16" hidden="1" customWidth="1"/>
    <col min="63" max="63" width="29.42578125" style="16" hidden="1" customWidth="1"/>
    <col min="64" max="64" width="27.7109375" style="16" hidden="1" customWidth="1"/>
    <col min="65" max="65" width="29.28515625" style="16" hidden="1" customWidth="1"/>
    <col min="66" max="66" width="31.42578125" style="16" hidden="1" customWidth="1"/>
    <col min="67" max="68" width="40" style="16" hidden="1" customWidth="1"/>
    <col min="69" max="69" width="55" style="16" hidden="1" customWidth="1"/>
    <col min="70" max="70" width="26.28515625" style="16" hidden="1" customWidth="1"/>
    <col min="71" max="71" width="31.85546875" style="16" hidden="1" customWidth="1"/>
    <col min="72" max="72" width="68" style="16" hidden="1" customWidth="1"/>
    <col min="73" max="73" width="24.28515625" style="16" hidden="1" customWidth="1"/>
    <col min="74" max="74" width="35.42578125" style="16" hidden="1" customWidth="1"/>
    <col min="75" max="75" width="45.140625" style="16" hidden="1" customWidth="1"/>
    <col min="76" max="76" width="68.7109375" style="16" hidden="1" customWidth="1"/>
    <col min="77" max="77" width="65" style="16" hidden="1" customWidth="1"/>
    <col min="78" max="78" width="0" style="4" hidden="1" customWidth="1"/>
    <col min="79" max="79" width="72.7109375" style="16" hidden="1" customWidth="1"/>
    <col min="80" max="80" width="71.42578125" style="16" hidden="1" customWidth="1"/>
    <col min="81" max="81" width="65" style="16" hidden="1" customWidth="1"/>
    <col min="82" max="82" width="62.42578125" style="16" hidden="1" customWidth="1"/>
    <col min="83" max="83" width="60.7109375" style="16" hidden="1" customWidth="1"/>
    <col min="84" max="84" width="62.42578125" style="16" hidden="1" customWidth="1"/>
    <col min="85" max="85" width="0" style="4" hidden="1" customWidth="1"/>
    <col min="86" max="16384" width="11.42578125" style="4"/>
  </cols>
  <sheetData>
    <row r="1" spans="1:84" x14ac:dyDescent="0.2">
      <c r="AC1" s="26"/>
      <c r="AE1" s="16"/>
    </row>
    <row r="2" spans="1:84" ht="31.5" x14ac:dyDescent="0.2">
      <c r="A2" s="49"/>
      <c r="B2" s="68"/>
      <c r="G2" s="381" t="s">
        <v>0</v>
      </c>
      <c r="H2" s="382"/>
      <c r="I2" s="382"/>
      <c r="J2" s="382"/>
      <c r="K2" s="382"/>
      <c r="L2" s="382"/>
      <c r="M2" s="382"/>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C2" s="70"/>
      <c r="BD2" s="70"/>
      <c r="BE2"/>
      <c r="BF2"/>
      <c r="BH2" s="4"/>
      <c r="BI2" s="4"/>
      <c r="BJ2" s="4"/>
      <c r="BK2" s="4"/>
      <c r="BL2" s="4"/>
      <c r="BM2" s="4"/>
      <c r="BN2" s="4"/>
      <c r="BO2" s="4"/>
      <c r="BP2" s="4"/>
      <c r="BQ2" s="4"/>
      <c r="BR2" s="4"/>
      <c r="BS2" s="4"/>
      <c r="BT2" s="4"/>
      <c r="BU2" s="4"/>
      <c r="BV2" s="4"/>
      <c r="BW2" s="4"/>
      <c r="BX2" s="4"/>
      <c r="BY2" s="4"/>
      <c r="CA2" s="4"/>
      <c r="CB2" s="4"/>
      <c r="CC2" s="4"/>
      <c r="CD2" s="4"/>
      <c r="CE2" s="4"/>
      <c r="CF2" s="4"/>
    </row>
    <row r="3" spans="1:84" ht="23.25" x14ac:dyDescent="0.2">
      <c r="A3" s="49"/>
      <c r="B3" s="68"/>
      <c r="C3" s="69"/>
      <c r="D3" s="69"/>
      <c r="E3" s="69"/>
      <c r="G3" s="383" t="s">
        <v>1</v>
      </c>
      <c r="H3" s="384"/>
      <c r="I3" s="384"/>
      <c r="J3" s="384"/>
      <c r="K3" s="384"/>
      <c r="L3" s="384"/>
      <c r="M3" s="384"/>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C3" s="71"/>
      <c r="BD3" s="71"/>
      <c r="BE3"/>
      <c r="BF3"/>
      <c r="BH3" s="4"/>
      <c r="BI3" s="4"/>
      <c r="BJ3" s="4"/>
      <c r="BK3" s="4"/>
      <c r="BL3" s="4"/>
      <c r="BM3" s="4"/>
      <c r="BN3" s="4"/>
      <c r="BO3" s="4"/>
      <c r="BP3" s="4"/>
      <c r="BQ3" s="4"/>
      <c r="BR3" s="4"/>
      <c r="BS3" s="4"/>
      <c r="BT3" s="4"/>
      <c r="BU3" s="4"/>
      <c r="BV3" s="4"/>
      <c r="BW3" s="4"/>
      <c r="BX3" s="4"/>
      <c r="BY3" s="4"/>
      <c r="CA3" s="4"/>
      <c r="CB3" s="4"/>
      <c r="CC3" s="4"/>
      <c r="CD3" s="4"/>
      <c r="CE3" s="4"/>
      <c r="CF3" s="4"/>
    </row>
    <row r="4" spans="1:84" ht="23.25" x14ac:dyDescent="0.2">
      <c r="A4" s="49"/>
      <c r="B4" s="68"/>
      <c r="C4" s="69"/>
      <c r="D4" s="69"/>
      <c r="E4" s="69"/>
      <c r="G4" s="73" t="s">
        <v>2</v>
      </c>
      <c r="H4" s="73"/>
      <c r="I4" s="55" t="s">
        <v>3</v>
      </c>
      <c r="J4" s="79" t="s">
        <v>4</v>
      </c>
      <c r="K4" s="79"/>
      <c r="L4" s="74" t="s">
        <v>5</v>
      </c>
      <c r="M4" s="78">
        <v>44147</v>
      </c>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C4" s="72"/>
      <c r="BD4" s="72"/>
      <c r="BE4"/>
      <c r="BF4"/>
      <c r="BH4" s="4"/>
      <c r="BI4" s="4"/>
      <c r="BJ4" s="4"/>
      <c r="BK4" s="4"/>
      <c r="BL4" s="4"/>
      <c r="BM4" s="4"/>
      <c r="BN4" s="4"/>
      <c r="BO4" s="4"/>
      <c r="BP4" s="4"/>
      <c r="BQ4" s="4"/>
      <c r="BR4" s="4"/>
      <c r="BS4" s="4"/>
      <c r="BT4" s="4"/>
      <c r="BU4" s="4"/>
      <c r="BV4" s="4"/>
      <c r="BW4" s="4"/>
      <c r="BX4" s="4"/>
      <c r="BY4" s="4"/>
      <c r="CA4" s="4"/>
      <c r="CB4" s="4"/>
      <c r="CC4" s="4"/>
      <c r="CD4" s="4"/>
      <c r="CE4" s="4"/>
      <c r="CF4" s="4"/>
    </row>
    <row r="5" spans="1:84" ht="12" customHeight="1" x14ac:dyDescent="0.2">
      <c r="B5" s="4"/>
      <c r="C5" s="4"/>
      <c r="D5" s="4"/>
      <c r="E5" s="4"/>
      <c r="F5" s="4"/>
      <c r="G5" s="4"/>
      <c r="H5" s="4"/>
      <c r="I5" s="4"/>
      <c r="J5" s="4"/>
      <c r="K5" s="4"/>
      <c r="L5" s="4"/>
      <c r="M5" s="4"/>
      <c r="N5" s="4"/>
      <c r="O5" s="4"/>
      <c r="P5" s="4"/>
      <c r="Q5" s="4"/>
      <c r="R5" s="7"/>
      <c r="S5" s="7"/>
      <c r="T5" s="4"/>
      <c r="U5" s="4"/>
      <c r="V5" s="4"/>
      <c r="W5" s="4"/>
      <c r="X5" s="4"/>
      <c r="Y5" s="4"/>
      <c r="Z5" s="7"/>
      <c r="AA5" s="4"/>
      <c r="AB5" s="7"/>
      <c r="AD5" s="4"/>
      <c r="AF5" s="7"/>
      <c r="AG5" s="4"/>
      <c r="AH5" s="4"/>
      <c r="AI5" s="6"/>
      <c r="AJ5" s="7"/>
      <c r="AK5" s="7"/>
      <c r="AL5" s="7"/>
      <c r="AM5" s="7"/>
      <c r="AN5" s="7"/>
      <c r="AO5" s="4"/>
      <c r="AP5" s="4"/>
      <c r="AQ5" s="4"/>
      <c r="AR5"/>
      <c r="AS5" s="4"/>
      <c r="AT5" s="4"/>
      <c r="AU5" s="4"/>
      <c r="AV5" s="4"/>
      <c r="AW5" s="4"/>
      <c r="AX5" s="4"/>
      <c r="AY5" s="4"/>
      <c r="AZ5" s="4"/>
      <c r="BA5" s="4"/>
      <c r="BB5" s="4"/>
      <c r="BC5" s="4"/>
      <c r="BE5" s="4"/>
      <c r="BF5" s="4"/>
      <c r="BI5" s="4"/>
      <c r="BJ5" s="4"/>
      <c r="BK5" s="4"/>
      <c r="BL5" s="4"/>
      <c r="BM5" s="4"/>
      <c r="BN5" s="4"/>
      <c r="BO5" s="4"/>
      <c r="BP5" s="4"/>
      <c r="BQ5" s="4"/>
      <c r="BR5" s="4"/>
      <c r="BS5" s="4"/>
      <c r="BT5" s="4"/>
      <c r="BU5" s="4"/>
      <c r="BV5" s="4"/>
      <c r="BW5" s="4"/>
      <c r="BX5" s="4"/>
      <c r="BY5" s="4"/>
      <c r="CA5" s="4"/>
      <c r="CB5" s="4"/>
      <c r="CC5" s="4"/>
      <c r="CD5" s="4"/>
      <c r="CE5" s="4"/>
      <c r="CF5" s="4"/>
    </row>
    <row r="6" spans="1:84" s="19" customFormat="1" ht="23.25" x14ac:dyDescent="0.2">
      <c r="A6" s="16"/>
      <c r="B6" s="16"/>
      <c r="F6" s="18"/>
      <c r="G6" s="18"/>
      <c r="H6" s="18"/>
      <c r="I6" s="18"/>
      <c r="J6" s="18"/>
      <c r="K6" s="18"/>
      <c r="L6" s="18"/>
      <c r="M6" s="18"/>
      <c r="N6" s="17"/>
      <c r="O6" s="17"/>
      <c r="P6" s="17"/>
      <c r="Q6" s="17"/>
      <c r="R6" s="17"/>
      <c r="S6" s="17"/>
      <c r="Z6" s="23"/>
      <c r="AB6" s="20"/>
      <c r="AC6" s="21"/>
      <c r="AF6" s="20"/>
      <c r="AI6" s="22"/>
      <c r="AJ6" s="23"/>
      <c r="AK6" s="23"/>
      <c r="AL6" s="23"/>
      <c r="AM6" s="23"/>
      <c r="AN6" s="23"/>
      <c r="AO6" s="17"/>
      <c r="AR6" s="18"/>
      <c r="BD6" s="18"/>
      <c r="BG6" s="18"/>
      <c r="BH6" s="18"/>
    </row>
    <row r="7" spans="1:84" s="19" customFormat="1" ht="21.75" customHeight="1" x14ac:dyDescent="0.2">
      <c r="A7" s="16"/>
      <c r="B7" s="16"/>
      <c r="F7" s="385" t="s">
        <v>6</v>
      </c>
      <c r="G7" s="385"/>
      <c r="H7" s="385"/>
      <c r="I7" s="385"/>
      <c r="K7" s="386" t="s">
        <v>7</v>
      </c>
      <c r="L7" s="387"/>
      <c r="M7" s="388"/>
      <c r="N7" s="17"/>
      <c r="U7" s="23"/>
      <c r="W7" s="20"/>
      <c r="X7" s="21"/>
      <c r="AA7" s="20"/>
      <c r="AD7" s="22"/>
      <c r="AE7" s="23"/>
      <c r="AF7" s="23"/>
      <c r="AG7" s="23"/>
      <c r="AH7" s="23"/>
      <c r="AI7" s="23"/>
      <c r="AJ7" s="17"/>
      <c r="AM7" s="18"/>
      <c r="AY7" s="18"/>
      <c r="BB7" s="18"/>
      <c r="BC7" s="18"/>
    </row>
    <row r="8" spans="1:84" s="16" customFormat="1" ht="38.25" customHeight="1" x14ac:dyDescent="0.2">
      <c r="B8" s="18"/>
      <c r="F8" s="389"/>
      <c r="G8" s="389"/>
      <c r="H8" s="389"/>
      <c r="I8" s="389"/>
      <c r="K8" s="390" t="s">
        <v>8</v>
      </c>
      <c r="L8" s="391"/>
      <c r="M8" s="392"/>
      <c r="N8" s="26"/>
      <c r="U8" s="28"/>
      <c r="W8" s="26"/>
      <c r="X8" s="26"/>
      <c r="AA8" s="26"/>
      <c r="AD8" s="27"/>
      <c r="AE8" s="28"/>
      <c r="AF8" s="28"/>
      <c r="AG8" s="28"/>
      <c r="AH8" s="28"/>
      <c r="AI8" s="28"/>
      <c r="AJ8" s="26"/>
      <c r="AM8" s="18"/>
      <c r="AY8" s="18"/>
      <c r="BB8" s="18"/>
      <c r="BC8" s="18"/>
    </row>
    <row r="9" spans="1:84" s="16" customFormat="1" ht="11.25" customHeight="1" x14ac:dyDescent="0.2">
      <c r="C9" s="24"/>
      <c r="D9" s="24"/>
      <c r="E9" s="24"/>
      <c r="F9" s="25"/>
      <c r="G9" s="25"/>
      <c r="H9" s="25"/>
      <c r="I9" s="25"/>
      <c r="J9" s="25"/>
      <c r="K9" s="25"/>
      <c r="L9" s="25"/>
      <c r="M9" s="25"/>
      <c r="N9" s="26"/>
      <c r="O9" s="26"/>
      <c r="P9" s="26"/>
      <c r="Q9" s="26"/>
      <c r="R9" s="26"/>
      <c r="S9" s="26"/>
      <c r="Z9" s="28"/>
      <c r="AB9" s="26"/>
      <c r="AC9" s="26"/>
      <c r="AF9" s="26"/>
      <c r="AI9" s="27"/>
      <c r="AJ9" s="28"/>
      <c r="AK9" s="28"/>
      <c r="AL9" s="28"/>
      <c r="AM9" s="28"/>
      <c r="AN9" s="28"/>
      <c r="AO9" s="26"/>
      <c r="AR9" s="18"/>
      <c r="BD9" s="18"/>
      <c r="BG9" s="18"/>
      <c r="BH9" s="18"/>
    </row>
    <row r="10" spans="1:84" customFormat="1" ht="12.75" customHeight="1" x14ac:dyDescent="0.2"/>
    <row r="11" spans="1:84" ht="15.75" customHeight="1" x14ac:dyDescent="0.2">
      <c r="B11" s="4"/>
      <c r="C11" s="372" t="s">
        <v>9</v>
      </c>
      <c r="D11" s="372"/>
      <c r="E11" s="372"/>
      <c r="F11" s="372"/>
      <c r="G11" s="372"/>
      <c r="H11" s="372"/>
      <c r="I11" s="372"/>
      <c r="J11" s="372"/>
      <c r="K11" s="372"/>
      <c r="L11" s="372"/>
      <c r="M11" s="372"/>
      <c r="N11" s="5"/>
      <c r="O11" s="372" t="s">
        <v>10</v>
      </c>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c r="AS11" s="372" t="s">
        <v>11</v>
      </c>
      <c r="AT11" s="372"/>
      <c r="AU11" s="372"/>
      <c r="AV11" s="372"/>
      <c r="AW11" s="372"/>
      <c r="AX11" s="372"/>
      <c r="AY11" s="372"/>
      <c r="AZ11" s="372"/>
      <c r="BA11" s="372"/>
      <c r="BB11" s="372"/>
      <c r="BC11" s="372"/>
      <c r="BD11" s="372"/>
      <c r="BE11" s="372"/>
      <c r="BF11" s="372"/>
      <c r="BG11" s="372"/>
      <c r="BI11" s="47"/>
      <c r="BJ11"/>
      <c r="BK11" s="372" t="s">
        <v>12</v>
      </c>
      <c r="BL11" s="372"/>
      <c r="BM11" s="372"/>
      <c r="BN11" s="372"/>
      <c r="BO11" s="372"/>
      <c r="BP11" s="372"/>
      <c r="BQ11" s="372"/>
      <c r="BR11" s="372"/>
      <c r="BS11" s="372"/>
      <c r="BT11" s="372"/>
      <c r="BU11" s="372"/>
      <c r="BV11" s="372"/>
      <c r="BW11" s="372"/>
      <c r="BX11" s="372"/>
      <c r="BY11" s="372"/>
      <c r="CA11" s="373" t="s">
        <v>13</v>
      </c>
      <c r="CB11" s="374"/>
      <c r="CC11" s="374"/>
      <c r="CD11" s="374"/>
      <c r="CE11" s="374"/>
      <c r="CF11" s="375"/>
    </row>
    <row r="12" spans="1:84" ht="15" x14ac:dyDescent="0.2">
      <c r="B12" s="4"/>
      <c r="C12" s="376" t="s">
        <v>14</v>
      </c>
      <c r="D12" s="376"/>
      <c r="E12" s="376"/>
      <c r="F12" s="376"/>
      <c r="G12" s="376"/>
      <c r="H12" s="376"/>
      <c r="I12" s="376"/>
      <c r="J12" s="376"/>
      <c r="K12" s="376"/>
      <c r="L12" s="376"/>
      <c r="M12" s="376"/>
      <c r="N12" s="30"/>
      <c r="O12" s="377" t="s">
        <v>15</v>
      </c>
      <c r="P12" s="378"/>
      <c r="Q12" s="378"/>
      <c r="R12" s="378"/>
      <c r="S12" s="378"/>
      <c r="T12" s="378"/>
      <c r="U12" s="378"/>
      <c r="V12" s="379"/>
      <c r="W12" s="380" t="s">
        <v>16</v>
      </c>
      <c r="X12" s="380"/>
      <c r="Y12" s="380"/>
      <c r="Z12" s="380"/>
      <c r="AA12" s="380"/>
      <c r="AB12" s="377" t="s">
        <v>17</v>
      </c>
      <c r="AC12" s="378"/>
      <c r="AD12" s="378"/>
      <c r="AE12" s="378"/>
      <c r="AF12" s="378"/>
      <c r="AG12" s="378"/>
      <c r="AH12" s="378"/>
      <c r="AI12" s="378"/>
      <c r="AJ12" s="378"/>
      <c r="AK12" s="378"/>
      <c r="AL12" s="378"/>
      <c r="AM12" s="378"/>
      <c r="AN12" s="379"/>
      <c r="AO12" s="377" t="s">
        <v>18</v>
      </c>
      <c r="AP12" s="378"/>
      <c r="AQ12" s="379"/>
      <c r="AR12"/>
      <c r="AS12" s="380" t="s">
        <v>19</v>
      </c>
      <c r="AT12" s="380"/>
      <c r="AU12" s="380"/>
      <c r="AV12" s="380"/>
      <c r="AW12" s="380"/>
      <c r="AX12" s="380"/>
      <c r="AY12" s="380"/>
      <c r="AZ12" s="380"/>
      <c r="BA12" s="380"/>
      <c r="BB12" s="380"/>
      <c r="BC12" s="380"/>
      <c r="BD12" s="380"/>
      <c r="BE12" s="380"/>
      <c r="BF12" s="380"/>
      <c r="BG12" s="380"/>
      <c r="BI12" s="48"/>
      <c r="BJ12"/>
      <c r="BK12" s="393"/>
      <c r="BL12" s="393"/>
      <c r="BM12" s="393"/>
      <c r="BN12" s="393"/>
      <c r="BO12" s="393"/>
      <c r="BP12" s="393"/>
      <c r="BQ12" s="393"/>
      <c r="BR12" s="393"/>
      <c r="BS12" s="393"/>
      <c r="BT12" s="393"/>
      <c r="BU12" s="393"/>
      <c r="BV12" s="393"/>
      <c r="BW12" s="393"/>
      <c r="BX12" s="394"/>
      <c r="BY12" s="394"/>
      <c r="CA12" s="371"/>
      <c r="CB12" s="371"/>
      <c r="CC12" s="371"/>
      <c r="CD12" s="371"/>
      <c r="CE12" s="371"/>
      <c r="CF12" s="371"/>
    </row>
    <row r="13" spans="1:84" ht="33.75" customHeight="1" x14ac:dyDescent="0.2">
      <c r="B13" s="104" t="s">
        <v>20</v>
      </c>
      <c r="C13" s="10" t="s">
        <v>21</v>
      </c>
      <c r="D13" s="10" t="s">
        <v>22</v>
      </c>
      <c r="E13" s="105" t="s">
        <v>23</v>
      </c>
      <c r="F13" s="106" t="s">
        <v>24</v>
      </c>
      <c r="G13" s="106" t="s">
        <v>25</v>
      </c>
      <c r="H13" s="106" t="s">
        <v>26</v>
      </c>
      <c r="I13" s="106" t="s">
        <v>27</v>
      </c>
      <c r="J13" s="107" t="s">
        <v>28</v>
      </c>
      <c r="K13" s="107" t="s">
        <v>29</v>
      </c>
      <c r="L13" s="107" t="s">
        <v>30</v>
      </c>
      <c r="M13" s="107" t="s">
        <v>31</v>
      </c>
      <c r="N13" s="8"/>
      <c r="O13" s="46" t="s">
        <v>32</v>
      </c>
      <c r="P13" s="46" t="s">
        <v>33</v>
      </c>
      <c r="Q13" s="40" t="s">
        <v>34</v>
      </c>
      <c r="R13" s="9" t="s">
        <v>35</v>
      </c>
      <c r="S13" s="45" t="s">
        <v>36</v>
      </c>
      <c r="T13" s="12" t="s">
        <v>37</v>
      </c>
      <c r="U13" s="9" t="s">
        <v>38</v>
      </c>
      <c r="V13" s="9" t="s">
        <v>39</v>
      </c>
      <c r="W13" s="11" t="s">
        <v>40</v>
      </c>
      <c r="X13" s="11" t="s">
        <v>41</v>
      </c>
      <c r="Y13" s="11" t="s">
        <v>42</v>
      </c>
      <c r="Z13" s="11" t="s">
        <v>43</v>
      </c>
      <c r="AA13" s="11" t="s">
        <v>44</v>
      </c>
      <c r="AB13" s="12" t="s">
        <v>45</v>
      </c>
      <c r="AC13" s="12" t="s">
        <v>46</v>
      </c>
      <c r="AD13" s="12" t="s">
        <v>47</v>
      </c>
      <c r="AE13" s="12" t="s">
        <v>48</v>
      </c>
      <c r="AF13" s="12" t="s">
        <v>49</v>
      </c>
      <c r="AG13" s="12" t="s">
        <v>50</v>
      </c>
      <c r="AH13" s="12" t="s">
        <v>51</v>
      </c>
      <c r="AI13" s="13" t="s">
        <v>52</v>
      </c>
      <c r="AJ13" s="14" t="s">
        <v>53</v>
      </c>
      <c r="AK13" s="41" t="s">
        <v>54</v>
      </c>
      <c r="AL13" s="41" t="s">
        <v>55</v>
      </c>
      <c r="AM13" s="76" t="s">
        <v>56</v>
      </c>
      <c r="AN13" s="76" t="s">
        <v>57</v>
      </c>
      <c r="AO13" s="9" t="s">
        <v>58</v>
      </c>
      <c r="AP13" s="11" t="s">
        <v>59</v>
      </c>
      <c r="AQ13" s="10" t="s">
        <v>60</v>
      </c>
      <c r="AR13"/>
      <c r="AS13" s="12" t="s">
        <v>61</v>
      </c>
      <c r="AT13" s="12" t="s">
        <v>62</v>
      </c>
      <c r="AU13" s="12" t="s">
        <v>63</v>
      </c>
      <c r="AV13" s="12" t="s">
        <v>64</v>
      </c>
      <c r="AW13" s="15" t="s">
        <v>65</v>
      </c>
      <c r="AX13" s="15" t="s">
        <v>40</v>
      </c>
      <c r="AY13" s="15" t="s">
        <v>66</v>
      </c>
      <c r="AZ13" s="15" t="s">
        <v>67</v>
      </c>
      <c r="BA13" s="44" t="s">
        <v>68</v>
      </c>
      <c r="BB13" s="44" t="s">
        <v>69</v>
      </c>
      <c r="BC13" s="44" t="s">
        <v>70</v>
      </c>
      <c r="BD13" s="44" t="s">
        <v>71</v>
      </c>
      <c r="BE13" s="44" t="s">
        <v>72</v>
      </c>
      <c r="BF13" s="44" t="s">
        <v>73</v>
      </c>
      <c r="BG13" s="44" t="s">
        <v>74</v>
      </c>
      <c r="BI13" s="48"/>
      <c r="BJ13"/>
      <c r="BK13" s="29" t="s">
        <v>75</v>
      </c>
      <c r="BL13" s="40" t="s">
        <v>76</v>
      </c>
      <c r="BM13" s="40" t="s">
        <v>77</v>
      </c>
      <c r="BN13" s="40" t="s">
        <v>78</v>
      </c>
      <c r="BO13" s="40" t="s">
        <v>79</v>
      </c>
      <c r="BP13" s="31" t="s">
        <v>80</v>
      </c>
      <c r="BQ13" s="31" t="s">
        <v>81</v>
      </c>
      <c r="BR13" s="32" t="s">
        <v>82</v>
      </c>
      <c r="BS13" s="32" t="s">
        <v>83</v>
      </c>
      <c r="BT13" s="32" t="s">
        <v>84</v>
      </c>
      <c r="BU13" s="33" t="s">
        <v>85</v>
      </c>
      <c r="BV13" s="33" t="s">
        <v>86</v>
      </c>
      <c r="BW13" s="33" t="s">
        <v>87</v>
      </c>
      <c r="BX13" s="12" t="s">
        <v>88</v>
      </c>
      <c r="BY13" s="12" t="s">
        <v>89</v>
      </c>
      <c r="CA13" s="43" t="s">
        <v>90</v>
      </c>
      <c r="CB13" s="33" t="s">
        <v>91</v>
      </c>
      <c r="CC13" s="33" t="s">
        <v>92</v>
      </c>
      <c r="CD13" s="33" t="s">
        <v>93</v>
      </c>
      <c r="CE13" s="33" t="s">
        <v>94</v>
      </c>
      <c r="CF13" s="33" t="s">
        <v>95</v>
      </c>
    </row>
    <row r="14" spans="1:84" s="36" customFormat="1" ht="40.5" customHeight="1" x14ac:dyDescent="0.25">
      <c r="B14" s="166" t="s">
        <v>96</v>
      </c>
      <c r="C14" s="168"/>
      <c r="D14" s="168"/>
      <c r="E14" s="168"/>
      <c r="F14" s="168"/>
      <c r="G14" s="168"/>
      <c r="H14" s="168"/>
      <c r="I14" s="170"/>
      <c r="J14" s="155"/>
      <c r="K14" s="155"/>
      <c r="L14" s="155"/>
      <c r="M14" s="165"/>
      <c r="N14" s="35"/>
      <c r="O14" s="156"/>
      <c r="P14" s="156"/>
      <c r="Q14" s="156"/>
      <c r="R14" s="156" t="str">
        <f>IF(Q14="MUY BAJA
(20%)","20%",IF(Q14="BAJA 
(40%)","40%",IF(Q14="MODERADA
(60%)","60%",IF(Q14="ALTA
(80%)","80%",IF(Q14="MUY ALTA
(100%)","100%","0%")))))</f>
        <v>0%</v>
      </c>
      <c r="S14" s="156"/>
      <c r="T14" s="156"/>
      <c r="U14" s="148" t="str">
        <f>IF(T14="INSIGNIFICANTE
(20%)","20%",IF(T14="MENOR
(40%)","40%",IF(T14="MODERADO
(60%)","60%",IF(T14="MAYOR
(80%)","80%",IF(T14="CATASTRÓFICO
(100%)","100%","0%")))))</f>
        <v>0%</v>
      </c>
      <c r="V14" s="162"/>
      <c r="W14" s="155"/>
      <c r="X14" s="155"/>
      <c r="Y14" s="155"/>
      <c r="Z14" s="50">
        <v>1</v>
      </c>
      <c r="AA14" s="51" t="str">
        <f t="shared" ref="AA14:AA26" si="0">W14&amp;" "&amp;X14&amp; " " &amp;Y14</f>
        <v xml:space="preserve">  </v>
      </c>
      <c r="AB14" s="148"/>
      <c r="AC14" s="52" t="str">
        <f>(IF(AB14="Preventivo","25%",IF(AB14="Detectivo","15%",IF(AB14="Correctivo","10%"," "))))</f>
        <v xml:space="preserve"> </v>
      </c>
      <c r="AD14" s="148"/>
      <c r="AE14" s="52" t="str">
        <f>IF(AD14="Automático","25%",IF(AD14="Manual","15%"," "))</f>
        <v xml:space="preserve"> </v>
      </c>
      <c r="AF14" s="148"/>
      <c r="AG14" s="148"/>
      <c r="AH14" s="42"/>
      <c r="AI14" s="175"/>
      <c r="AJ14" s="53" t="str">
        <f>IFERROR(SUM(AC14+AE14)," ")</f>
        <v xml:space="preserve"> </v>
      </c>
      <c r="AK14" s="60"/>
      <c r="AL14" s="60"/>
      <c r="AM14" s="60"/>
      <c r="AN14" s="60"/>
      <c r="AO14" s="156"/>
      <c r="AP14" s="156"/>
      <c r="AQ14" s="162"/>
      <c r="AR14" s="37"/>
      <c r="AS14" s="163"/>
      <c r="AT14" s="163"/>
      <c r="AU14" s="164" t="str">
        <f>IF(AS14="Reducir","SI",IF(AS14="Aceptar","NO",IF(AS14="Evitar","NO"," ")))</f>
        <v xml:space="preserve"> </v>
      </c>
      <c r="AV14" s="153"/>
      <c r="AW14" s="160" t="str">
        <f>IF($AU14="SI","Diligencie aquí la acción",IF($AU14="NO","N/A"," "))</f>
        <v xml:space="preserve"> </v>
      </c>
      <c r="AX14" s="161" t="str">
        <f>IF($AU14="SI","Diligencie aquí el responsable",IF($AU14="NO","N/A"," "))</f>
        <v xml:space="preserve"> </v>
      </c>
      <c r="AY14" s="161" t="str">
        <f>IF($AU14="SI","Diligencie aquí la fecha de implementación de la acción",IF($AU14="NO","N/A"," "))</f>
        <v xml:space="preserve"> </v>
      </c>
      <c r="AZ14" s="161" t="str">
        <f>IF($AU14="SI","Diligencie aquí la fecha de seguimiento a la acción",IF($AU14="NO","N/A"," "))</f>
        <v xml:space="preserve"> </v>
      </c>
      <c r="BA14" s="148"/>
      <c r="BB14" s="156"/>
      <c r="BC14" s="153"/>
      <c r="BD14" s="156"/>
      <c r="BE14" s="156"/>
      <c r="BF14" s="156"/>
      <c r="BG14" s="153"/>
      <c r="BH14" s="38"/>
      <c r="BI14" s="48"/>
      <c r="BJ14" s="38"/>
      <c r="BK14" s="159"/>
      <c r="BL14" s="151"/>
      <c r="BM14" s="151"/>
      <c r="BN14" s="152" t="str">
        <f>IF(BM14=0,"100%",IFERROR(BL14/BM14/BL14," "))</f>
        <v>100%</v>
      </c>
      <c r="BO14" s="150"/>
      <c r="BP14" s="148"/>
      <c r="BQ14" s="150"/>
      <c r="BR14" s="147"/>
      <c r="BS14" s="148"/>
      <c r="BT14" s="125"/>
      <c r="BU14" s="148"/>
      <c r="BV14" s="149"/>
      <c r="BW14" s="150"/>
      <c r="BX14" s="367"/>
      <c r="BY14" s="366"/>
      <c r="CA14" s="366"/>
      <c r="CB14" s="368"/>
      <c r="CC14" s="366"/>
      <c r="CD14" s="366"/>
      <c r="CE14" s="366"/>
      <c r="CF14" s="366"/>
    </row>
    <row r="15" spans="1:84" s="36" customFormat="1" ht="46.5" customHeight="1" x14ac:dyDescent="0.25">
      <c r="B15" s="359" t="s">
        <v>97</v>
      </c>
      <c r="C15" s="360"/>
      <c r="D15" s="167"/>
      <c r="E15" s="360"/>
      <c r="F15" s="360"/>
      <c r="G15" s="360"/>
      <c r="H15" s="169"/>
      <c r="I15" s="363"/>
      <c r="J15" s="330"/>
      <c r="K15" s="330"/>
      <c r="L15" s="330"/>
      <c r="M15" s="357"/>
      <c r="N15" s="35"/>
      <c r="O15" s="340"/>
      <c r="P15" s="156"/>
      <c r="Q15" s="340"/>
      <c r="R15" s="340" t="str">
        <f>IF(Q15="MUY BAJA
(20%)","20%",IF(Q15="BAJA 
(40%)","40%",IF(Q15="MODERADA
(60%)","60%",IF(Q15="ALTA
(80%)","80%",IF(Q15="MUY ALTA
(100%)","100%","0%")))))</f>
        <v>0%</v>
      </c>
      <c r="S15" s="340"/>
      <c r="T15" s="340"/>
      <c r="U15" s="355" t="str">
        <f>IF(T15="INSIGNIFICANTE
(20%)","20%",IF(T15="MENOR
(40%)","40%",IF(T15="MODERADO
(60%)","60%",IF(T15="MAYOR
(80%)","80%",IF(T15="CATASTRÓFICO
(100%)","100%","0%")))))</f>
        <v>0%</v>
      </c>
      <c r="V15" s="348"/>
      <c r="W15" s="155"/>
      <c r="X15" s="155"/>
      <c r="Y15" s="155"/>
      <c r="Z15" s="50">
        <v>1</v>
      </c>
      <c r="AA15" s="51" t="str">
        <f t="shared" si="0"/>
        <v xml:space="preserve">  </v>
      </c>
      <c r="AB15" s="148"/>
      <c r="AC15" s="52" t="str">
        <f t="shared" ref="AC15:AC26" si="1">(IF(AB15="Preventivo","25%",IF(AB15="Detectivo","15%",IF(AB15="Correctivo","10%"," "))))</f>
        <v xml:space="preserve"> </v>
      </c>
      <c r="AD15" s="148"/>
      <c r="AE15" s="52" t="str">
        <f t="shared" ref="AE15:AE26" si="2">IF(AD15="Automático","25%",IF(AD15="Manual","15%"," "))</f>
        <v xml:space="preserve"> </v>
      </c>
      <c r="AF15" s="148"/>
      <c r="AG15" s="148"/>
      <c r="AH15" s="42"/>
      <c r="AI15" s="175"/>
      <c r="AJ15" s="53" t="str">
        <f t="shared" ref="AJ15:AJ26" si="3">IFERROR(SUM(AC15+AE15)," ")</f>
        <v xml:space="preserve"> </v>
      </c>
      <c r="AK15" s="60"/>
      <c r="AL15" s="60"/>
      <c r="AM15" s="60"/>
      <c r="AN15" s="60"/>
      <c r="AO15" s="340"/>
      <c r="AP15" s="340"/>
      <c r="AQ15" s="348"/>
      <c r="AR15" s="37"/>
      <c r="AS15" s="350"/>
      <c r="AT15" s="350"/>
      <c r="AU15" s="353" t="str">
        <f t="shared" ref="AU15" si="4">IF(AS15="Reducir","SI",IF(AS15="Aceptar","NO",IF(AS15="Evitar","NO"," ")))</f>
        <v xml:space="preserve"> </v>
      </c>
      <c r="AV15" s="337"/>
      <c r="AW15" s="344" t="str">
        <f>IF($AU15="SI","Diligencie aquí la acción",IF($AU15="NO","N/A"," "))</f>
        <v xml:space="preserve"> </v>
      </c>
      <c r="AX15" s="346" t="str">
        <f t="shared" ref="AX15" si="5">IF($AU15="SI","Diligencie aquí el responsable",IF($AU15="NO","N/A"," "))</f>
        <v xml:space="preserve"> </v>
      </c>
      <c r="AY15" s="346" t="str">
        <f>IF($AU15="SI","Diligencie aquí la fecha de implementación de la acción",IF($AU15="NO","N/A"," "))</f>
        <v xml:space="preserve"> </v>
      </c>
      <c r="AZ15" s="346" t="str">
        <f>IF($AU15="SI","Diligencie aquí la fecha de seguimiento a la acción",IF($AU15="NO","N/A"," "))</f>
        <v xml:space="preserve"> </v>
      </c>
      <c r="BA15" s="326"/>
      <c r="BB15" s="340"/>
      <c r="BC15" s="337"/>
      <c r="BD15" s="340"/>
      <c r="BE15" s="340"/>
      <c r="BF15" s="340"/>
      <c r="BG15" s="337"/>
      <c r="BH15" s="38"/>
      <c r="BI15" s="48"/>
      <c r="BJ15" s="39"/>
      <c r="BK15" s="343"/>
      <c r="BL15" s="331"/>
      <c r="BM15" s="331"/>
      <c r="BN15" s="334" t="str">
        <f t="shared" ref="BN15" si="6">IF(BM15=0,"100%",IFERROR(BL15/BM15/BL15," "))</f>
        <v>100%</v>
      </c>
      <c r="BO15" s="330"/>
      <c r="BP15" s="326"/>
      <c r="BQ15" s="330"/>
      <c r="BR15" s="325"/>
      <c r="BS15" s="326"/>
      <c r="BT15" s="365"/>
      <c r="BU15" s="326"/>
      <c r="BV15" s="329"/>
      <c r="BW15" s="330"/>
      <c r="BX15" s="367"/>
      <c r="BY15" s="366"/>
      <c r="CA15" s="366"/>
      <c r="CB15" s="369"/>
      <c r="CC15" s="366"/>
      <c r="CD15" s="366"/>
      <c r="CE15" s="366"/>
      <c r="CF15" s="366"/>
    </row>
    <row r="16" spans="1:84" s="36" customFormat="1" ht="46.5" customHeight="1" x14ac:dyDescent="0.25">
      <c r="B16" s="359"/>
      <c r="C16" s="361"/>
      <c r="D16" s="168"/>
      <c r="E16" s="361"/>
      <c r="F16" s="361"/>
      <c r="G16" s="361"/>
      <c r="H16" s="170"/>
      <c r="I16" s="364"/>
      <c r="J16" s="330"/>
      <c r="K16" s="330"/>
      <c r="L16" s="330"/>
      <c r="M16" s="358"/>
      <c r="N16" s="35"/>
      <c r="O16" s="341"/>
      <c r="P16" s="157"/>
      <c r="Q16" s="341"/>
      <c r="R16" s="341"/>
      <c r="S16" s="341"/>
      <c r="T16" s="341"/>
      <c r="U16" s="355"/>
      <c r="V16" s="349"/>
      <c r="W16" s="155"/>
      <c r="X16" s="155"/>
      <c r="Y16" s="155"/>
      <c r="Z16" s="50">
        <v>2</v>
      </c>
      <c r="AA16" s="51" t="str">
        <f t="shared" si="0"/>
        <v xml:space="preserve">  </v>
      </c>
      <c r="AB16" s="148"/>
      <c r="AC16" s="52" t="str">
        <f t="shared" si="1"/>
        <v xml:space="preserve"> </v>
      </c>
      <c r="AD16" s="148"/>
      <c r="AE16" s="52" t="str">
        <f t="shared" si="2"/>
        <v xml:space="preserve"> </v>
      </c>
      <c r="AF16" s="148"/>
      <c r="AG16" s="148"/>
      <c r="AH16" s="42"/>
      <c r="AI16" s="175"/>
      <c r="AJ16" s="53" t="str">
        <f t="shared" si="3"/>
        <v xml:space="preserve"> </v>
      </c>
      <c r="AK16" s="60"/>
      <c r="AL16" s="60"/>
      <c r="AM16" s="60"/>
      <c r="AN16" s="60"/>
      <c r="AO16" s="341"/>
      <c r="AP16" s="341"/>
      <c r="AQ16" s="349"/>
      <c r="AR16" s="37"/>
      <c r="AS16" s="351"/>
      <c r="AT16" s="351"/>
      <c r="AU16" s="354"/>
      <c r="AV16" s="338"/>
      <c r="AW16" s="345"/>
      <c r="AX16" s="347"/>
      <c r="AY16" s="347"/>
      <c r="AZ16" s="347"/>
      <c r="BA16" s="326"/>
      <c r="BB16" s="341"/>
      <c r="BC16" s="338"/>
      <c r="BD16" s="341"/>
      <c r="BE16" s="341"/>
      <c r="BF16" s="341"/>
      <c r="BG16" s="338"/>
      <c r="BH16" s="38"/>
      <c r="BI16" s="48"/>
      <c r="BJ16" s="39"/>
      <c r="BK16" s="343"/>
      <c r="BL16" s="332"/>
      <c r="BM16" s="332"/>
      <c r="BN16" s="335"/>
      <c r="BO16" s="330"/>
      <c r="BP16" s="326"/>
      <c r="BQ16" s="330"/>
      <c r="BR16" s="325"/>
      <c r="BS16" s="326"/>
      <c r="BT16" s="365"/>
      <c r="BU16" s="326"/>
      <c r="BV16" s="329"/>
      <c r="BW16" s="330"/>
      <c r="BX16" s="367"/>
      <c r="BY16" s="366"/>
      <c r="CA16" s="366"/>
      <c r="CB16" s="369"/>
      <c r="CC16" s="366"/>
      <c r="CD16" s="366"/>
      <c r="CE16" s="366"/>
      <c r="CF16" s="366"/>
    </row>
    <row r="17" spans="1:84" s="36" customFormat="1" ht="46.5" customHeight="1" x14ac:dyDescent="0.25">
      <c r="B17" s="359"/>
      <c r="C17" s="361"/>
      <c r="D17" s="168"/>
      <c r="E17" s="362"/>
      <c r="F17" s="362"/>
      <c r="G17" s="361"/>
      <c r="H17" s="170"/>
      <c r="I17" s="364"/>
      <c r="J17" s="330"/>
      <c r="K17" s="330"/>
      <c r="L17" s="330"/>
      <c r="M17" s="358"/>
      <c r="N17" s="35"/>
      <c r="O17" s="342"/>
      <c r="P17" s="158"/>
      <c r="Q17" s="341"/>
      <c r="R17" s="342"/>
      <c r="S17" s="341"/>
      <c r="T17" s="342"/>
      <c r="U17" s="355"/>
      <c r="V17" s="356"/>
      <c r="W17" s="155"/>
      <c r="X17" s="155"/>
      <c r="Y17" s="155"/>
      <c r="Z17" s="50">
        <v>3</v>
      </c>
      <c r="AA17" s="51" t="str">
        <f t="shared" si="0"/>
        <v xml:space="preserve">  </v>
      </c>
      <c r="AB17" s="148"/>
      <c r="AC17" s="52" t="str">
        <f t="shared" si="1"/>
        <v xml:space="preserve"> </v>
      </c>
      <c r="AD17" s="148"/>
      <c r="AE17" s="52" t="str">
        <f t="shared" si="2"/>
        <v xml:space="preserve"> </v>
      </c>
      <c r="AF17" s="148"/>
      <c r="AG17" s="148"/>
      <c r="AH17" s="42"/>
      <c r="AI17" s="175"/>
      <c r="AJ17" s="53" t="str">
        <f t="shared" si="3"/>
        <v xml:space="preserve"> </v>
      </c>
      <c r="AK17" s="60"/>
      <c r="AL17" s="60"/>
      <c r="AM17" s="60"/>
      <c r="AN17" s="60"/>
      <c r="AO17" s="342"/>
      <c r="AP17" s="342"/>
      <c r="AQ17" s="349"/>
      <c r="AR17" s="37"/>
      <c r="AS17" s="352"/>
      <c r="AT17" s="352"/>
      <c r="AU17" s="354"/>
      <c r="AV17" s="339"/>
      <c r="AW17" s="345"/>
      <c r="AX17" s="347"/>
      <c r="AY17" s="347"/>
      <c r="AZ17" s="347"/>
      <c r="BA17" s="326"/>
      <c r="BB17" s="342"/>
      <c r="BC17" s="339"/>
      <c r="BD17" s="342"/>
      <c r="BE17" s="342"/>
      <c r="BF17" s="342"/>
      <c r="BG17" s="339"/>
      <c r="BH17" s="38"/>
      <c r="BI17" s="48"/>
      <c r="BJ17" s="39"/>
      <c r="BK17" s="343"/>
      <c r="BL17" s="333"/>
      <c r="BM17" s="333"/>
      <c r="BN17" s="336"/>
      <c r="BO17" s="330"/>
      <c r="BP17" s="326"/>
      <c r="BQ17" s="330"/>
      <c r="BR17" s="325"/>
      <c r="BS17" s="326"/>
      <c r="BT17" s="365"/>
      <c r="BU17" s="326"/>
      <c r="BV17" s="329"/>
      <c r="BW17" s="330"/>
      <c r="BX17" s="367"/>
      <c r="BY17" s="366"/>
      <c r="CA17" s="366"/>
      <c r="CB17" s="369"/>
      <c r="CC17" s="366"/>
      <c r="CD17" s="366"/>
      <c r="CE17" s="366"/>
      <c r="CF17" s="366"/>
    </row>
    <row r="18" spans="1:84" s="36" customFormat="1" ht="46.5" customHeight="1" x14ac:dyDescent="0.25">
      <c r="B18" s="359" t="s">
        <v>98</v>
      </c>
      <c r="C18" s="360"/>
      <c r="D18" s="167"/>
      <c r="E18" s="360"/>
      <c r="F18" s="360"/>
      <c r="G18" s="360"/>
      <c r="H18" s="169"/>
      <c r="I18" s="363"/>
      <c r="J18" s="330"/>
      <c r="K18" s="330"/>
      <c r="L18" s="330"/>
      <c r="M18" s="357"/>
      <c r="N18" s="35"/>
      <c r="O18" s="340"/>
      <c r="P18" s="156"/>
      <c r="Q18" s="340"/>
      <c r="R18" s="340" t="str">
        <f>IF(Q18="MUY BAJA
(20%)","20%",IF(Q18="BAJA 
(40%)","40%",IF(Q18="MODERADA
(60%)","60%",IF(Q18="ALTA
(80%)","80%",IF(Q18="MUY ALTA
(100%)","100%","0%")))))</f>
        <v>0%</v>
      </c>
      <c r="S18" s="340"/>
      <c r="T18" s="340"/>
      <c r="U18" s="355" t="str">
        <f t="shared" ref="U18" si="7">IF(T18="INSIGNIFICANTE
(20%)","20%",IF(T18="MENOR
(40%)","40%",IF(T18="MODERADO
(60%)","60%",IF(T18="MAYOR
(80%)","80%",IF(T18="CATASTRÓFICO
(100%)","100%","0%")))))</f>
        <v>0%</v>
      </c>
      <c r="V18" s="348"/>
      <c r="W18" s="155"/>
      <c r="X18" s="155"/>
      <c r="Y18" s="155"/>
      <c r="Z18" s="50">
        <v>1</v>
      </c>
      <c r="AA18" s="51" t="str">
        <f t="shared" si="0"/>
        <v xml:space="preserve">  </v>
      </c>
      <c r="AB18" s="148"/>
      <c r="AC18" s="52" t="str">
        <f t="shared" si="1"/>
        <v xml:space="preserve"> </v>
      </c>
      <c r="AD18" s="148"/>
      <c r="AE18" s="52" t="str">
        <f t="shared" si="2"/>
        <v xml:space="preserve"> </v>
      </c>
      <c r="AF18" s="148"/>
      <c r="AG18" s="148"/>
      <c r="AH18" s="42"/>
      <c r="AI18" s="175"/>
      <c r="AJ18" s="53" t="str">
        <f t="shared" si="3"/>
        <v xml:space="preserve"> </v>
      </c>
      <c r="AK18" s="60"/>
      <c r="AL18" s="60"/>
      <c r="AM18" s="60"/>
      <c r="AN18" s="60"/>
      <c r="AO18" s="340"/>
      <c r="AP18" s="340"/>
      <c r="AQ18" s="348"/>
      <c r="AR18" s="37"/>
      <c r="AS18" s="350"/>
      <c r="AT18" s="350"/>
      <c r="AU18" s="353" t="str">
        <f t="shared" ref="AU18" si="8">IF(AS18="Reducir","SI",IF(AS18="Aceptar","NO",IF(AS18="Evitar","NO"," ")))</f>
        <v xml:space="preserve"> </v>
      </c>
      <c r="AV18" s="337"/>
      <c r="AW18" s="344" t="str">
        <f t="shared" ref="AW18" si="9">IF($AU18="SI","Diligencie aquí la acción",IF($AU18="NO","N/A"," "))</f>
        <v xml:space="preserve"> </v>
      </c>
      <c r="AX18" s="346" t="str">
        <f t="shared" ref="AX18" si="10">IF($AU18="SI","Diligencie aquí el responsable",IF($AU18="NO","N/A"," "))</f>
        <v xml:space="preserve"> </v>
      </c>
      <c r="AY18" s="346" t="str">
        <f t="shared" ref="AY18" si="11">IF($AU18="SI","Diligencie aquí la fecha de implementación de la acción",IF($AU18="NO","N/A"," "))</f>
        <v xml:space="preserve"> </v>
      </c>
      <c r="AZ18" s="346" t="str">
        <f t="shared" ref="AZ18" si="12">IF($AU18="SI","Diligencie aquí la fecha de seguimiento a la acción",IF($AU18="NO","N/A"," "))</f>
        <v xml:space="preserve"> </v>
      </c>
      <c r="BA18" s="326"/>
      <c r="BB18" s="340"/>
      <c r="BC18" s="337"/>
      <c r="BD18" s="340"/>
      <c r="BE18" s="340"/>
      <c r="BF18" s="340"/>
      <c r="BG18" s="337"/>
      <c r="BH18" s="38"/>
      <c r="BI18" s="48"/>
      <c r="BJ18" s="39"/>
      <c r="BK18" s="343"/>
      <c r="BL18" s="331"/>
      <c r="BM18" s="331"/>
      <c r="BN18" s="334" t="str">
        <f t="shared" ref="BN18" si="13">IF(BM18=0,"100%",IFERROR(BL18/BM18/BL18," "))</f>
        <v>100%</v>
      </c>
      <c r="BO18" s="330"/>
      <c r="BP18" s="326"/>
      <c r="BQ18" s="330"/>
      <c r="BR18" s="325"/>
      <c r="BS18" s="326"/>
      <c r="BT18" s="327"/>
      <c r="BU18" s="326"/>
      <c r="BV18" s="329"/>
      <c r="BW18" s="330"/>
      <c r="BX18" s="367"/>
      <c r="BY18" s="366"/>
      <c r="CA18" s="366"/>
      <c r="CB18" s="369"/>
      <c r="CC18" s="366"/>
      <c r="CD18" s="366"/>
      <c r="CE18" s="366"/>
      <c r="CF18" s="366"/>
    </row>
    <row r="19" spans="1:84" s="36" customFormat="1" ht="46.5" customHeight="1" x14ac:dyDescent="0.25">
      <c r="B19" s="359"/>
      <c r="C19" s="361"/>
      <c r="D19" s="168"/>
      <c r="E19" s="361"/>
      <c r="F19" s="361"/>
      <c r="G19" s="361"/>
      <c r="H19" s="170"/>
      <c r="I19" s="364"/>
      <c r="J19" s="330"/>
      <c r="K19" s="330"/>
      <c r="L19" s="330"/>
      <c r="M19" s="358"/>
      <c r="N19" s="35"/>
      <c r="O19" s="341"/>
      <c r="P19" s="157"/>
      <c r="Q19" s="341"/>
      <c r="R19" s="341"/>
      <c r="S19" s="341"/>
      <c r="T19" s="341"/>
      <c r="U19" s="355"/>
      <c r="V19" s="349"/>
      <c r="W19" s="155"/>
      <c r="X19" s="155"/>
      <c r="Y19" s="155"/>
      <c r="Z19" s="50">
        <v>2</v>
      </c>
      <c r="AA19" s="51" t="str">
        <f t="shared" si="0"/>
        <v xml:space="preserve">  </v>
      </c>
      <c r="AB19" s="148"/>
      <c r="AC19" s="52" t="str">
        <f t="shared" si="1"/>
        <v xml:space="preserve"> </v>
      </c>
      <c r="AD19" s="148"/>
      <c r="AE19" s="52" t="str">
        <f t="shared" si="2"/>
        <v xml:space="preserve"> </v>
      </c>
      <c r="AF19" s="148"/>
      <c r="AG19" s="148"/>
      <c r="AH19" s="42"/>
      <c r="AI19" s="175"/>
      <c r="AJ19" s="53" t="str">
        <f t="shared" si="3"/>
        <v xml:space="preserve"> </v>
      </c>
      <c r="AK19" s="60"/>
      <c r="AL19" s="60"/>
      <c r="AM19" s="60"/>
      <c r="AN19" s="60"/>
      <c r="AO19" s="341"/>
      <c r="AP19" s="341"/>
      <c r="AQ19" s="349"/>
      <c r="AR19" s="37"/>
      <c r="AS19" s="351"/>
      <c r="AT19" s="351"/>
      <c r="AU19" s="354"/>
      <c r="AV19" s="338"/>
      <c r="AW19" s="345"/>
      <c r="AX19" s="347"/>
      <c r="AY19" s="347"/>
      <c r="AZ19" s="347"/>
      <c r="BA19" s="326"/>
      <c r="BB19" s="341"/>
      <c r="BC19" s="338"/>
      <c r="BD19" s="341"/>
      <c r="BE19" s="341"/>
      <c r="BF19" s="341"/>
      <c r="BG19" s="338"/>
      <c r="BH19" s="38"/>
      <c r="BI19" s="48"/>
      <c r="BJ19" s="39"/>
      <c r="BK19" s="343"/>
      <c r="BL19" s="332"/>
      <c r="BM19" s="332"/>
      <c r="BN19" s="335"/>
      <c r="BO19" s="330"/>
      <c r="BP19" s="326"/>
      <c r="BQ19" s="330"/>
      <c r="BR19" s="325"/>
      <c r="BS19" s="326"/>
      <c r="BT19" s="327"/>
      <c r="BU19" s="326"/>
      <c r="BV19" s="329"/>
      <c r="BW19" s="330"/>
      <c r="BX19" s="367"/>
      <c r="BY19" s="366"/>
      <c r="CA19" s="366"/>
      <c r="CB19" s="369"/>
      <c r="CC19" s="366"/>
      <c r="CD19" s="366"/>
      <c r="CE19" s="366"/>
      <c r="CF19" s="366"/>
    </row>
    <row r="20" spans="1:84" s="36" customFormat="1" ht="46.5" customHeight="1" x14ac:dyDescent="0.25">
      <c r="B20" s="359"/>
      <c r="C20" s="361"/>
      <c r="D20" s="168"/>
      <c r="E20" s="362"/>
      <c r="F20" s="362"/>
      <c r="G20" s="361"/>
      <c r="H20" s="170"/>
      <c r="I20" s="364"/>
      <c r="J20" s="330"/>
      <c r="K20" s="330"/>
      <c r="L20" s="330"/>
      <c r="M20" s="358"/>
      <c r="N20" s="35"/>
      <c r="O20" s="342"/>
      <c r="P20" s="158"/>
      <c r="Q20" s="341"/>
      <c r="R20" s="342"/>
      <c r="S20" s="341"/>
      <c r="T20" s="342"/>
      <c r="U20" s="355"/>
      <c r="V20" s="356"/>
      <c r="W20" s="155"/>
      <c r="X20" s="155"/>
      <c r="Y20" s="155"/>
      <c r="Z20" s="50">
        <v>3</v>
      </c>
      <c r="AA20" s="51" t="str">
        <f t="shared" si="0"/>
        <v xml:space="preserve">  </v>
      </c>
      <c r="AB20" s="148"/>
      <c r="AC20" s="52" t="str">
        <f t="shared" si="1"/>
        <v xml:space="preserve"> </v>
      </c>
      <c r="AD20" s="148"/>
      <c r="AE20" s="52" t="str">
        <f t="shared" si="2"/>
        <v xml:space="preserve"> </v>
      </c>
      <c r="AF20" s="148"/>
      <c r="AG20" s="148"/>
      <c r="AH20" s="42"/>
      <c r="AI20" s="175"/>
      <c r="AJ20" s="53" t="str">
        <f t="shared" si="3"/>
        <v xml:space="preserve"> </v>
      </c>
      <c r="AK20" s="60"/>
      <c r="AL20" s="60"/>
      <c r="AM20" s="60"/>
      <c r="AN20" s="60"/>
      <c r="AO20" s="342"/>
      <c r="AP20" s="342"/>
      <c r="AQ20" s="349"/>
      <c r="AR20" s="37"/>
      <c r="AS20" s="352"/>
      <c r="AT20" s="352"/>
      <c r="AU20" s="354"/>
      <c r="AV20" s="339"/>
      <c r="AW20" s="345"/>
      <c r="AX20" s="347"/>
      <c r="AY20" s="347"/>
      <c r="AZ20" s="347"/>
      <c r="BA20" s="326"/>
      <c r="BB20" s="342"/>
      <c r="BC20" s="339"/>
      <c r="BD20" s="342"/>
      <c r="BE20" s="342"/>
      <c r="BF20" s="342"/>
      <c r="BG20" s="339"/>
      <c r="BH20" s="38"/>
      <c r="BI20" s="48"/>
      <c r="BJ20" s="39"/>
      <c r="BK20" s="343"/>
      <c r="BL20" s="333"/>
      <c r="BM20" s="333"/>
      <c r="BN20" s="336"/>
      <c r="BO20" s="330"/>
      <c r="BP20" s="326"/>
      <c r="BQ20" s="330"/>
      <c r="BR20" s="325"/>
      <c r="BS20" s="326"/>
      <c r="BT20" s="328"/>
      <c r="BU20" s="326"/>
      <c r="BV20" s="329"/>
      <c r="BW20" s="330"/>
      <c r="BX20" s="367"/>
      <c r="BY20" s="366"/>
      <c r="CA20" s="366"/>
      <c r="CB20" s="370"/>
      <c r="CC20" s="366"/>
      <c r="CD20" s="366"/>
      <c r="CE20" s="366"/>
      <c r="CF20" s="366"/>
    </row>
    <row r="21" spans="1:84" s="36" customFormat="1" ht="46.5" customHeight="1" x14ac:dyDescent="0.25">
      <c r="B21" s="359" t="s">
        <v>99</v>
      </c>
      <c r="C21" s="360"/>
      <c r="D21" s="167"/>
      <c r="E21" s="360"/>
      <c r="F21" s="360"/>
      <c r="G21" s="360"/>
      <c r="H21" s="169"/>
      <c r="I21" s="363"/>
      <c r="J21" s="330"/>
      <c r="K21" s="330"/>
      <c r="L21" s="330"/>
      <c r="M21" s="357"/>
      <c r="N21" s="35"/>
      <c r="O21" s="340"/>
      <c r="P21" s="156"/>
      <c r="Q21" s="340"/>
      <c r="R21" s="340" t="str">
        <f>IF(Q21="MUY BAJA
(20%)","20%",IF(Q21="BAJA 
(40%)","40%",IF(Q21="MODERADA
(60%)","60%",IF(Q21="ALTA
(80%)","80%",IF(Q21="MUY ALTA
(100%)","100%","0%")))))</f>
        <v>0%</v>
      </c>
      <c r="S21" s="340"/>
      <c r="T21" s="340"/>
      <c r="U21" s="355" t="str">
        <f t="shared" ref="U21" si="14">IF(T21="INSIGNIFICANTE
(20%)","20%",IF(T21="MENOR
(40%)","40%",IF(T21="MODERADO
(60%)","60%",IF(T21="MAYOR
(80%)","80%",IF(T21="CATASTRÓFICO
(100%)","100%","0%")))))</f>
        <v>0%</v>
      </c>
      <c r="V21" s="348"/>
      <c r="W21" s="155"/>
      <c r="X21" s="155"/>
      <c r="Y21" s="155"/>
      <c r="Z21" s="50">
        <v>1</v>
      </c>
      <c r="AA21" s="51" t="str">
        <f t="shared" si="0"/>
        <v xml:space="preserve">  </v>
      </c>
      <c r="AB21" s="148"/>
      <c r="AC21" s="52" t="str">
        <f t="shared" si="1"/>
        <v xml:space="preserve"> </v>
      </c>
      <c r="AD21" s="148"/>
      <c r="AE21" s="52" t="str">
        <f t="shared" si="2"/>
        <v xml:space="preserve"> </v>
      </c>
      <c r="AF21" s="148"/>
      <c r="AG21" s="148"/>
      <c r="AH21" s="42"/>
      <c r="AI21" s="175"/>
      <c r="AJ21" s="53" t="str">
        <f t="shared" si="3"/>
        <v xml:space="preserve"> </v>
      </c>
      <c r="AK21" s="60"/>
      <c r="AL21" s="60"/>
      <c r="AM21" s="60"/>
      <c r="AN21" s="60"/>
      <c r="AO21" s="340"/>
      <c r="AP21" s="340"/>
      <c r="AQ21" s="348"/>
      <c r="AR21" s="37"/>
      <c r="AS21" s="350"/>
      <c r="AT21" s="350"/>
      <c r="AU21" s="353" t="str">
        <f t="shared" ref="AU21" si="15">IF(AS21="Reducir","SI",IF(AS21="Aceptar","NO",IF(AS21="Evitar","NO"," ")))</f>
        <v xml:space="preserve"> </v>
      </c>
      <c r="AV21" s="337"/>
      <c r="AW21" s="344" t="str">
        <f t="shared" ref="AW21" si="16">IF($AU21="SI","Diligencie aquí la acción",IF($AU21="NO","N/A"," "))</f>
        <v xml:space="preserve"> </v>
      </c>
      <c r="AX21" s="346" t="str">
        <f t="shared" ref="AX21" si="17">IF($AU21="SI","Diligencie aquí el responsable",IF($AU21="NO","N/A"," "))</f>
        <v xml:space="preserve"> </v>
      </c>
      <c r="AY21" s="346" t="str">
        <f t="shared" ref="AY21" si="18">IF($AU21="SI","Diligencie aquí la fecha de implementación de la acción",IF($AU21="NO","N/A"," "))</f>
        <v xml:space="preserve"> </v>
      </c>
      <c r="AZ21" s="346" t="str">
        <f t="shared" ref="AZ21" si="19">IF($AU21="SI","Diligencie aquí la fecha de seguimiento a la acción",IF($AU21="NO","N/A"," "))</f>
        <v xml:space="preserve"> </v>
      </c>
      <c r="BA21" s="326"/>
      <c r="BB21" s="340"/>
      <c r="BC21" s="337"/>
      <c r="BD21" s="340"/>
      <c r="BE21" s="340"/>
      <c r="BF21" s="340"/>
      <c r="BG21" s="337"/>
      <c r="BH21" s="38"/>
      <c r="BI21" s="48"/>
      <c r="BJ21" s="39"/>
      <c r="BK21" s="343"/>
      <c r="BL21" s="331"/>
      <c r="BM21" s="331"/>
      <c r="BN21" s="334" t="str">
        <f t="shared" ref="BN21" si="20">IF(BM21=0,"100%",IFERROR(BL21/BM21/BL21," "))</f>
        <v>100%</v>
      </c>
      <c r="BO21" s="330"/>
      <c r="BP21" s="326"/>
      <c r="BQ21" s="330"/>
      <c r="BR21" s="325"/>
      <c r="BS21" s="326"/>
      <c r="BT21" s="327"/>
      <c r="BU21" s="326"/>
      <c r="BV21" s="329"/>
      <c r="BW21" s="330"/>
      <c r="BX21"/>
      <c r="BY21"/>
      <c r="CA21"/>
      <c r="CB21"/>
      <c r="CC21"/>
      <c r="CD21"/>
      <c r="CE21"/>
      <c r="CF21"/>
    </row>
    <row r="22" spans="1:84" s="36" customFormat="1" ht="46.5" customHeight="1" x14ac:dyDescent="0.25">
      <c r="B22" s="359"/>
      <c r="C22" s="361"/>
      <c r="D22" s="168"/>
      <c r="E22" s="361"/>
      <c r="F22" s="361"/>
      <c r="G22" s="361"/>
      <c r="H22" s="170"/>
      <c r="I22" s="364"/>
      <c r="J22" s="330"/>
      <c r="K22" s="330"/>
      <c r="L22" s="330"/>
      <c r="M22" s="358"/>
      <c r="N22" s="35"/>
      <c r="O22" s="341"/>
      <c r="P22" s="157"/>
      <c r="Q22" s="341"/>
      <c r="R22" s="341"/>
      <c r="S22" s="341"/>
      <c r="T22" s="341"/>
      <c r="U22" s="355"/>
      <c r="V22" s="349"/>
      <c r="W22" s="155"/>
      <c r="X22" s="155"/>
      <c r="Y22" s="155"/>
      <c r="Z22" s="50">
        <v>2</v>
      </c>
      <c r="AA22" s="51" t="str">
        <f t="shared" si="0"/>
        <v xml:space="preserve">  </v>
      </c>
      <c r="AB22" s="148"/>
      <c r="AC22" s="52" t="str">
        <f t="shared" si="1"/>
        <v xml:space="preserve"> </v>
      </c>
      <c r="AD22" s="148"/>
      <c r="AE22" s="52" t="str">
        <f t="shared" si="2"/>
        <v xml:space="preserve"> </v>
      </c>
      <c r="AF22" s="148"/>
      <c r="AG22" s="148"/>
      <c r="AH22" s="42"/>
      <c r="AI22" s="175"/>
      <c r="AJ22" s="53" t="str">
        <f t="shared" si="3"/>
        <v xml:space="preserve"> </v>
      </c>
      <c r="AK22" s="60"/>
      <c r="AL22" s="60"/>
      <c r="AM22" s="60"/>
      <c r="AN22" s="60"/>
      <c r="AO22" s="341"/>
      <c r="AP22" s="341"/>
      <c r="AQ22" s="349"/>
      <c r="AR22" s="37"/>
      <c r="AS22" s="351"/>
      <c r="AT22" s="351"/>
      <c r="AU22" s="354"/>
      <c r="AV22" s="338"/>
      <c r="AW22" s="345"/>
      <c r="AX22" s="347"/>
      <c r="AY22" s="347"/>
      <c r="AZ22" s="347"/>
      <c r="BA22" s="326"/>
      <c r="BB22" s="341"/>
      <c r="BC22" s="338"/>
      <c r="BD22" s="341"/>
      <c r="BE22" s="341"/>
      <c r="BF22" s="341"/>
      <c r="BG22" s="338"/>
      <c r="BH22" s="38"/>
      <c r="BI22" s="48"/>
      <c r="BJ22" s="39"/>
      <c r="BK22" s="343"/>
      <c r="BL22" s="332"/>
      <c r="BM22" s="332"/>
      <c r="BN22" s="335"/>
      <c r="BO22" s="330"/>
      <c r="BP22" s="326"/>
      <c r="BQ22" s="330"/>
      <c r="BR22" s="325"/>
      <c r="BS22" s="326"/>
      <c r="BT22" s="327"/>
      <c r="BU22" s="326"/>
      <c r="BV22" s="329"/>
      <c r="BW22" s="330"/>
      <c r="BX22"/>
      <c r="BY22"/>
      <c r="CA22"/>
      <c r="CB22"/>
      <c r="CC22"/>
      <c r="CD22"/>
      <c r="CE22"/>
      <c r="CF22"/>
    </row>
    <row r="23" spans="1:84" s="36" customFormat="1" ht="46.5" customHeight="1" x14ac:dyDescent="0.25">
      <c r="B23" s="359"/>
      <c r="C23" s="361"/>
      <c r="D23" s="168"/>
      <c r="E23" s="362"/>
      <c r="F23" s="362"/>
      <c r="G23" s="361"/>
      <c r="H23" s="170"/>
      <c r="I23" s="364"/>
      <c r="J23" s="330"/>
      <c r="K23" s="330"/>
      <c r="L23" s="330"/>
      <c r="M23" s="358"/>
      <c r="N23" s="35"/>
      <c r="O23" s="342"/>
      <c r="P23" s="158"/>
      <c r="Q23" s="341"/>
      <c r="R23" s="342"/>
      <c r="S23" s="341"/>
      <c r="T23" s="342"/>
      <c r="U23" s="355"/>
      <c r="V23" s="356"/>
      <c r="W23" s="155"/>
      <c r="X23" s="155"/>
      <c r="Y23" s="155"/>
      <c r="Z23" s="50">
        <v>3</v>
      </c>
      <c r="AA23" s="51" t="str">
        <f t="shared" si="0"/>
        <v xml:space="preserve">  </v>
      </c>
      <c r="AB23" s="148"/>
      <c r="AC23" s="52" t="str">
        <f t="shared" si="1"/>
        <v xml:space="preserve"> </v>
      </c>
      <c r="AD23" s="148"/>
      <c r="AE23" s="52" t="str">
        <f t="shared" si="2"/>
        <v xml:space="preserve"> </v>
      </c>
      <c r="AF23" s="148"/>
      <c r="AG23" s="148"/>
      <c r="AH23" s="42"/>
      <c r="AI23" s="175"/>
      <c r="AJ23" s="53" t="str">
        <f t="shared" si="3"/>
        <v xml:space="preserve"> </v>
      </c>
      <c r="AK23" s="60"/>
      <c r="AL23" s="60"/>
      <c r="AM23" s="60"/>
      <c r="AN23" s="60"/>
      <c r="AO23" s="342"/>
      <c r="AP23" s="342"/>
      <c r="AQ23" s="349"/>
      <c r="AR23" s="37"/>
      <c r="AS23" s="352"/>
      <c r="AT23" s="352"/>
      <c r="AU23" s="354"/>
      <c r="AV23" s="339"/>
      <c r="AW23" s="345"/>
      <c r="AX23" s="347"/>
      <c r="AY23" s="347"/>
      <c r="AZ23" s="347"/>
      <c r="BA23" s="326"/>
      <c r="BB23" s="342"/>
      <c r="BC23" s="339"/>
      <c r="BD23" s="342"/>
      <c r="BE23" s="342"/>
      <c r="BF23" s="342"/>
      <c r="BG23" s="339"/>
      <c r="BH23" s="38"/>
      <c r="BI23" s="48"/>
      <c r="BJ23" s="39"/>
      <c r="BK23" s="343"/>
      <c r="BL23" s="333"/>
      <c r="BM23" s="333"/>
      <c r="BN23" s="336"/>
      <c r="BO23" s="330"/>
      <c r="BP23" s="326"/>
      <c r="BQ23" s="330"/>
      <c r="BR23" s="325"/>
      <c r="BS23" s="326"/>
      <c r="BT23" s="328"/>
      <c r="BU23" s="326"/>
      <c r="BV23" s="329"/>
      <c r="BW23" s="330"/>
      <c r="BX23"/>
      <c r="BY23"/>
      <c r="CA23"/>
      <c r="CB23"/>
      <c r="CC23"/>
      <c r="CD23"/>
      <c r="CE23"/>
      <c r="CF23"/>
    </row>
    <row r="24" spans="1:84" s="36" customFormat="1" ht="46.5" customHeight="1" x14ac:dyDescent="0.25">
      <c r="B24" s="359" t="s">
        <v>100</v>
      </c>
      <c r="C24" s="360"/>
      <c r="D24" s="167"/>
      <c r="E24" s="360"/>
      <c r="F24" s="360"/>
      <c r="G24" s="360"/>
      <c r="H24" s="169"/>
      <c r="I24" s="363"/>
      <c r="J24" s="330"/>
      <c r="K24" s="330"/>
      <c r="L24" s="330"/>
      <c r="M24" s="357"/>
      <c r="N24" s="35"/>
      <c r="O24" s="340"/>
      <c r="P24" s="156"/>
      <c r="Q24" s="340"/>
      <c r="R24" s="340" t="str">
        <f>IF(Q24="MUY BAJA
(20%)","20%",IF(Q24="BAJA 
(40%)","40%",IF(Q24="MODERADA
(60%)","60%",IF(Q24="ALTA
(80%)","80%",IF(Q24="MUY ALTA
(100%)","100%","0%")))))</f>
        <v>0%</v>
      </c>
      <c r="S24" s="340"/>
      <c r="T24" s="340"/>
      <c r="U24" s="355" t="str">
        <f t="shared" ref="U24" si="21">IF(T24="INSIGNIFICANTE
(20%)","20%",IF(T24="MENOR
(40%)","40%",IF(T24="MODERADO
(60%)","60%",IF(T24="MAYOR
(80%)","80%",IF(T24="CATASTRÓFICO
(100%)","100%","0%")))))</f>
        <v>0%</v>
      </c>
      <c r="V24" s="348"/>
      <c r="W24" s="155"/>
      <c r="X24" s="155"/>
      <c r="Y24" s="155"/>
      <c r="Z24" s="50">
        <v>1</v>
      </c>
      <c r="AA24" s="51" t="str">
        <f t="shared" si="0"/>
        <v xml:space="preserve">  </v>
      </c>
      <c r="AB24" s="148"/>
      <c r="AC24" s="52" t="str">
        <f t="shared" si="1"/>
        <v xml:space="preserve"> </v>
      </c>
      <c r="AD24" s="148"/>
      <c r="AE24" s="52" t="str">
        <f t="shared" si="2"/>
        <v xml:space="preserve"> </v>
      </c>
      <c r="AF24" s="148"/>
      <c r="AG24" s="148"/>
      <c r="AH24" s="42"/>
      <c r="AI24" s="175"/>
      <c r="AJ24" s="53" t="str">
        <f t="shared" si="3"/>
        <v xml:space="preserve"> </v>
      </c>
      <c r="AK24" s="60"/>
      <c r="AL24" s="60"/>
      <c r="AM24" s="60"/>
      <c r="AN24" s="60"/>
      <c r="AO24" s="340"/>
      <c r="AP24" s="340"/>
      <c r="AQ24" s="348"/>
      <c r="AR24" s="37"/>
      <c r="AS24" s="350"/>
      <c r="AT24" s="350"/>
      <c r="AU24" s="353" t="str">
        <f t="shared" ref="AU24" si="22">IF(AS24="Reducir","SI",IF(AS24="Aceptar","NO",IF(AS24="Evitar","NO"," ")))</f>
        <v xml:space="preserve"> </v>
      </c>
      <c r="AV24" s="337"/>
      <c r="AW24" s="344" t="str">
        <f t="shared" ref="AW24" si="23">IF($AU24="SI","Diligencie aquí la acción",IF($AU24="NO","N/A"," "))</f>
        <v xml:space="preserve"> </v>
      </c>
      <c r="AX24" s="346" t="str">
        <f t="shared" ref="AX24" si="24">IF($AU24="SI","Diligencie aquí el responsable",IF($AU24="NO","N/A"," "))</f>
        <v xml:space="preserve"> </v>
      </c>
      <c r="AY24" s="346" t="str">
        <f t="shared" ref="AY24" si="25">IF($AU24="SI","Diligencie aquí la fecha de implementación de la acción",IF($AU24="NO","N/A"," "))</f>
        <v xml:space="preserve"> </v>
      </c>
      <c r="AZ24" s="346" t="str">
        <f t="shared" ref="AZ24" si="26">IF($AU24="SI","Diligencie aquí la fecha de seguimiento a la acción",IF($AU24="NO","N/A"," "))</f>
        <v xml:space="preserve"> </v>
      </c>
      <c r="BA24" s="326"/>
      <c r="BB24" s="340"/>
      <c r="BC24" s="337"/>
      <c r="BD24" s="340"/>
      <c r="BE24" s="340"/>
      <c r="BF24" s="340"/>
      <c r="BG24" s="337"/>
      <c r="BH24" s="38"/>
      <c r="BI24" s="48"/>
      <c r="BJ24" s="39"/>
      <c r="BK24" s="343"/>
      <c r="BL24" s="331"/>
      <c r="BM24" s="331"/>
      <c r="BN24" s="334" t="str">
        <f t="shared" ref="BN24" si="27">IF(BM24=0,"100%",IFERROR(BL24/BM24/BL24," "))</f>
        <v>100%</v>
      </c>
      <c r="BO24" s="330"/>
      <c r="BP24" s="326"/>
      <c r="BQ24" s="330"/>
      <c r="BR24" s="325"/>
      <c r="BS24" s="326"/>
      <c r="BT24" s="327"/>
      <c r="BU24" s="326"/>
      <c r="BV24" s="329"/>
      <c r="BW24" s="330"/>
      <c r="BX24"/>
      <c r="BY24"/>
      <c r="CA24"/>
      <c r="CB24"/>
      <c r="CC24"/>
      <c r="CD24"/>
      <c r="CE24"/>
      <c r="CF24"/>
    </row>
    <row r="25" spans="1:84" s="36" customFormat="1" ht="46.5" customHeight="1" x14ac:dyDescent="0.25">
      <c r="B25" s="359"/>
      <c r="C25" s="361"/>
      <c r="D25" s="168"/>
      <c r="E25" s="361"/>
      <c r="F25" s="361"/>
      <c r="G25" s="361"/>
      <c r="H25" s="170"/>
      <c r="I25" s="364"/>
      <c r="J25" s="330"/>
      <c r="K25" s="330"/>
      <c r="L25" s="330"/>
      <c r="M25" s="358"/>
      <c r="N25" s="35"/>
      <c r="O25" s="341"/>
      <c r="P25" s="157"/>
      <c r="Q25" s="341"/>
      <c r="R25" s="341"/>
      <c r="S25" s="341"/>
      <c r="T25" s="341"/>
      <c r="U25" s="355"/>
      <c r="V25" s="349"/>
      <c r="W25" s="155"/>
      <c r="X25" s="155"/>
      <c r="Y25" s="155"/>
      <c r="Z25" s="50">
        <v>2</v>
      </c>
      <c r="AA25" s="51" t="str">
        <f t="shared" si="0"/>
        <v xml:space="preserve">  </v>
      </c>
      <c r="AB25" s="148"/>
      <c r="AC25" s="52" t="str">
        <f t="shared" si="1"/>
        <v xml:space="preserve"> </v>
      </c>
      <c r="AD25" s="148"/>
      <c r="AE25" s="52" t="str">
        <f t="shared" si="2"/>
        <v xml:space="preserve"> </v>
      </c>
      <c r="AF25" s="148"/>
      <c r="AG25" s="148"/>
      <c r="AH25" s="42"/>
      <c r="AI25" s="175"/>
      <c r="AJ25" s="53" t="str">
        <f t="shared" si="3"/>
        <v xml:space="preserve"> </v>
      </c>
      <c r="AK25" s="60"/>
      <c r="AL25" s="60"/>
      <c r="AM25" s="60"/>
      <c r="AN25" s="60"/>
      <c r="AO25" s="341"/>
      <c r="AP25" s="341"/>
      <c r="AQ25" s="349"/>
      <c r="AR25" s="37"/>
      <c r="AS25" s="351"/>
      <c r="AT25" s="351"/>
      <c r="AU25" s="354"/>
      <c r="AV25" s="338"/>
      <c r="AW25" s="345"/>
      <c r="AX25" s="347"/>
      <c r="AY25" s="347"/>
      <c r="AZ25" s="347"/>
      <c r="BA25" s="326"/>
      <c r="BB25" s="341"/>
      <c r="BC25" s="338"/>
      <c r="BD25" s="341"/>
      <c r="BE25" s="341"/>
      <c r="BF25" s="341"/>
      <c r="BG25" s="338"/>
      <c r="BH25" s="38"/>
      <c r="BI25" s="48"/>
      <c r="BJ25" s="39"/>
      <c r="BK25" s="343"/>
      <c r="BL25" s="332"/>
      <c r="BM25" s="332"/>
      <c r="BN25" s="335"/>
      <c r="BO25" s="330"/>
      <c r="BP25" s="326"/>
      <c r="BQ25" s="330"/>
      <c r="BR25" s="325"/>
      <c r="BS25" s="326"/>
      <c r="BT25" s="327"/>
      <c r="BU25" s="326"/>
      <c r="BV25" s="329"/>
      <c r="BW25" s="330"/>
      <c r="BX25"/>
      <c r="BY25"/>
      <c r="CA25"/>
      <c r="CB25"/>
      <c r="CC25"/>
      <c r="CD25"/>
      <c r="CE25"/>
      <c r="CF25"/>
    </row>
    <row r="26" spans="1:84" s="36" customFormat="1" ht="46.5" customHeight="1" x14ac:dyDescent="0.25">
      <c r="B26" s="359"/>
      <c r="C26" s="361"/>
      <c r="D26" s="168"/>
      <c r="E26" s="362"/>
      <c r="F26" s="362"/>
      <c r="G26" s="361"/>
      <c r="H26" s="170"/>
      <c r="I26" s="364"/>
      <c r="J26" s="330"/>
      <c r="K26" s="330"/>
      <c r="L26" s="330"/>
      <c r="M26" s="358"/>
      <c r="N26" s="35"/>
      <c r="O26" s="342"/>
      <c r="P26" s="157"/>
      <c r="Q26" s="341"/>
      <c r="R26" s="342"/>
      <c r="S26" s="341"/>
      <c r="T26" s="342"/>
      <c r="U26" s="355"/>
      <c r="V26" s="356"/>
      <c r="W26" s="154"/>
      <c r="X26" s="154"/>
      <c r="Y26" s="154"/>
      <c r="Z26" s="110">
        <v>3</v>
      </c>
      <c r="AA26" s="111" t="str">
        <f t="shared" si="0"/>
        <v xml:space="preserve">  </v>
      </c>
      <c r="AB26" s="156"/>
      <c r="AC26" s="112" t="str">
        <f t="shared" si="1"/>
        <v xml:space="preserve"> </v>
      </c>
      <c r="AD26" s="156"/>
      <c r="AE26" s="112" t="str">
        <f t="shared" si="2"/>
        <v xml:space="preserve"> </v>
      </c>
      <c r="AF26" s="156"/>
      <c r="AG26" s="156"/>
      <c r="AH26" s="113"/>
      <c r="AI26" s="162"/>
      <c r="AJ26" s="114" t="str">
        <f t="shared" si="3"/>
        <v xml:space="preserve"> </v>
      </c>
      <c r="AK26" s="115"/>
      <c r="AL26" s="115"/>
      <c r="AM26" s="115"/>
      <c r="AN26" s="115"/>
      <c r="AO26" s="342"/>
      <c r="AP26" s="342"/>
      <c r="AQ26" s="349"/>
      <c r="AR26" s="37"/>
      <c r="AS26" s="352"/>
      <c r="AT26" s="352"/>
      <c r="AU26" s="354"/>
      <c r="AV26" s="339"/>
      <c r="AW26" s="345"/>
      <c r="AX26" s="347"/>
      <c r="AY26" s="347"/>
      <c r="AZ26" s="347"/>
      <c r="BA26" s="326"/>
      <c r="BB26" s="342"/>
      <c r="BC26" s="339"/>
      <c r="BD26" s="342"/>
      <c r="BE26" s="342"/>
      <c r="BF26" s="342"/>
      <c r="BG26" s="339"/>
      <c r="BH26" s="38"/>
      <c r="BI26" s="48"/>
      <c r="BJ26" s="39"/>
      <c r="BK26" s="343"/>
      <c r="BL26" s="333"/>
      <c r="BM26" s="333"/>
      <c r="BN26" s="336"/>
      <c r="BO26" s="330"/>
      <c r="BP26" s="326"/>
      <c r="BQ26" s="330"/>
      <c r="BR26" s="325"/>
      <c r="BS26" s="326"/>
      <c r="BT26" s="328"/>
      <c r="BU26" s="326"/>
      <c r="BV26" s="329"/>
      <c r="BW26" s="330"/>
      <c r="BX26"/>
      <c r="BY26"/>
      <c r="CA26"/>
      <c r="CB26"/>
      <c r="CC26"/>
      <c r="CD26"/>
      <c r="CE26"/>
      <c r="CF26"/>
    </row>
    <row r="27" spans="1:84" s="116" customFormat="1" ht="12.75" customHeight="1" x14ac:dyDescent="0.2">
      <c r="B27" s="117"/>
      <c r="C27" s="123"/>
      <c r="D27" s="123"/>
      <c r="E27" s="117"/>
      <c r="F27" s="117"/>
      <c r="G27" s="117"/>
      <c r="H27" s="117"/>
      <c r="I27" s="117"/>
      <c r="J27" s="117"/>
      <c r="K27" s="117"/>
      <c r="L27" s="117"/>
      <c r="M27" s="117"/>
      <c r="N27" s="117"/>
      <c r="O27" s="117"/>
      <c r="P27" s="117"/>
      <c r="Q27" s="117"/>
      <c r="R27" s="118"/>
      <c r="S27" s="118"/>
      <c r="T27" s="117"/>
      <c r="U27" s="117"/>
      <c r="V27" s="117"/>
      <c r="W27" s="117"/>
      <c r="X27" s="117"/>
      <c r="Y27" s="117"/>
      <c r="Z27" s="118"/>
      <c r="AA27" s="117"/>
      <c r="AB27" s="118"/>
      <c r="AC27" s="119"/>
      <c r="AD27" s="117"/>
      <c r="AF27" s="118"/>
      <c r="AG27" s="117"/>
      <c r="AH27" s="117"/>
      <c r="AI27" s="120"/>
      <c r="AJ27" s="118"/>
      <c r="AK27" s="118"/>
      <c r="AL27" s="118"/>
      <c r="AM27" s="118"/>
      <c r="AN27" s="118"/>
      <c r="AO27" s="117"/>
      <c r="AP27" s="117"/>
      <c r="AQ27" s="117"/>
      <c r="AR27" s="121"/>
      <c r="AS27" s="117"/>
      <c r="AT27" s="117"/>
      <c r="AU27" s="117"/>
      <c r="AV27" s="117"/>
      <c r="AW27" s="117"/>
      <c r="AX27" s="117"/>
      <c r="AY27" s="117"/>
      <c r="AZ27" s="117"/>
      <c r="BA27" s="117"/>
      <c r="BB27" s="117"/>
      <c r="BC27" s="117"/>
      <c r="BD27" s="122"/>
      <c r="BE27" s="117"/>
      <c r="BF27" s="117"/>
      <c r="BG27" s="122"/>
      <c r="BH27" s="122"/>
      <c r="BI27" s="117"/>
      <c r="BJ27" s="117"/>
      <c r="BK27" s="117"/>
      <c r="BL27" s="117"/>
      <c r="BM27" s="117"/>
      <c r="BN27" s="117"/>
      <c r="BO27" s="117"/>
      <c r="BP27" s="117"/>
      <c r="BQ27" s="117"/>
      <c r="BR27" s="117"/>
      <c r="BS27" s="117"/>
      <c r="BT27" s="117"/>
      <c r="BU27" s="117"/>
      <c r="BV27" s="117"/>
      <c r="BW27" s="117"/>
      <c r="BX27" s="122"/>
      <c r="BY27" s="122"/>
      <c r="CA27" s="122"/>
      <c r="CB27" s="122"/>
      <c r="CC27" s="122"/>
      <c r="CD27" s="122"/>
      <c r="CE27" s="122"/>
      <c r="CF27" s="122"/>
    </row>
    <row r="29" spans="1:84" ht="15.75" x14ac:dyDescent="0.2">
      <c r="F29" s="318" t="s">
        <v>101</v>
      </c>
      <c r="G29" s="319"/>
      <c r="H29" s="319"/>
      <c r="I29" s="319"/>
      <c r="J29" s="319"/>
      <c r="K29" s="319"/>
      <c r="L29" s="319"/>
      <c r="M29" s="319"/>
      <c r="BK29" s="320" t="s">
        <v>102</v>
      </c>
      <c r="BL29" s="320"/>
      <c r="BM29" s="320"/>
      <c r="BN29" s="320"/>
      <c r="BO29" s="320"/>
      <c r="BP29" s="320"/>
      <c r="BQ29" s="320"/>
    </row>
    <row r="30" spans="1:84" ht="15.75" x14ac:dyDescent="0.2">
      <c r="F30" s="54"/>
      <c r="G30" s="321" t="s">
        <v>103</v>
      </c>
      <c r="H30" s="322"/>
      <c r="I30" s="322"/>
      <c r="J30" s="322"/>
      <c r="K30" s="322"/>
      <c r="L30" s="322"/>
      <c r="M30" s="323"/>
      <c r="BK30" s="57"/>
      <c r="BL30" s="324" t="s">
        <v>103</v>
      </c>
      <c r="BM30" s="324"/>
      <c r="BN30" s="324"/>
      <c r="BO30" s="324" t="s">
        <v>104</v>
      </c>
      <c r="BP30" s="324"/>
      <c r="BQ30" s="58"/>
    </row>
    <row r="31" spans="1:84" s="16" customFormat="1" ht="15.75" x14ac:dyDescent="0.2">
      <c r="A31" s="4"/>
      <c r="F31" s="59" t="s">
        <v>105</v>
      </c>
      <c r="G31" s="314"/>
      <c r="H31" s="315"/>
      <c r="I31" s="315"/>
      <c r="J31" s="315"/>
      <c r="K31" s="315"/>
      <c r="L31" s="315"/>
      <c r="M31" s="316"/>
      <c r="R31" s="28"/>
      <c r="S31" s="28"/>
      <c r="Z31" s="28"/>
      <c r="AB31" s="28"/>
      <c r="AC31" s="5"/>
      <c r="AE31" s="4"/>
      <c r="AF31" s="28"/>
      <c r="AI31" s="27"/>
      <c r="AJ31" s="28"/>
      <c r="AK31" s="28"/>
      <c r="AL31" s="28"/>
      <c r="AM31" s="28"/>
      <c r="AN31" s="28"/>
      <c r="AR31" s="18"/>
      <c r="BD31"/>
      <c r="BG31"/>
      <c r="BH31"/>
      <c r="BK31" s="56" t="s">
        <v>105</v>
      </c>
      <c r="BL31" s="317"/>
      <c r="BM31" s="317"/>
      <c r="BN31" s="317"/>
      <c r="BO31" s="317"/>
      <c r="BP31" s="317"/>
      <c r="BQ31" s="317" t="s">
        <v>106</v>
      </c>
      <c r="BZ31" s="4"/>
    </row>
    <row r="32" spans="1:84" s="16" customFormat="1" ht="15.75" x14ac:dyDescent="0.2">
      <c r="A32" s="4"/>
      <c r="F32" s="59" t="s">
        <v>105</v>
      </c>
      <c r="G32" s="314"/>
      <c r="H32" s="315"/>
      <c r="I32" s="315"/>
      <c r="J32" s="315"/>
      <c r="K32" s="315"/>
      <c r="L32" s="315"/>
      <c r="M32" s="316"/>
      <c r="R32" s="28"/>
      <c r="S32" s="28"/>
      <c r="Z32" s="28"/>
      <c r="AB32" s="28"/>
      <c r="AC32" s="5"/>
      <c r="AE32" s="4"/>
      <c r="AF32" s="28"/>
      <c r="AI32" s="27"/>
      <c r="AJ32" s="28"/>
      <c r="AK32" s="28"/>
      <c r="AL32" s="28"/>
      <c r="AM32" s="28"/>
      <c r="AN32" s="28"/>
      <c r="AR32" s="18"/>
      <c r="BD32"/>
      <c r="BG32"/>
      <c r="BH32"/>
      <c r="BK32" s="56" t="s">
        <v>105</v>
      </c>
      <c r="BL32" s="317"/>
      <c r="BM32" s="317"/>
      <c r="BN32" s="317"/>
      <c r="BO32" s="317"/>
      <c r="BP32" s="317"/>
      <c r="BQ32" s="317"/>
      <c r="BZ32" s="4"/>
    </row>
    <row r="33" spans="1:78" s="16" customFormat="1" ht="15.75" x14ac:dyDescent="0.2">
      <c r="A33" s="4"/>
      <c r="F33" s="59" t="s">
        <v>105</v>
      </c>
      <c r="G33" s="314"/>
      <c r="H33" s="315"/>
      <c r="I33" s="315"/>
      <c r="J33" s="315"/>
      <c r="K33" s="315"/>
      <c r="L33" s="315"/>
      <c r="M33" s="316"/>
      <c r="R33" s="28"/>
      <c r="S33" s="28"/>
      <c r="Z33" s="28"/>
      <c r="AB33" s="28"/>
      <c r="AC33" s="5"/>
      <c r="AE33" s="4"/>
      <c r="AF33" s="28"/>
      <c r="AI33" s="27"/>
      <c r="AJ33" s="28"/>
      <c r="AK33" s="28"/>
      <c r="AL33" s="28"/>
      <c r="AM33" s="28"/>
      <c r="AN33" s="28"/>
      <c r="AR33" s="18"/>
      <c r="BD33"/>
      <c r="BG33"/>
      <c r="BH33"/>
      <c r="BK33" s="56" t="s">
        <v>105</v>
      </c>
      <c r="BL33" s="317"/>
      <c r="BM33" s="317"/>
      <c r="BN33" s="317"/>
      <c r="BO33" s="317"/>
      <c r="BP33" s="317"/>
      <c r="BQ33" s="317"/>
      <c r="BZ33" s="4"/>
    </row>
    <row r="34" spans="1:78" s="16" customFormat="1" ht="15.75" x14ac:dyDescent="0.2">
      <c r="A34" s="4"/>
      <c r="F34" s="59" t="s">
        <v>105</v>
      </c>
      <c r="G34" s="314"/>
      <c r="H34" s="315"/>
      <c r="I34" s="315"/>
      <c r="J34" s="315"/>
      <c r="K34" s="315"/>
      <c r="L34" s="315"/>
      <c r="M34" s="316"/>
      <c r="R34" s="28"/>
      <c r="S34" s="28"/>
      <c r="Z34" s="28"/>
      <c r="AB34" s="28"/>
      <c r="AC34" s="5"/>
      <c r="AE34" s="4"/>
      <c r="AF34" s="28"/>
      <c r="AI34" s="27"/>
      <c r="AJ34" s="28"/>
      <c r="AK34" s="28"/>
      <c r="AL34" s="28"/>
      <c r="AM34" s="28"/>
      <c r="AN34" s="28"/>
      <c r="AR34" s="18"/>
      <c r="BD34"/>
      <c r="BG34"/>
      <c r="BH34"/>
      <c r="BK34" s="56" t="s">
        <v>105</v>
      </c>
      <c r="BL34" s="317"/>
      <c r="BM34" s="317"/>
      <c r="BN34" s="317"/>
      <c r="BO34" s="317"/>
      <c r="BP34" s="317"/>
      <c r="BQ34" s="317"/>
      <c r="BZ34" s="4"/>
    </row>
    <row r="35" spans="1:78" s="16" customFormat="1" ht="15.75" x14ac:dyDescent="0.2">
      <c r="A35" s="4"/>
      <c r="F35" s="59" t="s">
        <v>105</v>
      </c>
      <c r="G35" s="314"/>
      <c r="H35" s="315"/>
      <c r="I35" s="315"/>
      <c r="J35" s="315"/>
      <c r="K35" s="315"/>
      <c r="L35" s="315"/>
      <c r="M35" s="316"/>
      <c r="R35" s="28"/>
      <c r="S35" s="28"/>
      <c r="Z35" s="28"/>
      <c r="AB35" s="28"/>
      <c r="AC35" s="5"/>
      <c r="AE35" s="4"/>
      <c r="AF35" s="28"/>
      <c r="AI35" s="27"/>
      <c r="AJ35" s="28"/>
      <c r="AK35" s="28"/>
      <c r="AL35" s="28"/>
      <c r="AM35" s="28"/>
      <c r="AN35" s="28"/>
      <c r="AR35" s="18"/>
      <c r="BD35"/>
      <c r="BG35"/>
      <c r="BH35"/>
      <c r="BK35" s="56" t="s">
        <v>105</v>
      </c>
      <c r="BL35" s="317"/>
      <c r="BM35" s="317"/>
      <c r="BN35" s="317"/>
      <c r="BO35" s="317"/>
      <c r="BP35" s="317"/>
      <c r="BQ35" s="317"/>
      <c r="BZ35" s="4"/>
    </row>
    <row r="36" spans="1:78" s="16" customFormat="1" ht="15.75" x14ac:dyDescent="0.2">
      <c r="A36" s="4"/>
      <c r="F36" s="59" t="s">
        <v>107</v>
      </c>
      <c r="G36" s="314"/>
      <c r="H36" s="315"/>
      <c r="I36" s="315"/>
      <c r="J36" s="315"/>
      <c r="K36" s="315"/>
      <c r="L36" s="315"/>
      <c r="M36" s="316"/>
      <c r="R36" s="28"/>
      <c r="S36" s="28"/>
      <c r="Z36" s="28"/>
      <c r="AB36" s="28"/>
      <c r="AC36" s="5"/>
      <c r="AE36" s="4"/>
      <c r="AF36" s="28"/>
      <c r="AI36" s="27"/>
      <c r="AJ36" s="28"/>
      <c r="AK36" s="28"/>
      <c r="AL36" s="28"/>
      <c r="AM36" s="28"/>
      <c r="AN36" s="28"/>
      <c r="AR36" s="18"/>
      <c r="BD36"/>
      <c r="BG36"/>
      <c r="BH36"/>
      <c r="BK36" s="56" t="s">
        <v>107</v>
      </c>
      <c r="BL36" s="317"/>
      <c r="BM36" s="317"/>
      <c r="BN36" s="317"/>
      <c r="BO36" s="317"/>
      <c r="BP36" s="317"/>
      <c r="BQ36" s="317"/>
      <c r="BZ36" s="4"/>
    </row>
    <row r="37" spans="1:78" s="16" customFormat="1" ht="15.75" x14ac:dyDescent="0.2">
      <c r="A37" s="4"/>
      <c r="F37" s="59" t="s">
        <v>107</v>
      </c>
      <c r="G37" s="314"/>
      <c r="H37" s="315"/>
      <c r="I37" s="315"/>
      <c r="J37" s="315"/>
      <c r="K37" s="315"/>
      <c r="L37" s="315"/>
      <c r="M37" s="316"/>
      <c r="R37" s="28"/>
      <c r="S37" s="28"/>
      <c r="Z37" s="28"/>
      <c r="AB37" s="28"/>
      <c r="AC37" s="5"/>
      <c r="AE37" s="4"/>
      <c r="AF37" s="28"/>
      <c r="AI37" s="27"/>
      <c r="AJ37" s="28"/>
      <c r="AK37" s="28"/>
      <c r="AL37" s="28"/>
      <c r="AM37" s="28"/>
      <c r="AN37" s="28"/>
      <c r="AR37" s="18"/>
      <c r="BD37"/>
      <c r="BG37"/>
      <c r="BH37"/>
      <c r="BK37" s="56" t="s">
        <v>107</v>
      </c>
      <c r="BL37" s="317"/>
      <c r="BM37" s="317"/>
      <c r="BN37" s="317"/>
      <c r="BO37" s="317"/>
      <c r="BP37" s="317"/>
      <c r="BQ37" s="317"/>
      <c r="BZ37" s="4"/>
    </row>
    <row r="38" spans="1:78" s="16" customFormat="1" ht="15.75" x14ac:dyDescent="0.2">
      <c r="A38" s="4"/>
      <c r="F38" s="59" t="s">
        <v>107</v>
      </c>
      <c r="G38" s="314"/>
      <c r="H38" s="315"/>
      <c r="I38" s="315"/>
      <c r="J38" s="315"/>
      <c r="K38" s="315"/>
      <c r="L38" s="315"/>
      <c r="M38" s="316"/>
      <c r="R38" s="28"/>
      <c r="S38" s="28"/>
      <c r="Z38" s="28"/>
      <c r="AB38" s="28"/>
      <c r="AC38" s="5"/>
      <c r="AE38" s="4"/>
      <c r="AF38" s="28"/>
      <c r="AI38" s="27"/>
      <c r="AJ38" s="28"/>
      <c r="AK38" s="28"/>
      <c r="AL38" s="28"/>
      <c r="AM38" s="28"/>
      <c r="AN38" s="28"/>
      <c r="AR38" s="18"/>
      <c r="BD38"/>
      <c r="BG38"/>
      <c r="BH38"/>
      <c r="BK38" s="56" t="s">
        <v>107</v>
      </c>
      <c r="BL38" s="317"/>
      <c r="BM38" s="317"/>
      <c r="BN38" s="317"/>
      <c r="BO38" s="317"/>
      <c r="BP38" s="317"/>
      <c r="BQ38" s="317"/>
      <c r="BZ38" s="4"/>
    </row>
    <row r="39" spans="1:78" s="16" customFormat="1" ht="15.75" x14ac:dyDescent="0.2">
      <c r="A39" s="4"/>
      <c r="F39" s="59" t="s">
        <v>108</v>
      </c>
      <c r="G39" s="314"/>
      <c r="H39" s="315"/>
      <c r="I39" s="315"/>
      <c r="J39" s="315"/>
      <c r="K39" s="315"/>
      <c r="L39" s="315"/>
      <c r="M39" s="316"/>
      <c r="R39" s="28"/>
      <c r="S39" s="28"/>
      <c r="Z39" s="28"/>
      <c r="AB39" s="28"/>
      <c r="AC39" s="5"/>
      <c r="AE39" s="4"/>
      <c r="AF39" s="28"/>
      <c r="AI39" s="27"/>
      <c r="AJ39" s="28"/>
      <c r="AK39" s="28"/>
      <c r="AL39" s="28"/>
      <c r="AM39" s="28"/>
      <c r="AN39" s="28"/>
      <c r="AR39" s="18"/>
      <c r="BD39"/>
      <c r="BG39"/>
      <c r="BH39"/>
      <c r="BK39" s="56" t="s">
        <v>108</v>
      </c>
      <c r="BL39" s="317"/>
      <c r="BM39" s="317"/>
      <c r="BN39" s="317"/>
      <c r="BO39" s="317"/>
      <c r="BP39" s="317"/>
      <c r="BQ39" s="317"/>
      <c r="BZ39" s="4"/>
    </row>
    <row r="40" spans="1:78" s="16" customFormat="1" ht="15.75" x14ac:dyDescent="0.2">
      <c r="A40" s="4"/>
      <c r="F40" s="59" t="s">
        <v>109</v>
      </c>
      <c r="G40" s="314"/>
      <c r="H40" s="315"/>
      <c r="I40" s="315"/>
      <c r="J40" s="315"/>
      <c r="K40" s="315"/>
      <c r="L40" s="315"/>
      <c r="M40" s="316"/>
      <c r="R40" s="28"/>
      <c r="S40" s="28"/>
      <c r="Z40" s="28"/>
      <c r="AB40" s="28"/>
      <c r="AC40" s="5"/>
      <c r="AE40" s="4"/>
      <c r="AF40" s="28"/>
      <c r="AI40" s="27"/>
      <c r="AJ40" s="28"/>
      <c r="AK40" s="28"/>
      <c r="AL40" s="28"/>
      <c r="AM40" s="28"/>
      <c r="AN40" s="28"/>
      <c r="AR40" s="18"/>
      <c r="BD40"/>
      <c r="BG40"/>
      <c r="BH40"/>
      <c r="BK40" s="56" t="s">
        <v>109</v>
      </c>
      <c r="BL40" s="317"/>
      <c r="BM40" s="317"/>
      <c r="BN40" s="317"/>
      <c r="BO40" s="317"/>
      <c r="BP40" s="317"/>
      <c r="BQ40" s="317"/>
      <c r="BZ40" s="4"/>
    </row>
  </sheetData>
  <sheetProtection formatCells="0" formatColumns="0" formatRows="0" insertRows="0" insertHyperlinks="0" deleteRows="0"/>
  <mergeCells count="256">
    <mergeCell ref="G2:M2"/>
    <mergeCell ref="G3:M3"/>
    <mergeCell ref="F7:I7"/>
    <mergeCell ref="K7:M7"/>
    <mergeCell ref="F8:I8"/>
    <mergeCell ref="K8:M8"/>
    <mergeCell ref="AS12:BG12"/>
    <mergeCell ref="BK12:BW12"/>
    <mergeCell ref="BX12:BY12"/>
    <mergeCell ref="CA12:CF12"/>
    <mergeCell ref="C11:M11"/>
    <mergeCell ref="O11:AQ11"/>
    <mergeCell ref="AS11:BG11"/>
    <mergeCell ref="BK11:BY11"/>
    <mergeCell ref="CA11:CF11"/>
    <mergeCell ref="C12:M12"/>
    <mergeCell ref="O12:V12"/>
    <mergeCell ref="W12:AA12"/>
    <mergeCell ref="AB12:AN12"/>
    <mergeCell ref="AO12:AQ12"/>
    <mergeCell ref="CF14:CF20"/>
    <mergeCell ref="B15:B17"/>
    <mergeCell ref="C15:C17"/>
    <mergeCell ref="E15:E17"/>
    <mergeCell ref="F15:F17"/>
    <mergeCell ref="G15:G17"/>
    <mergeCell ref="I15:I17"/>
    <mergeCell ref="BX14:BX20"/>
    <mergeCell ref="BY14:BY20"/>
    <mergeCell ref="CA14:CA20"/>
    <mergeCell ref="CB14:CB20"/>
    <mergeCell ref="J15:J17"/>
    <mergeCell ref="K15:K17"/>
    <mergeCell ref="L15:L17"/>
    <mergeCell ref="M15:M17"/>
    <mergeCell ref="O15:O17"/>
    <mergeCell ref="Q15:Q17"/>
    <mergeCell ref="CC14:CC20"/>
    <mergeCell ref="CD14:CD20"/>
    <mergeCell ref="CE14:CE20"/>
    <mergeCell ref="AP15:AP17"/>
    <mergeCell ref="AQ15:AQ17"/>
    <mergeCell ref="AS15:AS17"/>
    <mergeCell ref="AT15:AT17"/>
    <mergeCell ref="AU15:AU17"/>
    <mergeCell ref="AV15:AV17"/>
    <mergeCell ref="R15:R17"/>
    <mergeCell ref="S15:S17"/>
    <mergeCell ref="T15:T17"/>
    <mergeCell ref="U15:U17"/>
    <mergeCell ref="V15:V17"/>
    <mergeCell ref="AO15:AO17"/>
    <mergeCell ref="BC15:BC17"/>
    <mergeCell ref="BD15:BD17"/>
    <mergeCell ref="BE15:BE17"/>
    <mergeCell ref="BF15:BF17"/>
    <mergeCell ref="BG15:BG17"/>
    <mergeCell ref="BK15:BK17"/>
    <mergeCell ref="AW15:AW17"/>
    <mergeCell ref="AX15:AX17"/>
    <mergeCell ref="AY15:AY17"/>
    <mergeCell ref="AZ15:AZ17"/>
    <mergeCell ref="BA15:BA17"/>
    <mergeCell ref="BB15:BB17"/>
    <mergeCell ref="BR15:BR17"/>
    <mergeCell ref="BS15:BS17"/>
    <mergeCell ref="BT15:BT17"/>
    <mergeCell ref="BU15:BU17"/>
    <mergeCell ref="BV15:BV17"/>
    <mergeCell ref="BW15:BW17"/>
    <mergeCell ref="BL15:BL17"/>
    <mergeCell ref="BM15:BM17"/>
    <mergeCell ref="BN15:BN17"/>
    <mergeCell ref="BO15:BO17"/>
    <mergeCell ref="BP15:BP17"/>
    <mergeCell ref="BQ15:BQ17"/>
    <mergeCell ref="J18:J20"/>
    <mergeCell ref="K18:K20"/>
    <mergeCell ref="L18:L20"/>
    <mergeCell ref="M18:M20"/>
    <mergeCell ref="O18:O20"/>
    <mergeCell ref="Q18:Q20"/>
    <mergeCell ref="B18:B20"/>
    <mergeCell ref="C18:C20"/>
    <mergeCell ref="E18:E20"/>
    <mergeCell ref="F18:F20"/>
    <mergeCell ref="G18:G20"/>
    <mergeCell ref="I18:I20"/>
    <mergeCell ref="AP18:AP20"/>
    <mergeCell ref="AQ18:AQ20"/>
    <mergeCell ref="AS18:AS20"/>
    <mergeCell ref="AT18:AT20"/>
    <mergeCell ref="AU18:AU20"/>
    <mergeCell ref="AV18:AV20"/>
    <mergeCell ref="R18:R20"/>
    <mergeCell ref="S18:S20"/>
    <mergeCell ref="T18:T20"/>
    <mergeCell ref="U18:U20"/>
    <mergeCell ref="V18:V20"/>
    <mergeCell ref="AO18:AO20"/>
    <mergeCell ref="BC18:BC20"/>
    <mergeCell ref="BD18:BD20"/>
    <mergeCell ref="BE18:BE20"/>
    <mergeCell ref="BF18:BF20"/>
    <mergeCell ref="BG18:BG20"/>
    <mergeCell ref="BK18:BK20"/>
    <mergeCell ref="AW18:AW20"/>
    <mergeCell ref="AX18:AX20"/>
    <mergeCell ref="AY18:AY20"/>
    <mergeCell ref="AZ18:AZ20"/>
    <mergeCell ref="BA18:BA20"/>
    <mergeCell ref="BB18:BB20"/>
    <mergeCell ref="BR18:BR20"/>
    <mergeCell ref="BS18:BS20"/>
    <mergeCell ref="BT18:BT20"/>
    <mergeCell ref="BU18:BU20"/>
    <mergeCell ref="BV18:BV20"/>
    <mergeCell ref="BW18:BW20"/>
    <mergeCell ref="BL18:BL20"/>
    <mergeCell ref="BM18:BM20"/>
    <mergeCell ref="BN18:BN20"/>
    <mergeCell ref="BO18:BO20"/>
    <mergeCell ref="BP18:BP20"/>
    <mergeCell ref="BQ18:BQ20"/>
    <mergeCell ref="J21:J23"/>
    <mergeCell ref="K21:K23"/>
    <mergeCell ref="L21:L23"/>
    <mergeCell ref="M21:M23"/>
    <mergeCell ref="O21:O23"/>
    <mergeCell ref="Q21:Q23"/>
    <mergeCell ref="B21:B23"/>
    <mergeCell ref="C21:C23"/>
    <mergeCell ref="E21:E23"/>
    <mergeCell ref="F21:F23"/>
    <mergeCell ref="G21:G23"/>
    <mergeCell ref="I21:I23"/>
    <mergeCell ref="AP21:AP23"/>
    <mergeCell ref="AQ21:AQ23"/>
    <mergeCell ref="AS21:AS23"/>
    <mergeCell ref="AT21:AT23"/>
    <mergeCell ref="AU21:AU23"/>
    <mergeCell ref="AV21:AV23"/>
    <mergeCell ref="R21:R23"/>
    <mergeCell ref="S21:S23"/>
    <mergeCell ref="T21:T23"/>
    <mergeCell ref="U21:U23"/>
    <mergeCell ref="V21:V23"/>
    <mergeCell ref="AO21:AO23"/>
    <mergeCell ref="BC21:BC23"/>
    <mergeCell ref="BD21:BD23"/>
    <mergeCell ref="BE21:BE23"/>
    <mergeCell ref="BF21:BF23"/>
    <mergeCell ref="BG21:BG23"/>
    <mergeCell ref="BK21:BK23"/>
    <mergeCell ref="AW21:AW23"/>
    <mergeCell ref="AX21:AX23"/>
    <mergeCell ref="AY21:AY23"/>
    <mergeCell ref="AZ21:AZ23"/>
    <mergeCell ref="BA21:BA23"/>
    <mergeCell ref="BB21:BB23"/>
    <mergeCell ref="BR21:BR23"/>
    <mergeCell ref="BS21:BS23"/>
    <mergeCell ref="BT21:BT23"/>
    <mergeCell ref="BU21:BU23"/>
    <mergeCell ref="BV21:BV23"/>
    <mergeCell ref="BW21:BW23"/>
    <mergeCell ref="BL21:BL23"/>
    <mergeCell ref="BM21:BM23"/>
    <mergeCell ref="BN21:BN23"/>
    <mergeCell ref="BO21:BO23"/>
    <mergeCell ref="BP21:BP23"/>
    <mergeCell ref="BQ21:BQ23"/>
    <mergeCell ref="J24:J26"/>
    <mergeCell ref="K24:K26"/>
    <mergeCell ref="L24:L26"/>
    <mergeCell ref="M24:M26"/>
    <mergeCell ref="O24:O26"/>
    <mergeCell ref="Q24:Q26"/>
    <mergeCell ref="B24:B26"/>
    <mergeCell ref="C24:C26"/>
    <mergeCell ref="E24:E26"/>
    <mergeCell ref="F24:F26"/>
    <mergeCell ref="G24:G26"/>
    <mergeCell ref="I24:I26"/>
    <mergeCell ref="AP24:AP26"/>
    <mergeCell ref="AQ24:AQ26"/>
    <mergeCell ref="AS24:AS26"/>
    <mergeCell ref="AT24:AT26"/>
    <mergeCell ref="AU24:AU26"/>
    <mergeCell ref="AV24:AV26"/>
    <mergeCell ref="R24:R26"/>
    <mergeCell ref="S24:S26"/>
    <mergeCell ref="T24:T26"/>
    <mergeCell ref="U24:U26"/>
    <mergeCell ref="V24:V26"/>
    <mergeCell ref="AO24:AO26"/>
    <mergeCell ref="BC24:BC26"/>
    <mergeCell ref="BD24:BD26"/>
    <mergeCell ref="BE24:BE26"/>
    <mergeCell ref="BF24:BF26"/>
    <mergeCell ref="BG24:BG26"/>
    <mergeCell ref="BK24:BK26"/>
    <mergeCell ref="AW24:AW26"/>
    <mergeCell ref="AX24:AX26"/>
    <mergeCell ref="AY24:AY26"/>
    <mergeCell ref="AZ24:AZ26"/>
    <mergeCell ref="BA24:BA26"/>
    <mergeCell ref="BB24:BB26"/>
    <mergeCell ref="BR24:BR26"/>
    <mergeCell ref="BS24:BS26"/>
    <mergeCell ref="BT24:BT26"/>
    <mergeCell ref="BU24:BU26"/>
    <mergeCell ref="BV24:BV26"/>
    <mergeCell ref="BW24:BW26"/>
    <mergeCell ref="BL24:BL26"/>
    <mergeCell ref="BM24:BM26"/>
    <mergeCell ref="BN24:BN26"/>
    <mergeCell ref="BO24:BO26"/>
    <mergeCell ref="BP24:BP26"/>
    <mergeCell ref="BQ24:BQ26"/>
    <mergeCell ref="F29:M29"/>
    <mergeCell ref="BK29:BQ29"/>
    <mergeCell ref="G30:M30"/>
    <mergeCell ref="BL30:BN30"/>
    <mergeCell ref="BO30:BP30"/>
    <mergeCell ref="G31:M31"/>
    <mergeCell ref="BL31:BN31"/>
    <mergeCell ref="BO31:BP31"/>
    <mergeCell ref="BQ31:BQ40"/>
    <mergeCell ref="G32:M32"/>
    <mergeCell ref="G35:M35"/>
    <mergeCell ref="BL35:BN35"/>
    <mergeCell ref="BO35:BP35"/>
    <mergeCell ref="G36:M36"/>
    <mergeCell ref="BL36:BN36"/>
    <mergeCell ref="BO36:BP36"/>
    <mergeCell ref="BL32:BN32"/>
    <mergeCell ref="BO32:BP32"/>
    <mergeCell ref="G33:M33"/>
    <mergeCell ref="BL33:BN33"/>
    <mergeCell ref="BO33:BP33"/>
    <mergeCell ref="G34:M34"/>
    <mergeCell ref="BL34:BN34"/>
    <mergeCell ref="BO34:BP34"/>
    <mergeCell ref="G39:M39"/>
    <mergeCell ref="BL39:BN39"/>
    <mergeCell ref="BO39:BP39"/>
    <mergeCell ref="G40:M40"/>
    <mergeCell ref="BL40:BN40"/>
    <mergeCell ref="BO40:BP40"/>
    <mergeCell ref="G37:M37"/>
    <mergeCell ref="BL37:BN37"/>
    <mergeCell ref="BO37:BP37"/>
    <mergeCell ref="G38:M38"/>
    <mergeCell ref="BL38:BN38"/>
    <mergeCell ref="BO38:BP38"/>
  </mergeCells>
  <conditionalFormatting sqref="AO14:AO15 AO18 AO21 AO24 R15 R18 R21 R24 U14 O14:P15 Q14:Q26">
    <cfRule type="containsText" dxfId="193" priority="1" operator="containsText" text="IMPROBABLE">
      <formula>NOT(ISERROR(SEARCH("IMPROBABLE",O14)))</formula>
    </cfRule>
    <cfRule type="containsText" dxfId="192" priority="34" operator="containsText" text="Casi seguro">
      <formula>NOT(ISERROR(SEARCH("Casi seguro",O14)))</formula>
    </cfRule>
    <cfRule type="containsText" dxfId="191" priority="35" operator="containsText" text="PROBABLE">
      <formula>NOT(ISERROR(SEARCH("PROBABLE",O14)))</formula>
    </cfRule>
    <cfRule type="containsText" dxfId="190" priority="36" operator="containsText" text="POSIBLE">
      <formula>NOT(ISERROR(SEARCH("POSIBLE",O14)))</formula>
    </cfRule>
    <cfRule type="containsText" dxfId="189" priority="37" operator="containsText" text="Baja ">
      <formula>NOT(ISERROR(SEARCH("Baja ",O14)))</formula>
    </cfRule>
    <cfRule type="containsText" dxfId="188" priority="38" operator="containsText" text="RARA VEZ">
      <formula>NOT(ISERROR(SEARCH("RARA VEZ",O14)))</formula>
    </cfRule>
  </conditionalFormatting>
  <conditionalFormatting sqref="T18 T21 T24 AP18 AP21 AP24 T14:T15 AP14:AP15">
    <cfRule type="containsText" dxfId="187" priority="29" operator="containsText" text="CATASTRÓFICO">
      <formula>NOT(ISERROR(SEARCH("CATASTRÓFICO",T14)))</formula>
    </cfRule>
    <cfRule type="containsText" dxfId="186" priority="30" operator="containsText" text="MAYOR">
      <formula>NOT(ISERROR(SEARCH("MAYOR",T14)))</formula>
    </cfRule>
    <cfRule type="containsText" dxfId="185" priority="31" operator="containsText" text="MODERADO">
      <formula>NOT(ISERROR(SEARCH("MODERADO",T14)))</formula>
    </cfRule>
    <cfRule type="containsText" dxfId="184" priority="32" operator="containsText" text="MENOR">
      <formula>NOT(ISERROR(SEARCH("MENOR",T14)))</formula>
    </cfRule>
    <cfRule type="containsText" dxfId="183" priority="33" operator="containsText" text="LEVE">
      <formula>NOT(ISERROR(SEARCH("LEVE",T14)))</formula>
    </cfRule>
  </conditionalFormatting>
  <conditionalFormatting sqref="AQ14 V18 V21 V24 V15">
    <cfRule type="containsText" dxfId="182" priority="25" operator="containsText" text="EXTREMO">
      <formula>NOT(ISERROR(SEARCH("EXTREMO",V14)))</formula>
    </cfRule>
    <cfRule type="containsText" dxfId="181" priority="26" operator="containsText" text="ALTO">
      <formula>NOT(ISERROR(SEARCH("ALTO",V14)))</formula>
    </cfRule>
    <cfRule type="containsText" dxfId="180" priority="27" operator="containsText" text="MODERADO">
      <formula>NOT(ISERROR(SEARCH("MODERADO",V14)))</formula>
    </cfRule>
    <cfRule type="containsText" dxfId="179" priority="28" operator="containsText" text="BAJO">
      <formula>NOT(ISERROR(SEARCH("BAJO",V14)))</formula>
    </cfRule>
  </conditionalFormatting>
  <conditionalFormatting sqref="R14 S15 S18 S21 S24">
    <cfRule type="containsText" dxfId="178" priority="20" operator="containsText" text="MUY ALTA">
      <formula>NOT(ISERROR(SEARCH("MUY ALTA",R14)))</formula>
    </cfRule>
    <cfRule type="containsText" dxfId="177" priority="21" operator="containsText" text="ALTA">
      <formula>NOT(ISERROR(SEARCH("ALTA",R14)))</formula>
    </cfRule>
    <cfRule type="containsText" dxfId="176" priority="22" operator="containsText" text="MODERAD">
      <formula>NOT(ISERROR(SEARCH("MODERAD",R14)))</formula>
    </cfRule>
    <cfRule type="containsText" dxfId="175" priority="23" operator="containsText" text="Baja ">
      <formula>NOT(ISERROR(SEARCH("Baja ",R14)))</formula>
    </cfRule>
    <cfRule type="containsText" dxfId="174" priority="24" operator="containsText" text="Muy baja">
      <formula>NOT(ISERROR(SEARCH("Muy baja",R14)))</formula>
    </cfRule>
  </conditionalFormatting>
  <conditionalFormatting sqref="O18:P18 O21:P21 O24:P24">
    <cfRule type="containsText" dxfId="173" priority="15" operator="containsText" text="MUY ALTA">
      <formula>NOT(ISERROR(SEARCH("MUY ALTA",O18)))</formula>
    </cfRule>
    <cfRule type="containsText" dxfId="172" priority="16" operator="containsText" text="ALTA">
      <formula>NOT(ISERROR(SEARCH("ALTA",O18)))</formula>
    </cfRule>
    <cfRule type="containsText" dxfId="171" priority="17" operator="containsText" text="MODERAD">
      <formula>NOT(ISERROR(SEARCH("MODERAD",O18)))</formula>
    </cfRule>
    <cfRule type="containsText" dxfId="170" priority="18" operator="containsText" text="Baja ">
      <formula>NOT(ISERROR(SEARCH("Baja ",O18)))</formula>
    </cfRule>
    <cfRule type="containsText" dxfId="169" priority="19" operator="containsText" text="Muy baja">
      <formula>NOT(ISERROR(SEARCH("Muy baja",O18)))</formula>
    </cfRule>
  </conditionalFormatting>
  <conditionalFormatting sqref="S14">
    <cfRule type="containsText" dxfId="168" priority="10" operator="containsText" text="MUY ALTA">
      <formula>NOT(ISERROR(SEARCH("MUY ALTA",S14)))</formula>
    </cfRule>
    <cfRule type="containsText" dxfId="167" priority="11" operator="containsText" text="ALTA">
      <formula>NOT(ISERROR(SEARCH("ALTA",S14)))</formula>
    </cfRule>
    <cfRule type="containsText" dxfId="166" priority="12" operator="containsText" text="MODERAD">
      <formula>NOT(ISERROR(SEARCH("MODERAD",S14)))</formula>
    </cfRule>
    <cfRule type="containsText" dxfId="165" priority="13" operator="containsText" text="Baja ">
      <formula>NOT(ISERROR(SEARCH("Baja ",S14)))</formula>
    </cfRule>
    <cfRule type="containsText" dxfId="164" priority="14" operator="containsText" text="Muy baja">
      <formula>NOT(ISERROR(SEARCH("Muy baja",S14)))</formula>
    </cfRule>
  </conditionalFormatting>
  <conditionalFormatting sqref="AQ15 AQ18 AQ21 AQ24">
    <cfRule type="containsText" dxfId="163" priority="6" operator="containsText" text="EXTREMO">
      <formula>NOT(ISERROR(SEARCH("EXTREMO",AQ15)))</formula>
    </cfRule>
    <cfRule type="containsText" dxfId="162" priority="7" operator="containsText" text="ALTO">
      <formula>NOT(ISERROR(SEARCH("ALTO",AQ15)))</formula>
    </cfRule>
    <cfRule type="containsText" dxfId="161" priority="8" operator="containsText" text="MODERADO">
      <formula>NOT(ISERROR(SEARCH("MODERADO",AQ15)))</formula>
    </cfRule>
    <cfRule type="containsText" dxfId="160" priority="9" operator="containsText" text="BAJO">
      <formula>NOT(ISERROR(SEARCH("BAJO",AQ15)))</formula>
    </cfRule>
  </conditionalFormatting>
  <conditionalFormatting sqref="V14">
    <cfRule type="containsText" dxfId="159" priority="2" operator="containsText" text="EXTREMO">
      <formula>NOT(ISERROR(SEARCH("EXTREMO",V14)))</formula>
    </cfRule>
    <cfRule type="containsText" dxfId="158" priority="3" operator="containsText" text="ALTO">
      <formula>NOT(ISERROR(SEARCH("ALTO",V14)))</formula>
    </cfRule>
    <cfRule type="containsText" dxfId="157" priority="4" operator="containsText" text="MODERADO">
      <formula>NOT(ISERROR(SEARCH("MODERADO",V14)))</formula>
    </cfRule>
    <cfRule type="containsText" dxfId="156" priority="5" operator="containsText" text="BAJO">
      <formula>NOT(ISERROR(SEARCH("BAJO",V14)))</formula>
    </cfRule>
  </conditionalFormatting>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0000000}">
          <x14:formula1>
            <xm:f>Datos!$G$13:$G$15</xm:f>
          </x14:formula1>
          <xm:sqref>S14</xm:sqref>
        </x14:dataValidation>
        <x14:dataValidation type="list" allowBlank="1" showInputMessage="1" showErrorMessage="1" xr:uid="{00000000-0002-0000-0000-000001000000}">
          <x14:formula1>
            <xm:f>Datos!$H$5:$H$9</xm:f>
          </x14:formula1>
          <xm:sqref>P14</xm:sqref>
        </x14:dataValidation>
        <x14:dataValidation type="list" allowBlank="1" showInputMessage="1" showErrorMessage="1" xr:uid="{00000000-0002-0000-0000-000002000000}">
          <x14:formula1>
            <xm:f>Datos!$G$5:$G$9</xm:f>
          </x14:formula1>
          <xm:sqref>O14</xm:sqref>
        </x14:dataValidation>
        <x14:dataValidation type="list" allowBlank="1" showInputMessage="1" showErrorMessage="1" xr:uid="{00000000-0002-0000-0000-000003000000}">
          <x14:formula1>
            <xm:f>Datos!#REF!</xm:f>
          </x14:formula1>
          <xm:sqref>F15:I26</xm:sqref>
        </x14:dataValidation>
        <x14:dataValidation type="list" allowBlank="1" showInputMessage="1" showErrorMessage="1" xr:uid="{00000000-0002-0000-0000-000004000000}">
          <x14:formula1>
            <xm:f>Datos!$C$7:$C$8</xm:f>
          </x14:formula1>
          <xm:sqref>F14:I14</xm:sqref>
        </x14:dataValidation>
        <x14:dataValidation type="list" allowBlank="1" showInputMessage="1" showErrorMessage="1" xr:uid="{00000000-0002-0000-0000-000005000000}">
          <x14:formula1>
            <xm:f>Datos!$C$3:$C$4</xm:f>
          </x14:formula1>
          <xm:sqref>F8</xm:sqref>
        </x14:dataValidation>
        <x14:dataValidation type="list" allowBlank="1" showInputMessage="1" showErrorMessage="1" xr:uid="{00000000-0002-0000-0000-000006000000}">
          <x14:formula1>
            <xm:f>Datos!$L$26:$L$27</xm:f>
          </x14:formula1>
          <xm:sqref>AH14</xm:sqref>
        </x14:dataValidation>
        <x14:dataValidation type="list" allowBlank="1" showInputMessage="1" showErrorMessage="1" xr:uid="{00000000-0002-0000-0000-000007000000}">
          <x14:formula1>
            <xm:f>Datos!$E$34:$E$38</xm:f>
          </x14:formula1>
          <xm:sqref>O15:P26</xm:sqref>
        </x14:dataValidation>
        <x14:dataValidation type="list" allowBlank="1" showInputMessage="1" showErrorMessage="1" xr:uid="{00000000-0002-0000-0000-000008000000}">
          <x14:formula1>
            <xm:f>Datos!$F$34:$F$39</xm:f>
          </x14:formula1>
          <xm:sqref>S15:S26</xm:sqref>
        </x14:dataValidation>
        <x14:dataValidation type="list" allowBlank="1" showInputMessage="1" showErrorMessage="1" xr:uid="{00000000-0002-0000-0000-000009000000}">
          <x14:formula1>
            <xm:f>Datos!$G$26:$G$29</xm:f>
          </x14:formula1>
          <xm:sqref>AQ24 AQ21 AQ18 V24 V21 V18 AQ14:AQ15 AR14:AR26 V14:V15</xm:sqref>
        </x14:dataValidation>
        <x14:dataValidation type="list" allowBlank="1" showInputMessage="1" showErrorMessage="1" xr:uid="{00000000-0002-0000-0000-00000A000000}">
          <x14:formula1>
            <xm:f>Datos!$N$26:$N$28</xm:f>
          </x14:formula1>
          <xm:sqref>AS18 AS14:AS15 AS24 AS21</xm:sqref>
        </x14:dataValidation>
        <x14:dataValidation type="list" allowBlank="1" showInputMessage="1" showErrorMessage="1" xr:uid="{00000000-0002-0000-0000-00000B000000}">
          <x14:formula1>
            <xm:f>Datos!$F$26:$F$30</xm:f>
          </x14:formula1>
          <xm:sqref>AP24 AP21 AP18 T24 T21 T18 AP14:AP15 T14:T15</xm:sqref>
        </x14:dataValidation>
        <x14:dataValidation type="list" allowBlank="1" showInputMessage="1" showErrorMessage="1" xr:uid="{00000000-0002-0000-0000-00000C000000}">
          <x14:formula1>
            <xm:f>Datos!$E$26:$E$30</xm:f>
          </x14:formula1>
          <xm:sqref>AO14 AO24 AO21 AO18 AO15</xm:sqref>
        </x14:dataValidation>
        <x14:dataValidation type="list" allowBlank="1" showInputMessage="1" showErrorMessage="1" xr:uid="{00000000-0002-0000-0000-00000D000000}">
          <x14:formula1>
            <xm:f>Datos!$F$5:$F$9</xm:f>
          </x14:formula1>
          <xm:sqref>Q14:Q26</xm:sqref>
        </x14:dataValidation>
        <x14:dataValidation type="list" allowBlank="1" showInputMessage="1" showErrorMessage="1" xr:uid="{00000000-0002-0000-0000-00000E000000}">
          <x14:formula1>
            <xm:f>Datos!$L$26:$L$28</xm:f>
          </x14:formula1>
          <xm:sqref>AH15:AH26</xm:sqref>
        </x14:dataValidation>
        <x14:dataValidation type="list" allowBlank="1" showInputMessage="1" showErrorMessage="1" xr:uid="{00000000-0002-0000-0000-00000F000000}">
          <x14:formula1>
            <xm:f>Datos!$K$26:$K$27</xm:f>
          </x14:formula1>
          <xm:sqref>AG14:AG26</xm:sqref>
        </x14:dataValidation>
        <x14:dataValidation type="list" allowBlank="1" showInputMessage="1" showErrorMessage="1" xr:uid="{00000000-0002-0000-0000-000010000000}">
          <x14:formula1>
            <xm:f>Datos!$J$26:$J$27</xm:f>
          </x14:formula1>
          <xm:sqref>AF14:AF26</xm:sqref>
        </x14:dataValidation>
        <x14:dataValidation type="list" allowBlank="1" showInputMessage="1" showErrorMessage="1" xr:uid="{00000000-0002-0000-0000-000011000000}">
          <x14:formula1>
            <xm:f>Datos!$M$26:$M$27</xm:f>
          </x14:formula1>
          <xm:sqref>AI14:AI26</xm:sqref>
        </x14:dataValidation>
        <x14:dataValidation type="list" allowBlank="1" showInputMessage="1" showErrorMessage="1" xr:uid="{00000000-0002-0000-0000-000012000000}">
          <x14:formula1>
            <xm:f>Datos!$I$26:$I$27</xm:f>
          </x14:formula1>
          <xm:sqref>AD14:AD26</xm:sqref>
        </x14:dataValidation>
        <x14:dataValidation type="list" allowBlank="1" showInputMessage="1" showErrorMessage="1" xr:uid="{00000000-0002-0000-0000-000013000000}">
          <x14:formula1>
            <xm:f>Datos!$H$26:$H$28</xm:f>
          </x14:formula1>
          <xm:sqref>AB14:AB26</xm:sqref>
        </x14:dataValidation>
        <x14:dataValidation type="list" allowBlank="1" showInputMessage="1" showErrorMessage="1" xr:uid="{00000000-0002-0000-0000-000014000000}">
          <x14:formula1>
            <xm:f>Datos!$J$34:$J$35</xm:f>
          </x14:formula1>
          <xm:sqref>BS14:BS26</xm:sqref>
        </x14:dataValidation>
        <x14:dataValidation type="list" allowBlank="1" showInputMessage="1" showErrorMessage="1" xr:uid="{00000000-0002-0000-0000-000015000000}">
          <x14:formula1>
            <xm:f>Datos!$I$34:$I$35</xm:f>
          </x14:formula1>
          <xm:sqref>BU14:BU26</xm:sqref>
        </x14:dataValidation>
        <x14:dataValidation type="list" allowBlank="1" showInputMessage="1" showErrorMessage="1" xr:uid="{00000000-0002-0000-0000-000016000000}">
          <x14:formula1>
            <xm:f>Datos!$O$26:$O$28</xm:f>
          </x14:formula1>
          <xm:sqref>AT14:AT26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40"/>
  <sheetViews>
    <sheetView showGridLines="0" zoomScale="60" zoomScaleNormal="60" workbookViewId="0">
      <selection activeCell="O15" sqref="O15:O17"/>
    </sheetView>
  </sheetViews>
  <sheetFormatPr baseColWidth="10" defaultColWidth="11.42578125" defaultRowHeight="12.75" x14ac:dyDescent="0.2"/>
  <cols>
    <col min="1" max="1" width="3.28515625" style="4" customWidth="1"/>
    <col min="2" max="2" width="14.140625" style="16" customWidth="1"/>
    <col min="3" max="4" width="38" style="16" customWidth="1"/>
    <col min="5" max="5" width="52.28515625" style="16" customWidth="1"/>
    <col min="6" max="7" width="21.7109375" style="16" customWidth="1"/>
    <col min="8" max="8" width="27.140625" style="16" customWidth="1"/>
    <col min="9" max="9" width="21.7109375" style="16" customWidth="1"/>
    <col min="10" max="10" width="41.85546875" style="16" customWidth="1"/>
    <col min="11" max="12" width="58.42578125" style="16" customWidth="1"/>
    <col min="13" max="13" width="25.7109375" style="16" customWidth="1"/>
    <col min="14" max="14" width="8.42578125" style="16" customWidth="1"/>
    <col min="15" max="16" width="26.28515625" style="16" customWidth="1"/>
    <col min="17" max="17" width="22.42578125" style="16" customWidth="1"/>
    <col min="18" max="18" width="21.28515625" style="28" hidden="1" customWidth="1"/>
    <col min="19" max="19" width="26.7109375" style="28" customWidth="1"/>
    <col min="20" max="20" width="22.42578125" style="16" customWidth="1"/>
    <col min="21" max="21" width="20.85546875" style="16" hidden="1" customWidth="1"/>
    <col min="22" max="22" width="25.42578125" style="16" customWidth="1"/>
    <col min="23" max="23" width="30.85546875" style="16" customWidth="1"/>
    <col min="24" max="24" width="48.85546875" style="16" customWidth="1"/>
    <col min="25" max="25" width="70.85546875" style="16" customWidth="1"/>
    <col min="26" max="26" width="9.42578125" style="28" customWidth="1"/>
    <col min="27" max="27" width="97" style="16" customWidth="1"/>
    <col min="28" max="28" width="22.140625" style="28" hidden="1" customWidth="1"/>
    <col min="29" max="29" width="22.140625" style="5" hidden="1" customWidth="1"/>
    <col min="30" max="30" width="25.7109375" style="16" hidden="1" customWidth="1"/>
    <col min="31" max="31" width="22.140625" style="4" hidden="1" customWidth="1"/>
    <col min="32" max="32" width="26.28515625" style="28" hidden="1" customWidth="1"/>
    <col min="33" max="34" width="22.140625" style="16" hidden="1" customWidth="1"/>
    <col min="35" max="35" width="18.42578125" style="27" hidden="1" customWidth="1"/>
    <col min="36" max="36" width="21.42578125" style="28" hidden="1" customWidth="1"/>
    <col min="37" max="37" width="23.28515625" style="28" hidden="1" customWidth="1"/>
    <col min="38" max="38" width="29.42578125" style="28" hidden="1" customWidth="1"/>
    <col min="39" max="39" width="21.28515625" style="28" hidden="1" customWidth="1"/>
    <col min="40" max="40" width="27.28515625" style="28" hidden="1" customWidth="1"/>
    <col min="41" max="41" width="23.140625" style="16" hidden="1" customWidth="1"/>
    <col min="42" max="42" width="20.85546875" style="16" hidden="1" customWidth="1"/>
    <col min="43" max="43" width="26" style="16" hidden="1" customWidth="1"/>
    <col min="44" max="44" width="8.42578125" style="18" hidden="1" customWidth="1"/>
    <col min="45" max="45" width="23.140625" style="16" hidden="1" customWidth="1"/>
    <col min="46" max="46" width="18.42578125" style="16" hidden="1" customWidth="1"/>
    <col min="47" max="47" width="21" style="16" hidden="1" customWidth="1"/>
    <col min="48" max="48" width="45.85546875" style="16" hidden="1" customWidth="1"/>
    <col min="49" max="49" width="40.42578125" style="16" hidden="1" customWidth="1"/>
    <col min="50" max="50" width="24.140625" style="16" hidden="1" customWidth="1"/>
    <col min="51" max="51" width="26.28515625" style="16" hidden="1" customWidth="1"/>
    <col min="52" max="52" width="31.28515625" style="16" hidden="1" customWidth="1"/>
    <col min="53" max="54" width="27.140625" style="16" hidden="1" customWidth="1"/>
    <col min="55" max="55" width="33.42578125" style="16" hidden="1" customWidth="1"/>
    <col min="56" max="56" width="23.7109375" hidden="1" customWidth="1"/>
    <col min="57" max="58" width="27.140625" style="16" hidden="1" customWidth="1"/>
    <col min="59" max="59" width="39.140625" hidden="1" customWidth="1"/>
    <col min="60" max="60" width="0" hidden="1" customWidth="1"/>
    <col min="61" max="61" width="3.42578125" style="16" hidden="1" customWidth="1"/>
    <col min="62" max="62" width="6.42578125" style="16" hidden="1" customWidth="1"/>
    <col min="63" max="63" width="29.42578125" style="16" hidden="1" customWidth="1"/>
    <col min="64" max="64" width="27.7109375" style="16" hidden="1" customWidth="1"/>
    <col min="65" max="65" width="29.28515625" style="16" hidden="1" customWidth="1"/>
    <col min="66" max="66" width="31.42578125" style="16" hidden="1" customWidth="1"/>
    <col min="67" max="68" width="40" style="16" hidden="1" customWidth="1"/>
    <col min="69" max="69" width="55" style="16" hidden="1" customWidth="1"/>
    <col min="70" max="70" width="26.28515625" style="16" hidden="1" customWidth="1"/>
    <col min="71" max="71" width="31.85546875" style="16" hidden="1" customWidth="1"/>
    <col min="72" max="72" width="68" style="16" hidden="1" customWidth="1"/>
    <col min="73" max="73" width="24.28515625" style="16" hidden="1" customWidth="1"/>
    <col min="74" max="74" width="35.42578125" style="16" hidden="1" customWidth="1"/>
    <col min="75" max="75" width="45.140625" style="16" hidden="1" customWidth="1"/>
    <col min="76" max="76" width="68.7109375" style="16" hidden="1" customWidth="1"/>
    <col min="77" max="77" width="65" style="16" hidden="1" customWidth="1"/>
    <col min="78" max="78" width="0" style="4" hidden="1" customWidth="1"/>
    <col min="79" max="79" width="72.7109375" style="16" hidden="1" customWidth="1"/>
    <col min="80" max="80" width="71.42578125" style="16" hidden="1" customWidth="1"/>
    <col min="81" max="81" width="65" style="16" hidden="1" customWidth="1"/>
    <col min="82" max="82" width="62.42578125" style="16" hidden="1" customWidth="1"/>
    <col min="83" max="83" width="60.7109375" style="16" hidden="1" customWidth="1"/>
    <col min="84" max="84" width="62.42578125" style="16" hidden="1" customWidth="1"/>
    <col min="85" max="85" width="0" style="4" hidden="1" customWidth="1"/>
    <col min="86" max="16384" width="11.42578125" style="4"/>
  </cols>
  <sheetData>
    <row r="1" spans="1:84" x14ac:dyDescent="0.2">
      <c r="AC1" s="26"/>
      <c r="AE1" s="16"/>
    </row>
    <row r="2" spans="1:84" ht="31.5" x14ac:dyDescent="0.2">
      <c r="A2" s="49"/>
      <c r="B2" s="68"/>
      <c r="G2" s="381" t="s">
        <v>0</v>
      </c>
      <c r="H2" s="382"/>
      <c r="I2" s="382"/>
      <c r="J2" s="382"/>
      <c r="K2" s="382"/>
      <c r="L2" s="382"/>
      <c r="M2" s="382"/>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C2" s="70"/>
      <c r="BD2" s="70"/>
      <c r="BE2"/>
      <c r="BF2"/>
      <c r="BH2" s="4"/>
      <c r="BI2" s="4"/>
      <c r="BJ2" s="4"/>
      <c r="BK2" s="4"/>
      <c r="BL2" s="4"/>
      <c r="BM2" s="4"/>
      <c r="BN2" s="4"/>
      <c r="BO2" s="4"/>
      <c r="BP2" s="4"/>
      <c r="BQ2" s="4"/>
      <c r="BR2" s="4"/>
      <c r="BS2" s="4"/>
      <c r="BT2" s="4"/>
      <c r="BU2" s="4"/>
      <c r="BV2" s="4"/>
      <c r="BW2" s="4"/>
      <c r="BX2" s="4"/>
      <c r="BY2" s="4"/>
      <c r="CA2" s="4"/>
      <c r="CB2" s="4"/>
      <c r="CC2" s="4"/>
      <c r="CD2" s="4"/>
      <c r="CE2" s="4"/>
      <c r="CF2" s="4"/>
    </row>
    <row r="3" spans="1:84" ht="23.25" x14ac:dyDescent="0.2">
      <c r="A3" s="49"/>
      <c r="B3" s="68"/>
      <c r="C3" s="69"/>
      <c r="D3" s="69"/>
      <c r="E3" s="69"/>
      <c r="G3" s="383" t="s">
        <v>1</v>
      </c>
      <c r="H3" s="384"/>
      <c r="I3" s="384"/>
      <c r="J3" s="384"/>
      <c r="K3" s="384"/>
      <c r="L3" s="384"/>
      <c r="M3" s="384"/>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C3" s="71"/>
      <c r="BD3" s="71"/>
      <c r="BE3"/>
      <c r="BF3"/>
      <c r="BH3" s="4"/>
      <c r="BI3" s="4"/>
      <c r="BJ3" s="4"/>
      <c r="BK3" s="4"/>
      <c r="BL3" s="4"/>
      <c r="BM3" s="4"/>
      <c r="BN3" s="4"/>
      <c r="BO3" s="4"/>
      <c r="BP3" s="4"/>
      <c r="BQ3" s="4"/>
      <c r="BR3" s="4"/>
      <c r="BS3" s="4"/>
      <c r="BT3" s="4"/>
      <c r="BU3" s="4"/>
      <c r="BV3" s="4"/>
      <c r="BW3" s="4"/>
      <c r="BX3" s="4"/>
      <c r="BY3" s="4"/>
      <c r="CA3" s="4"/>
      <c r="CB3" s="4"/>
      <c r="CC3" s="4"/>
      <c r="CD3" s="4"/>
      <c r="CE3" s="4"/>
      <c r="CF3" s="4"/>
    </row>
    <row r="4" spans="1:84" ht="23.25" x14ac:dyDescent="0.2">
      <c r="A4" s="49"/>
      <c r="B4" s="68"/>
      <c r="C4" s="69"/>
      <c r="D4" s="69"/>
      <c r="E4" s="69"/>
      <c r="G4" s="73" t="s">
        <v>2</v>
      </c>
      <c r="H4" s="73"/>
      <c r="I4" s="55" t="s">
        <v>3</v>
      </c>
      <c r="J4" s="79" t="s">
        <v>4</v>
      </c>
      <c r="K4" s="79"/>
      <c r="L4" s="74" t="s">
        <v>5</v>
      </c>
      <c r="M4" s="78">
        <v>44147</v>
      </c>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C4" s="72"/>
      <c r="BD4" s="72"/>
      <c r="BE4"/>
      <c r="BF4"/>
      <c r="BH4" s="4"/>
      <c r="BI4" s="4"/>
      <c r="BJ4" s="4"/>
      <c r="BK4" s="4"/>
      <c r="BL4" s="4"/>
      <c r="BM4" s="4"/>
      <c r="BN4" s="4"/>
      <c r="BO4" s="4"/>
      <c r="BP4" s="4"/>
      <c r="BQ4" s="4"/>
      <c r="BR4" s="4"/>
      <c r="BS4" s="4"/>
      <c r="BT4" s="4"/>
      <c r="BU4" s="4"/>
      <c r="BV4" s="4"/>
      <c r="BW4" s="4"/>
      <c r="BX4" s="4"/>
      <c r="BY4" s="4"/>
      <c r="CA4" s="4"/>
      <c r="CB4" s="4"/>
      <c r="CC4" s="4"/>
      <c r="CD4" s="4"/>
      <c r="CE4" s="4"/>
      <c r="CF4" s="4"/>
    </row>
    <row r="5" spans="1:84" ht="12" customHeight="1" x14ac:dyDescent="0.2">
      <c r="B5" s="4"/>
      <c r="C5" s="4"/>
      <c r="D5" s="4"/>
      <c r="E5" s="4"/>
      <c r="F5" s="4"/>
      <c r="G5" s="4"/>
      <c r="H5" s="4"/>
      <c r="I5" s="4"/>
      <c r="J5" s="4"/>
      <c r="K5" s="4"/>
      <c r="L5" s="4"/>
      <c r="M5" s="4"/>
      <c r="N5" s="4"/>
      <c r="O5" s="4"/>
      <c r="P5" s="4"/>
      <c r="Q5" s="4"/>
      <c r="R5" s="7"/>
      <c r="S5" s="7"/>
      <c r="T5" s="4"/>
      <c r="U5" s="4"/>
      <c r="V5" s="4"/>
      <c r="W5" s="4"/>
      <c r="X5" s="4"/>
      <c r="Y5" s="4"/>
      <c r="Z5" s="7"/>
      <c r="AA5" s="4"/>
      <c r="AB5" s="7"/>
      <c r="AD5" s="4"/>
      <c r="AF5" s="7"/>
      <c r="AG5" s="4"/>
      <c r="AH5" s="4"/>
      <c r="AI5" s="6"/>
      <c r="AJ5" s="7"/>
      <c r="AK5" s="7"/>
      <c r="AL5" s="7"/>
      <c r="AM5" s="7"/>
      <c r="AN5" s="7"/>
      <c r="AO5" s="4"/>
      <c r="AP5" s="4"/>
      <c r="AQ5" s="4"/>
      <c r="AR5"/>
      <c r="AS5" s="4"/>
      <c r="AT5" s="4"/>
      <c r="AU5" s="4"/>
      <c r="AV5" s="4"/>
      <c r="AW5" s="4"/>
      <c r="AX5" s="4"/>
      <c r="AY5" s="4"/>
      <c r="AZ5" s="4"/>
      <c r="BA5" s="4"/>
      <c r="BB5" s="4"/>
      <c r="BC5" s="4"/>
      <c r="BE5" s="4"/>
      <c r="BF5" s="4"/>
      <c r="BI5" s="4"/>
      <c r="BJ5" s="4"/>
      <c r="BK5" s="4"/>
      <c r="BL5" s="4"/>
      <c r="BM5" s="4"/>
      <c r="BN5" s="4"/>
      <c r="BO5" s="4"/>
      <c r="BP5" s="4"/>
      <c r="BQ5" s="4"/>
      <c r="BR5" s="4"/>
      <c r="BS5" s="4"/>
      <c r="BT5" s="4"/>
      <c r="BU5" s="4"/>
      <c r="BV5" s="4"/>
      <c r="BW5" s="4"/>
      <c r="BX5" s="4"/>
      <c r="BY5" s="4"/>
      <c r="CA5" s="4"/>
      <c r="CB5" s="4"/>
      <c r="CC5" s="4"/>
      <c r="CD5" s="4"/>
      <c r="CE5" s="4"/>
      <c r="CF5" s="4"/>
    </row>
    <row r="6" spans="1:84" s="19" customFormat="1" ht="23.25" x14ac:dyDescent="0.2">
      <c r="A6" s="16"/>
      <c r="B6" s="16"/>
      <c r="F6" s="18"/>
      <c r="G6" s="18"/>
      <c r="H6" s="18"/>
      <c r="I6" s="18"/>
      <c r="J6" s="18"/>
      <c r="K6" s="18"/>
      <c r="L6" s="18"/>
      <c r="M6" s="18"/>
      <c r="N6" s="17"/>
      <c r="O6" s="17"/>
      <c r="P6" s="17"/>
      <c r="Q6" s="17"/>
      <c r="R6" s="17"/>
      <c r="S6" s="17"/>
      <c r="Z6" s="23"/>
      <c r="AB6" s="20"/>
      <c r="AC6" s="21"/>
      <c r="AF6" s="20"/>
      <c r="AI6" s="22"/>
      <c r="AJ6" s="23"/>
      <c r="AK6" s="23"/>
      <c r="AL6" s="23"/>
      <c r="AM6" s="23"/>
      <c r="AN6" s="23"/>
      <c r="AO6" s="17"/>
      <c r="AR6" s="18"/>
      <c r="BD6" s="18"/>
      <c r="BG6" s="18"/>
      <c r="BH6" s="18"/>
    </row>
    <row r="7" spans="1:84" s="19" customFormat="1" ht="21.75" customHeight="1" x14ac:dyDescent="0.2">
      <c r="A7" s="16"/>
      <c r="B7" s="16"/>
      <c r="F7" s="385" t="s">
        <v>6</v>
      </c>
      <c r="G7" s="385"/>
      <c r="H7" s="385"/>
      <c r="I7" s="385"/>
      <c r="K7" s="386" t="s">
        <v>7</v>
      </c>
      <c r="L7" s="387"/>
      <c r="M7" s="388"/>
      <c r="N7" s="17"/>
      <c r="U7" s="23"/>
      <c r="W7" s="20"/>
      <c r="X7" s="21"/>
      <c r="AA7" s="20"/>
      <c r="AD7" s="22"/>
      <c r="AE7" s="23"/>
      <c r="AF7" s="23"/>
      <c r="AG7" s="23"/>
      <c r="AH7" s="23"/>
      <c r="AI7" s="23"/>
      <c r="AJ7" s="17"/>
      <c r="AM7" s="18"/>
      <c r="AY7" s="18"/>
      <c r="BB7" s="18"/>
      <c r="BC7" s="18"/>
    </row>
    <row r="8" spans="1:84" s="16" customFormat="1" ht="38.25" customHeight="1" x14ac:dyDescent="0.2">
      <c r="B8" s="18"/>
      <c r="F8" s="389"/>
      <c r="G8" s="389"/>
      <c r="H8" s="389"/>
      <c r="I8" s="389"/>
      <c r="K8" s="390" t="s">
        <v>110</v>
      </c>
      <c r="L8" s="391"/>
      <c r="M8" s="392"/>
      <c r="N8" s="26"/>
      <c r="U8" s="28"/>
      <c r="W8" s="26"/>
      <c r="X8" s="26"/>
      <c r="AA8" s="26"/>
      <c r="AD8" s="27"/>
      <c r="AE8" s="28"/>
      <c r="AF8" s="28"/>
      <c r="AG8" s="28"/>
      <c r="AH8" s="28"/>
      <c r="AI8" s="28"/>
      <c r="AJ8" s="26"/>
      <c r="AM8" s="18"/>
      <c r="AY8" s="18"/>
      <c r="BB8" s="18"/>
      <c r="BC8" s="18"/>
    </row>
    <row r="9" spans="1:84" s="16" customFormat="1" ht="11.25" customHeight="1" x14ac:dyDescent="0.2">
      <c r="C9" s="24"/>
      <c r="D9" s="24"/>
      <c r="E9" s="24"/>
      <c r="F9" s="25"/>
      <c r="G9" s="25"/>
      <c r="H9" s="25"/>
      <c r="I9" s="25"/>
      <c r="J9" s="25"/>
      <c r="K9" s="25"/>
      <c r="L9" s="25"/>
      <c r="M9" s="25"/>
      <c r="N9" s="26"/>
      <c r="O9" s="26"/>
      <c r="P9" s="26"/>
      <c r="Q9" s="26"/>
      <c r="R9" s="26"/>
      <c r="S9" s="26"/>
      <c r="Z9" s="28"/>
      <c r="AB9" s="26"/>
      <c r="AC9" s="26"/>
      <c r="AF9" s="26"/>
      <c r="AI9" s="27"/>
      <c r="AJ9" s="28"/>
      <c r="AK9" s="28"/>
      <c r="AL9" s="28"/>
      <c r="AM9" s="28"/>
      <c r="AN9" s="28"/>
      <c r="AO9" s="26"/>
      <c r="AR9" s="18"/>
      <c r="BD9" s="18"/>
      <c r="BG9" s="18"/>
      <c r="BH9" s="18"/>
    </row>
    <row r="10" spans="1:84" customFormat="1" ht="12.75" customHeight="1" x14ac:dyDescent="0.2"/>
    <row r="11" spans="1:84" ht="15.75" customHeight="1" x14ac:dyDescent="0.2">
      <c r="B11" s="4"/>
      <c r="C11" s="372" t="s">
        <v>9</v>
      </c>
      <c r="D11" s="372"/>
      <c r="E11" s="372"/>
      <c r="F11" s="372"/>
      <c r="G11" s="372"/>
      <c r="H11" s="372"/>
      <c r="I11" s="372"/>
      <c r="J11" s="372"/>
      <c r="K11" s="372"/>
      <c r="L11" s="372"/>
      <c r="M11" s="372"/>
      <c r="N11" s="5"/>
      <c r="O11" s="372" t="s">
        <v>10</v>
      </c>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c r="AS11" s="372" t="s">
        <v>11</v>
      </c>
      <c r="AT11" s="372"/>
      <c r="AU11" s="372"/>
      <c r="AV11" s="372"/>
      <c r="AW11" s="372"/>
      <c r="AX11" s="372"/>
      <c r="AY11" s="372"/>
      <c r="AZ11" s="372"/>
      <c r="BA11" s="372"/>
      <c r="BB11" s="372"/>
      <c r="BC11" s="372"/>
      <c r="BD11" s="372"/>
      <c r="BE11" s="372"/>
      <c r="BF11" s="372"/>
      <c r="BG11" s="372"/>
      <c r="BI11" s="47"/>
      <c r="BJ11"/>
      <c r="BK11" s="372" t="s">
        <v>12</v>
      </c>
      <c r="BL11" s="372"/>
      <c r="BM11" s="372"/>
      <c r="BN11" s="372"/>
      <c r="BO11" s="372"/>
      <c r="BP11" s="372"/>
      <c r="BQ11" s="372"/>
      <c r="BR11" s="372"/>
      <c r="BS11" s="372"/>
      <c r="BT11" s="372"/>
      <c r="BU11" s="372"/>
      <c r="BV11" s="372"/>
      <c r="BW11" s="372"/>
      <c r="BX11" s="372"/>
      <c r="BY11" s="372"/>
      <c r="CA11" s="373" t="s">
        <v>13</v>
      </c>
      <c r="CB11" s="374"/>
      <c r="CC11" s="374"/>
      <c r="CD11" s="374"/>
      <c r="CE11" s="374"/>
      <c r="CF11" s="375"/>
    </row>
    <row r="12" spans="1:84" ht="15" x14ac:dyDescent="0.2">
      <c r="B12" s="4"/>
      <c r="C12" s="376" t="s">
        <v>14</v>
      </c>
      <c r="D12" s="376"/>
      <c r="E12" s="376"/>
      <c r="F12" s="376"/>
      <c r="G12" s="376"/>
      <c r="H12" s="376"/>
      <c r="I12" s="376"/>
      <c r="J12" s="376"/>
      <c r="K12" s="376"/>
      <c r="L12" s="376"/>
      <c r="M12" s="376"/>
      <c r="N12" s="30"/>
      <c r="O12" s="377" t="s">
        <v>15</v>
      </c>
      <c r="P12" s="378"/>
      <c r="Q12" s="378"/>
      <c r="R12" s="378"/>
      <c r="S12" s="378"/>
      <c r="T12" s="378"/>
      <c r="U12" s="378"/>
      <c r="V12" s="379"/>
      <c r="W12" s="380" t="s">
        <v>16</v>
      </c>
      <c r="X12" s="380"/>
      <c r="Y12" s="380"/>
      <c r="Z12" s="380"/>
      <c r="AA12" s="380"/>
      <c r="AB12" s="377" t="s">
        <v>17</v>
      </c>
      <c r="AC12" s="378"/>
      <c r="AD12" s="378"/>
      <c r="AE12" s="378"/>
      <c r="AF12" s="378"/>
      <c r="AG12" s="378"/>
      <c r="AH12" s="378"/>
      <c r="AI12" s="378"/>
      <c r="AJ12" s="378"/>
      <c r="AK12" s="378"/>
      <c r="AL12" s="378"/>
      <c r="AM12" s="378"/>
      <c r="AN12" s="379"/>
      <c r="AO12" s="377" t="s">
        <v>18</v>
      </c>
      <c r="AP12" s="378"/>
      <c r="AQ12" s="379"/>
      <c r="AR12"/>
      <c r="AS12" s="380" t="s">
        <v>19</v>
      </c>
      <c r="AT12" s="380"/>
      <c r="AU12" s="380"/>
      <c r="AV12" s="380"/>
      <c r="AW12" s="380"/>
      <c r="AX12" s="380"/>
      <c r="AY12" s="380"/>
      <c r="AZ12" s="380"/>
      <c r="BA12" s="380"/>
      <c r="BB12" s="380"/>
      <c r="BC12" s="380"/>
      <c r="BD12" s="380"/>
      <c r="BE12" s="380"/>
      <c r="BF12" s="380"/>
      <c r="BG12" s="380"/>
      <c r="BI12" s="48"/>
      <c r="BJ12"/>
      <c r="BK12" s="393"/>
      <c r="BL12" s="393"/>
      <c r="BM12" s="393"/>
      <c r="BN12" s="393"/>
      <c r="BO12" s="393"/>
      <c r="BP12" s="393"/>
      <c r="BQ12" s="393"/>
      <c r="BR12" s="393"/>
      <c r="BS12" s="393"/>
      <c r="BT12" s="393"/>
      <c r="BU12" s="393"/>
      <c r="BV12" s="393"/>
      <c r="BW12" s="393"/>
      <c r="BX12" s="394"/>
      <c r="BY12" s="394"/>
      <c r="CA12" s="371"/>
      <c r="CB12" s="371"/>
      <c r="CC12" s="371"/>
      <c r="CD12" s="371"/>
      <c r="CE12" s="371"/>
      <c r="CF12" s="371"/>
    </row>
    <row r="13" spans="1:84" ht="33.75" customHeight="1" x14ac:dyDescent="0.2">
      <c r="B13" s="104" t="s">
        <v>20</v>
      </c>
      <c r="C13" s="10" t="s">
        <v>21</v>
      </c>
      <c r="D13" s="10" t="s">
        <v>22</v>
      </c>
      <c r="E13" s="105" t="s">
        <v>23</v>
      </c>
      <c r="F13" s="106" t="s">
        <v>24</v>
      </c>
      <c r="G13" s="106" t="s">
        <v>25</v>
      </c>
      <c r="H13" s="106" t="s">
        <v>26</v>
      </c>
      <c r="I13" s="106" t="s">
        <v>27</v>
      </c>
      <c r="J13" s="107" t="s">
        <v>28</v>
      </c>
      <c r="K13" s="107" t="s">
        <v>29</v>
      </c>
      <c r="L13" s="107" t="s">
        <v>30</v>
      </c>
      <c r="M13" s="107" t="s">
        <v>31</v>
      </c>
      <c r="N13" s="8"/>
      <c r="O13" s="46" t="s">
        <v>32</v>
      </c>
      <c r="P13" s="46" t="s">
        <v>33</v>
      </c>
      <c r="Q13" s="40" t="s">
        <v>34</v>
      </c>
      <c r="R13" s="9" t="s">
        <v>35</v>
      </c>
      <c r="S13" s="45" t="s">
        <v>36</v>
      </c>
      <c r="T13" s="12" t="s">
        <v>37</v>
      </c>
      <c r="U13" s="9" t="s">
        <v>38</v>
      </c>
      <c r="V13" s="9" t="s">
        <v>39</v>
      </c>
      <c r="W13" s="11" t="s">
        <v>40</v>
      </c>
      <c r="X13" s="11" t="s">
        <v>41</v>
      </c>
      <c r="Y13" s="11" t="s">
        <v>42</v>
      </c>
      <c r="Z13" s="11" t="s">
        <v>43</v>
      </c>
      <c r="AA13" s="11" t="s">
        <v>44</v>
      </c>
      <c r="AB13" s="12" t="s">
        <v>45</v>
      </c>
      <c r="AC13" s="12" t="s">
        <v>46</v>
      </c>
      <c r="AD13" s="12" t="s">
        <v>47</v>
      </c>
      <c r="AE13" s="12" t="s">
        <v>48</v>
      </c>
      <c r="AF13" s="12" t="s">
        <v>49</v>
      </c>
      <c r="AG13" s="12" t="s">
        <v>50</v>
      </c>
      <c r="AH13" s="12" t="s">
        <v>51</v>
      </c>
      <c r="AI13" s="13" t="s">
        <v>52</v>
      </c>
      <c r="AJ13" s="14" t="s">
        <v>53</v>
      </c>
      <c r="AK13" s="41" t="s">
        <v>54</v>
      </c>
      <c r="AL13" s="41" t="s">
        <v>55</v>
      </c>
      <c r="AM13" s="76" t="s">
        <v>56</v>
      </c>
      <c r="AN13" s="76" t="s">
        <v>57</v>
      </c>
      <c r="AO13" s="9" t="s">
        <v>58</v>
      </c>
      <c r="AP13" s="11" t="s">
        <v>59</v>
      </c>
      <c r="AQ13" s="10" t="s">
        <v>60</v>
      </c>
      <c r="AR13"/>
      <c r="AS13" s="12" t="s">
        <v>61</v>
      </c>
      <c r="AT13" s="12" t="s">
        <v>62</v>
      </c>
      <c r="AU13" s="12" t="s">
        <v>63</v>
      </c>
      <c r="AV13" s="12" t="s">
        <v>64</v>
      </c>
      <c r="AW13" s="15" t="s">
        <v>65</v>
      </c>
      <c r="AX13" s="15" t="s">
        <v>40</v>
      </c>
      <c r="AY13" s="15" t="s">
        <v>66</v>
      </c>
      <c r="AZ13" s="15" t="s">
        <v>67</v>
      </c>
      <c r="BA13" s="44" t="s">
        <v>68</v>
      </c>
      <c r="BB13" s="44" t="s">
        <v>69</v>
      </c>
      <c r="BC13" s="44" t="s">
        <v>70</v>
      </c>
      <c r="BD13" s="44" t="s">
        <v>71</v>
      </c>
      <c r="BE13" s="44" t="s">
        <v>72</v>
      </c>
      <c r="BF13" s="44" t="s">
        <v>73</v>
      </c>
      <c r="BG13" s="44" t="s">
        <v>74</v>
      </c>
      <c r="BI13" s="48"/>
      <c r="BJ13"/>
      <c r="BK13" s="29" t="s">
        <v>75</v>
      </c>
      <c r="BL13" s="40" t="s">
        <v>76</v>
      </c>
      <c r="BM13" s="40" t="s">
        <v>77</v>
      </c>
      <c r="BN13" s="40" t="s">
        <v>78</v>
      </c>
      <c r="BO13" s="40" t="s">
        <v>79</v>
      </c>
      <c r="BP13" s="31" t="s">
        <v>80</v>
      </c>
      <c r="BQ13" s="31" t="s">
        <v>81</v>
      </c>
      <c r="BR13" s="32" t="s">
        <v>82</v>
      </c>
      <c r="BS13" s="32" t="s">
        <v>83</v>
      </c>
      <c r="BT13" s="32" t="s">
        <v>84</v>
      </c>
      <c r="BU13" s="33" t="s">
        <v>85</v>
      </c>
      <c r="BV13" s="33" t="s">
        <v>86</v>
      </c>
      <c r="BW13" s="33" t="s">
        <v>87</v>
      </c>
      <c r="BX13" s="12" t="s">
        <v>88</v>
      </c>
      <c r="BY13" s="12" t="s">
        <v>89</v>
      </c>
      <c r="CA13" s="43" t="s">
        <v>90</v>
      </c>
      <c r="CB13" s="33" t="s">
        <v>91</v>
      </c>
      <c r="CC13" s="33" t="s">
        <v>92</v>
      </c>
      <c r="CD13" s="33" t="s">
        <v>93</v>
      </c>
      <c r="CE13" s="33" t="s">
        <v>94</v>
      </c>
      <c r="CF13" s="33" t="s">
        <v>95</v>
      </c>
    </row>
    <row r="14" spans="1:84" s="36" customFormat="1" ht="40.5" customHeight="1" x14ac:dyDescent="0.25">
      <c r="B14" s="166" t="s">
        <v>96</v>
      </c>
      <c r="C14" s="168"/>
      <c r="D14" s="168"/>
      <c r="E14" s="168"/>
      <c r="F14" s="168"/>
      <c r="G14" s="168"/>
      <c r="H14" s="168"/>
      <c r="I14" s="170"/>
      <c r="J14" s="155"/>
      <c r="K14" s="155"/>
      <c r="L14" s="155"/>
      <c r="M14" s="165"/>
      <c r="N14" s="35"/>
      <c r="O14" s="156"/>
      <c r="P14" s="156"/>
      <c r="Q14" s="156"/>
      <c r="R14" s="156" t="str">
        <f>IF(Q14="MUY BAJA
(20%)","20%",IF(Q14="BAJA 
(40%)","40%",IF(Q14="MODERADA
(60%)","60%",IF(Q14="ALTA
(80%)","80%",IF(Q14="MUY ALTA
(100%)","100%","0%")))))</f>
        <v>0%</v>
      </c>
      <c r="S14" s="156"/>
      <c r="T14" s="156"/>
      <c r="U14" s="148" t="str">
        <f>IF(T14="INSIGNIFICANTE
(20%)","20%",IF(T14="MENOR
(40%)","40%",IF(T14="MODERADO
(60%)","60%",IF(T14="MAYOR
(80%)","80%",IF(T14="CATASTRÓFICO
(100%)","100%","0%")))))</f>
        <v>0%</v>
      </c>
      <c r="V14" s="162"/>
      <c r="W14" s="155"/>
      <c r="X14" s="155"/>
      <c r="Y14" s="155"/>
      <c r="Z14" s="50">
        <v>1</v>
      </c>
      <c r="AA14" s="51" t="str">
        <f t="shared" ref="AA14:AA26" si="0">W14&amp;" "&amp;X14&amp; " " &amp;Y14</f>
        <v xml:space="preserve">  </v>
      </c>
      <c r="AB14" s="148"/>
      <c r="AC14" s="52" t="str">
        <f>(IF(AB14="Preventivo","25%",IF(AB14="Detectivo","15%",IF(AB14="Correctivo","10%"," "))))</f>
        <v xml:space="preserve"> </v>
      </c>
      <c r="AD14" s="148"/>
      <c r="AE14" s="52" t="str">
        <f>IF(AD14="Automático","25%",IF(AD14="Manual","15%"," "))</f>
        <v xml:space="preserve"> </v>
      </c>
      <c r="AF14" s="148"/>
      <c r="AG14" s="148"/>
      <c r="AH14" s="42"/>
      <c r="AI14" s="175"/>
      <c r="AJ14" s="53" t="str">
        <f>IFERROR(SUM(AC14+AE14)," ")</f>
        <v xml:space="preserve"> </v>
      </c>
      <c r="AK14" s="60"/>
      <c r="AL14" s="60"/>
      <c r="AM14" s="60"/>
      <c r="AN14" s="60"/>
      <c r="AO14" s="156"/>
      <c r="AP14" s="156"/>
      <c r="AQ14" s="162"/>
      <c r="AR14" s="37"/>
      <c r="AS14" s="163"/>
      <c r="AT14" s="163"/>
      <c r="AU14" s="164" t="str">
        <f>IF(AS14="Reducir","SI",IF(AS14="Aceptar","NO",IF(AS14="Evitar","NO"," ")))</f>
        <v xml:space="preserve"> </v>
      </c>
      <c r="AV14" s="153"/>
      <c r="AW14" s="160" t="str">
        <f>IF($AU14="SI","Diligencie aquí la acción",IF($AU14="NO","N/A"," "))</f>
        <v xml:space="preserve"> </v>
      </c>
      <c r="AX14" s="161" t="str">
        <f>IF($AU14="SI","Diligencie aquí el responsable",IF($AU14="NO","N/A"," "))</f>
        <v xml:space="preserve"> </v>
      </c>
      <c r="AY14" s="161" t="str">
        <f>IF($AU14="SI","Diligencie aquí la fecha de implementación de la acción",IF($AU14="NO","N/A"," "))</f>
        <v xml:space="preserve"> </v>
      </c>
      <c r="AZ14" s="161" t="str">
        <f>IF($AU14="SI","Diligencie aquí la fecha de seguimiento a la acción",IF($AU14="NO","N/A"," "))</f>
        <v xml:space="preserve"> </v>
      </c>
      <c r="BA14" s="148"/>
      <c r="BB14" s="156"/>
      <c r="BC14" s="153"/>
      <c r="BD14" s="156"/>
      <c r="BE14" s="156"/>
      <c r="BF14" s="156"/>
      <c r="BG14" s="153"/>
      <c r="BH14" s="38"/>
      <c r="BI14" s="48"/>
      <c r="BJ14" s="38"/>
      <c r="BK14" s="159"/>
      <c r="BL14" s="151"/>
      <c r="BM14" s="151"/>
      <c r="BN14" s="152" t="str">
        <f>IF(BM14=0,"100%",IFERROR(BL14/BM14/BL14," "))</f>
        <v>100%</v>
      </c>
      <c r="BO14" s="150"/>
      <c r="BP14" s="148"/>
      <c r="BQ14" s="150"/>
      <c r="BR14" s="147"/>
      <c r="BS14" s="148"/>
      <c r="BT14" s="125"/>
      <c r="BU14" s="148"/>
      <c r="BV14" s="149"/>
      <c r="BW14" s="150"/>
      <c r="BX14" s="367"/>
      <c r="BY14" s="366"/>
      <c r="CA14" s="366"/>
      <c r="CB14" s="368"/>
      <c r="CC14" s="366"/>
      <c r="CD14" s="366"/>
      <c r="CE14" s="366"/>
      <c r="CF14" s="366"/>
    </row>
    <row r="15" spans="1:84" s="36" customFormat="1" ht="46.5" customHeight="1" x14ac:dyDescent="0.25">
      <c r="B15" s="359" t="s">
        <v>97</v>
      </c>
      <c r="C15" s="360"/>
      <c r="D15" s="167"/>
      <c r="E15" s="360"/>
      <c r="F15" s="360"/>
      <c r="G15" s="360"/>
      <c r="H15" s="169"/>
      <c r="I15" s="363"/>
      <c r="J15" s="330"/>
      <c r="K15" s="330"/>
      <c r="L15" s="330"/>
      <c r="M15" s="357"/>
      <c r="N15" s="35"/>
      <c r="O15" s="340"/>
      <c r="P15" s="156"/>
      <c r="Q15" s="340"/>
      <c r="R15" s="340" t="str">
        <f>IF(Q15="MUY BAJA
(20%)","20%",IF(Q15="BAJA 
(40%)","40%",IF(Q15="MODERADA
(60%)","60%",IF(Q15="ALTA
(80%)","80%",IF(Q15="MUY ALTA
(100%)","100%","0%")))))</f>
        <v>0%</v>
      </c>
      <c r="S15" s="340"/>
      <c r="T15" s="340"/>
      <c r="U15" s="355" t="str">
        <f>IF(T15="INSIGNIFICANTE
(20%)","20%",IF(T15="MENOR
(40%)","40%",IF(T15="MODERADO
(60%)","60%",IF(T15="MAYOR
(80%)","80%",IF(T15="CATASTRÓFICO
(100%)","100%","0%")))))</f>
        <v>0%</v>
      </c>
      <c r="V15" s="348"/>
      <c r="W15" s="155"/>
      <c r="X15" s="155"/>
      <c r="Y15" s="155"/>
      <c r="Z15" s="50">
        <v>1</v>
      </c>
      <c r="AA15" s="51" t="str">
        <f t="shared" si="0"/>
        <v xml:space="preserve">  </v>
      </c>
      <c r="AB15" s="148"/>
      <c r="AC15" s="52" t="str">
        <f t="shared" ref="AC15:AC26" si="1">(IF(AB15="Preventivo","25%",IF(AB15="Detectivo","15%",IF(AB15="Correctivo","10%"," "))))</f>
        <v xml:space="preserve"> </v>
      </c>
      <c r="AD15" s="148"/>
      <c r="AE15" s="52" t="str">
        <f t="shared" ref="AE15:AE26" si="2">IF(AD15="Automático","25%",IF(AD15="Manual","15%"," "))</f>
        <v xml:space="preserve"> </v>
      </c>
      <c r="AF15" s="148"/>
      <c r="AG15" s="148"/>
      <c r="AH15" s="42"/>
      <c r="AI15" s="175"/>
      <c r="AJ15" s="53" t="str">
        <f t="shared" ref="AJ15:AJ26" si="3">IFERROR(SUM(AC15+AE15)," ")</f>
        <v xml:space="preserve"> </v>
      </c>
      <c r="AK15" s="60"/>
      <c r="AL15" s="60"/>
      <c r="AM15" s="60"/>
      <c r="AN15" s="60"/>
      <c r="AO15" s="340"/>
      <c r="AP15" s="340"/>
      <c r="AQ15" s="348"/>
      <c r="AR15" s="37"/>
      <c r="AS15" s="350"/>
      <c r="AT15" s="350"/>
      <c r="AU15" s="353" t="str">
        <f t="shared" ref="AU15" si="4">IF(AS15="Reducir","SI",IF(AS15="Aceptar","NO",IF(AS15="Evitar","NO"," ")))</f>
        <v xml:space="preserve"> </v>
      </c>
      <c r="AV15" s="337"/>
      <c r="AW15" s="344" t="str">
        <f>IF($AU15="SI","Diligencie aquí la acción",IF($AU15="NO","N/A"," "))</f>
        <v xml:space="preserve"> </v>
      </c>
      <c r="AX15" s="346" t="str">
        <f t="shared" ref="AX15" si="5">IF($AU15="SI","Diligencie aquí el responsable",IF($AU15="NO","N/A"," "))</f>
        <v xml:space="preserve"> </v>
      </c>
      <c r="AY15" s="346" t="str">
        <f>IF($AU15="SI","Diligencie aquí la fecha de implementación de la acción",IF($AU15="NO","N/A"," "))</f>
        <v xml:space="preserve"> </v>
      </c>
      <c r="AZ15" s="346" t="str">
        <f>IF($AU15="SI","Diligencie aquí la fecha de seguimiento a la acción",IF($AU15="NO","N/A"," "))</f>
        <v xml:space="preserve"> </v>
      </c>
      <c r="BA15" s="326"/>
      <c r="BB15" s="340"/>
      <c r="BC15" s="337"/>
      <c r="BD15" s="340"/>
      <c r="BE15" s="340"/>
      <c r="BF15" s="340"/>
      <c r="BG15" s="337"/>
      <c r="BH15" s="38"/>
      <c r="BI15" s="48"/>
      <c r="BJ15" s="39"/>
      <c r="BK15" s="343"/>
      <c r="BL15" s="331"/>
      <c r="BM15" s="331"/>
      <c r="BN15" s="334" t="str">
        <f t="shared" ref="BN15" si="6">IF(BM15=0,"100%",IFERROR(BL15/BM15/BL15," "))</f>
        <v>100%</v>
      </c>
      <c r="BO15" s="330"/>
      <c r="BP15" s="326"/>
      <c r="BQ15" s="330"/>
      <c r="BR15" s="325"/>
      <c r="BS15" s="326"/>
      <c r="BT15" s="365"/>
      <c r="BU15" s="326"/>
      <c r="BV15" s="329"/>
      <c r="BW15" s="330"/>
      <c r="BX15" s="367"/>
      <c r="BY15" s="366"/>
      <c r="CA15" s="366"/>
      <c r="CB15" s="369"/>
      <c r="CC15" s="366"/>
      <c r="CD15" s="366"/>
      <c r="CE15" s="366"/>
      <c r="CF15" s="366"/>
    </row>
    <row r="16" spans="1:84" s="36" customFormat="1" ht="46.5" customHeight="1" x14ac:dyDescent="0.25">
      <c r="B16" s="359"/>
      <c r="C16" s="361"/>
      <c r="D16" s="168"/>
      <c r="E16" s="361"/>
      <c r="F16" s="361"/>
      <c r="G16" s="361"/>
      <c r="H16" s="170"/>
      <c r="I16" s="364"/>
      <c r="J16" s="330"/>
      <c r="K16" s="330"/>
      <c r="L16" s="330"/>
      <c r="M16" s="358"/>
      <c r="N16" s="35"/>
      <c r="O16" s="341"/>
      <c r="P16" s="157"/>
      <c r="Q16" s="341"/>
      <c r="R16" s="341"/>
      <c r="S16" s="341"/>
      <c r="T16" s="341"/>
      <c r="U16" s="355"/>
      <c r="V16" s="349"/>
      <c r="W16" s="155"/>
      <c r="X16" s="155"/>
      <c r="Y16" s="155"/>
      <c r="Z16" s="50">
        <v>2</v>
      </c>
      <c r="AA16" s="51" t="str">
        <f t="shared" si="0"/>
        <v xml:space="preserve">  </v>
      </c>
      <c r="AB16" s="148"/>
      <c r="AC16" s="52" t="str">
        <f t="shared" si="1"/>
        <v xml:space="preserve"> </v>
      </c>
      <c r="AD16" s="148"/>
      <c r="AE16" s="52" t="str">
        <f t="shared" si="2"/>
        <v xml:space="preserve"> </v>
      </c>
      <c r="AF16" s="148"/>
      <c r="AG16" s="148"/>
      <c r="AH16" s="42"/>
      <c r="AI16" s="175"/>
      <c r="AJ16" s="53" t="str">
        <f t="shared" si="3"/>
        <v xml:space="preserve"> </v>
      </c>
      <c r="AK16" s="60"/>
      <c r="AL16" s="60"/>
      <c r="AM16" s="60"/>
      <c r="AN16" s="60"/>
      <c r="AO16" s="341"/>
      <c r="AP16" s="341"/>
      <c r="AQ16" s="349"/>
      <c r="AR16" s="37"/>
      <c r="AS16" s="351"/>
      <c r="AT16" s="351"/>
      <c r="AU16" s="354"/>
      <c r="AV16" s="338"/>
      <c r="AW16" s="345"/>
      <c r="AX16" s="347"/>
      <c r="AY16" s="347"/>
      <c r="AZ16" s="347"/>
      <c r="BA16" s="326"/>
      <c r="BB16" s="341"/>
      <c r="BC16" s="338"/>
      <c r="BD16" s="341"/>
      <c r="BE16" s="341"/>
      <c r="BF16" s="341"/>
      <c r="BG16" s="338"/>
      <c r="BH16" s="38"/>
      <c r="BI16" s="48"/>
      <c r="BJ16" s="39"/>
      <c r="BK16" s="343"/>
      <c r="BL16" s="332"/>
      <c r="BM16" s="332"/>
      <c r="BN16" s="335"/>
      <c r="BO16" s="330"/>
      <c r="BP16" s="326"/>
      <c r="BQ16" s="330"/>
      <c r="BR16" s="325"/>
      <c r="BS16" s="326"/>
      <c r="BT16" s="365"/>
      <c r="BU16" s="326"/>
      <c r="BV16" s="329"/>
      <c r="BW16" s="330"/>
      <c r="BX16" s="367"/>
      <c r="BY16" s="366"/>
      <c r="CA16" s="366"/>
      <c r="CB16" s="369"/>
      <c r="CC16" s="366"/>
      <c r="CD16" s="366"/>
      <c r="CE16" s="366"/>
      <c r="CF16" s="366"/>
    </row>
    <row r="17" spans="1:84" s="36" customFormat="1" ht="46.5" customHeight="1" x14ac:dyDescent="0.25">
      <c r="B17" s="359"/>
      <c r="C17" s="361"/>
      <c r="D17" s="168"/>
      <c r="E17" s="362"/>
      <c r="F17" s="362"/>
      <c r="G17" s="361"/>
      <c r="H17" s="170"/>
      <c r="I17" s="364"/>
      <c r="J17" s="330"/>
      <c r="K17" s="330"/>
      <c r="L17" s="330"/>
      <c r="M17" s="358"/>
      <c r="N17" s="35"/>
      <c r="O17" s="342"/>
      <c r="P17" s="158"/>
      <c r="Q17" s="341"/>
      <c r="R17" s="342"/>
      <c r="S17" s="341"/>
      <c r="T17" s="342"/>
      <c r="U17" s="355"/>
      <c r="V17" s="356"/>
      <c r="W17" s="155"/>
      <c r="X17" s="155"/>
      <c r="Y17" s="155"/>
      <c r="Z17" s="50">
        <v>3</v>
      </c>
      <c r="AA17" s="51" t="str">
        <f t="shared" si="0"/>
        <v xml:space="preserve">  </v>
      </c>
      <c r="AB17" s="148"/>
      <c r="AC17" s="52" t="str">
        <f t="shared" si="1"/>
        <v xml:space="preserve"> </v>
      </c>
      <c r="AD17" s="148"/>
      <c r="AE17" s="52" t="str">
        <f t="shared" si="2"/>
        <v xml:space="preserve"> </v>
      </c>
      <c r="AF17" s="148"/>
      <c r="AG17" s="148"/>
      <c r="AH17" s="42"/>
      <c r="AI17" s="175"/>
      <c r="AJ17" s="53" t="str">
        <f t="shared" si="3"/>
        <v xml:space="preserve"> </v>
      </c>
      <c r="AK17" s="60"/>
      <c r="AL17" s="60"/>
      <c r="AM17" s="60"/>
      <c r="AN17" s="60"/>
      <c r="AO17" s="342"/>
      <c r="AP17" s="342"/>
      <c r="AQ17" s="349"/>
      <c r="AR17" s="37"/>
      <c r="AS17" s="352"/>
      <c r="AT17" s="352"/>
      <c r="AU17" s="354"/>
      <c r="AV17" s="339"/>
      <c r="AW17" s="345"/>
      <c r="AX17" s="347"/>
      <c r="AY17" s="347"/>
      <c r="AZ17" s="347"/>
      <c r="BA17" s="326"/>
      <c r="BB17" s="342"/>
      <c r="BC17" s="339"/>
      <c r="BD17" s="342"/>
      <c r="BE17" s="342"/>
      <c r="BF17" s="342"/>
      <c r="BG17" s="339"/>
      <c r="BH17" s="38"/>
      <c r="BI17" s="48"/>
      <c r="BJ17" s="39"/>
      <c r="BK17" s="343"/>
      <c r="BL17" s="333"/>
      <c r="BM17" s="333"/>
      <c r="BN17" s="336"/>
      <c r="BO17" s="330"/>
      <c r="BP17" s="326"/>
      <c r="BQ17" s="330"/>
      <c r="BR17" s="325"/>
      <c r="BS17" s="326"/>
      <c r="BT17" s="365"/>
      <c r="BU17" s="326"/>
      <c r="BV17" s="329"/>
      <c r="BW17" s="330"/>
      <c r="BX17" s="367"/>
      <c r="BY17" s="366"/>
      <c r="CA17" s="366"/>
      <c r="CB17" s="369"/>
      <c r="CC17" s="366"/>
      <c r="CD17" s="366"/>
      <c r="CE17" s="366"/>
      <c r="CF17" s="366"/>
    </row>
    <row r="18" spans="1:84" s="36" customFormat="1" ht="46.5" customHeight="1" x14ac:dyDescent="0.25">
      <c r="B18" s="359" t="s">
        <v>98</v>
      </c>
      <c r="C18" s="360"/>
      <c r="D18" s="167"/>
      <c r="E18" s="360"/>
      <c r="F18" s="360"/>
      <c r="G18" s="360"/>
      <c r="H18" s="169"/>
      <c r="I18" s="363"/>
      <c r="J18" s="330"/>
      <c r="K18" s="330"/>
      <c r="L18" s="330"/>
      <c r="M18" s="357"/>
      <c r="N18" s="35"/>
      <c r="O18" s="340"/>
      <c r="P18" s="156"/>
      <c r="Q18" s="340"/>
      <c r="R18" s="340" t="str">
        <f>IF(Q18="MUY BAJA
(20%)","20%",IF(Q18="BAJA 
(40%)","40%",IF(Q18="MODERADA
(60%)","60%",IF(Q18="ALTA
(80%)","80%",IF(Q18="MUY ALTA
(100%)","100%","0%")))))</f>
        <v>0%</v>
      </c>
      <c r="S18" s="340"/>
      <c r="T18" s="340"/>
      <c r="U18" s="355" t="str">
        <f t="shared" ref="U18" si="7">IF(T18="INSIGNIFICANTE
(20%)","20%",IF(T18="MENOR
(40%)","40%",IF(T18="MODERADO
(60%)","60%",IF(T18="MAYOR
(80%)","80%",IF(T18="CATASTRÓFICO
(100%)","100%","0%")))))</f>
        <v>0%</v>
      </c>
      <c r="V18" s="348"/>
      <c r="W18" s="155"/>
      <c r="X18" s="155"/>
      <c r="Y18" s="155"/>
      <c r="Z18" s="50">
        <v>1</v>
      </c>
      <c r="AA18" s="51" t="str">
        <f t="shared" si="0"/>
        <v xml:space="preserve">  </v>
      </c>
      <c r="AB18" s="148"/>
      <c r="AC18" s="52" t="str">
        <f t="shared" si="1"/>
        <v xml:space="preserve"> </v>
      </c>
      <c r="AD18" s="148"/>
      <c r="AE18" s="52" t="str">
        <f t="shared" si="2"/>
        <v xml:space="preserve"> </v>
      </c>
      <c r="AF18" s="148"/>
      <c r="AG18" s="148"/>
      <c r="AH18" s="42"/>
      <c r="AI18" s="175"/>
      <c r="AJ18" s="53" t="str">
        <f t="shared" si="3"/>
        <v xml:space="preserve"> </v>
      </c>
      <c r="AK18" s="60"/>
      <c r="AL18" s="60"/>
      <c r="AM18" s="60"/>
      <c r="AN18" s="60"/>
      <c r="AO18" s="340"/>
      <c r="AP18" s="340"/>
      <c r="AQ18" s="348"/>
      <c r="AR18" s="37"/>
      <c r="AS18" s="350"/>
      <c r="AT18" s="350"/>
      <c r="AU18" s="353" t="str">
        <f t="shared" ref="AU18" si="8">IF(AS18="Reducir","SI",IF(AS18="Aceptar","NO",IF(AS18="Evitar","NO"," ")))</f>
        <v xml:space="preserve"> </v>
      </c>
      <c r="AV18" s="337"/>
      <c r="AW18" s="344" t="str">
        <f t="shared" ref="AW18" si="9">IF($AU18="SI","Diligencie aquí la acción",IF($AU18="NO","N/A"," "))</f>
        <v xml:space="preserve"> </v>
      </c>
      <c r="AX18" s="346" t="str">
        <f t="shared" ref="AX18" si="10">IF($AU18="SI","Diligencie aquí el responsable",IF($AU18="NO","N/A"," "))</f>
        <v xml:space="preserve"> </v>
      </c>
      <c r="AY18" s="346" t="str">
        <f t="shared" ref="AY18" si="11">IF($AU18="SI","Diligencie aquí la fecha de implementación de la acción",IF($AU18="NO","N/A"," "))</f>
        <v xml:space="preserve"> </v>
      </c>
      <c r="AZ18" s="346" t="str">
        <f t="shared" ref="AZ18" si="12">IF($AU18="SI","Diligencie aquí la fecha de seguimiento a la acción",IF($AU18="NO","N/A"," "))</f>
        <v xml:space="preserve"> </v>
      </c>
      <c r="BA18" s="326"/>
      <c r="BB18" s="340"/>
      <c r="BC18" s="337"/>
      <c r="BD18" s="340"/>
      <c r="BE18" s="340"/>
      <c r="BF18" s="340"/>
      <c r="BG18" s="337"/>
      <c r="BH18" s="38"/>
      <c r="BI18" s="48"/>
      <c r="BJ18" s="39"/>
      <c r="BK18" s="343"/>
      <c r="BL18" s="331"/>
      <c r="BM18" s="331"/>
      <c r="BN18" s="334" t="str">
        <f t="shared" ref="BN18" si="13">IF(BM18=0,"100%",IFERROR(BL18/BM18/BL18," "))</f>
        <v>100%</v>
      </c>
      <c r="BO18" s="330"/>
      <c r="BP18" s="326"/>
      <c r="BQ18" s="330"/>
      <c r="BR18" s="325"/>
      <c r="BS18" s="326"/>
      <c r="BT18" s="327"/>
      <c r="BU18" s="326"/>
      <c r="BV18" s="329"/>
      <c r="BW18" s="330"/>
      <c r="BX18" s="367"/>
      <c r="BY18" s="366"/>
      <c r="CA18" s="366"/>
      <c r="CB18" s="369"/>
      <c r="CC18" s="366"/>
      <c r="CD18" s="366"/>
      <c r="CE18" s="366"/>
      <c r="CF18" s="366"/>
    </row>
    <row r="19" spans="1:84" s="36" customFormat="1" ht="46.5" customHeight="1" x14ac:dyDescent="0.25">
      <c r="B19" s="359"/>
      <c r="C19" s="361"/>
      <c r="D19" s="168"/>
      <c r="E19" s="361"/>
      <c r="F19" s="361"/>
      <c r="G19" s="361"/>
      <c r="H19" s="170"/>
      <c r="I19" s="364"/>
      <c r="J19" s="330"/>
      <c r="K19" s="330"/>
      <c r="L19" s="330"/>
      <c r="M19" s="358"/>
      <c r="N19" s="35"/>
      <c r="O19" s="341"/>
      <c r="P19" s="157"/>
      <c r="Q19" s="341"/>
      <c r="R19" s="341"/>
      <c r="S19" s="341"/>
      <c r="T19" s="341"/>
      <c r="U19" s="355"/>
      <c r="V19" s="349"/>
      <c r="W19" s="155"/>
      <c r="X19" s="155"/>
      <c r="Y19" s="155"/>
      <c r="Z19" s="50">
        <v>2</v>
      </c>
      <c r="AA19" s="51" t="str">
        <f t="shared" si="0"/>
        <v xml:space="preserve">  </v>
      </c>
      <c r="AB19" s="148"/>
      <c r="AC19" s="52" t="str">
        <f t="shared" si="1"/>
        <v xml:space="preserve"> </v>
      </c>
      <c r="AD19" s="148"/>
      <c r="AE19" s="52" t="str">
        <f t="shared" si="2"/>
        <v xml:space="preserve"> </v>
      </c>
      <c r="AF19" s="148"/>
      <c r="AG19" s="148"/>
      <c r="AH19" s="42"/>
      <c r="AI19" s="175"/>
      <c r="AJ19" s="53" t="str">
        <f t="shared" si="3"/>
        <v xml:space="preserve"> </v>
      </c>
      <c r="AK19" s="60"/>
      <c r="AL19" s="60"/>
      <c r="AM19" s="60"/>
      <c r="AN19" s="60"/>
      <c r="AO19" s="341"/>
      <c r="AP19" s="341"/>
      <c r="AQ19" s="349"/>
      <c r="AR19" s="37"/>
      <c r="AS19" s="351"/>
      <c r="AT19" s="351"/>
      <c r="AU19" s="354"/>
      <c r="AV19" s="338"/>
      <c r="AW19" s="345"/>
      <c r="AX19" s="347"/>
      <c r="AY19" s="347"/>
      <c r="AZ19" s="347"/>
      <c r="BA19" s="326"/>
      <c r="BB19" s="341"/>
      <c r="BC19" s="338"/>
      <c r="BD19" s="341"/>
      <c r="BE19" s="341"/>
      <c r="BF19" s="341"/>
      <c r="BG19" s="338"/>
      <c r="BH19" s="38"/>
      <c r="BI19" s="48"/>
      <c r="BJ19" s="39"/>
      <c r="BK19" s="343"/>
      <c r="BL19" s="332"/>
      <c r="BM19" s="332"/>
      <c r="BN19" s="335"/>
      <c r="BO19" s="330"/>
      <c r="BP19" s="326"/>
      <c r="BQ19" s="330"/>
      <c r="BR19" s="325"/>
      <c r="BS19" s="326"/>
      <c r="BT19" s="327"/>
      <c r="BU19" s="326"/>
      <c r="BV19" s="329"/>
      <c r="BW19" s="330"/>
      <c r="BX19" s="367"/>
      <c r="BY19" s="366"/>
      <c r="CA19" s="366"/>
      <c r="CB19" s="369"/>
      <c r="CC19" s="366"/>
      <c r="CD19" s="366"/>
      <c r="CE19" s="366"/>
      <c r="CF19" s="366"/>
    </row>
    <row r="20" spans="1:84" s="36" customFormat="1" ht="46.5" customHeight="1" x14ac:dyDescent="0.25">
      <c r="B20" s="359"/>
      <c r="C20" s="361"/>
      <c r="D20" s="168"/>
      <c r="E20" s="362"/>
      <c r="F20" s="362"/>
      <c r="G20" s="361"/>
      <c r="H20" s="170"/>
      <c r="I20" s="364"/>
      <c r="J20" s="330"/>
      <c r="K20" s="330"/>
      <c r="L20" s="330"/>
      <c r="M20" s="358"/>
      <c r="N20" s="35"/>
      <c r="O20" s="342"/>
      <c r="P20" s="158"/>
      <c r="Q20" s="341"/>
      <c r="R20" s="342"/>
      <c r="S20" s="341"/>
      <c r="T20" s="342"/>
      <c r="U20" s="355"/>
      <c r="V20" s="356"/>
      <c r="W20" s="155"/>
      <c r="X20" s="155"/>
      <c r="Y20" s="155"/>
      <c r="Z20" s="50">
        <v>3</v>
      </c>
      <c r="AA20" s="51" t="str">
        <f t="shared" si="0"/>
        <v xml:space="preserve">  </v>
      </c>
      <c r="AB20" s="148"/>
      <c r="AC20" s="52" t="str">
        <f t="shared" si="1"/>
        <v xml:space="preserve"> </v>
      </c>
      <c r="AD20" s="148"/>
      <c r="AE20" s="52" t="str">
        <f t="shared" si="2"/>
        <v xml:space="preserve"> </v>
      </c>
      <c r="AF20" s="148"/>
      <c r="AG20" s="148"/>
      <c r="AH20" s="42"/>
      <c r="AI20" s="175"/>
      <c r="AJ20" s="53" t="str">
        <f t="shared" si="3"/>
        <v xml:space="preserve"> </v>
      </c>
      <c r="AK20" s="60"/>
      <c r="AL20" s="60"/>
      <c r="AM20" s="60"/>
      <c r="AN20" s="60"/>
      <c r="AO20" s="342"/>
      <c r="AP20" s="342"/>
      <c r="AQ20" s="349"/>
      <c r="AR20" s="37"/>
      <c r="AS20" s="352"/>
      <c r="AT20" s="352"/>
      <c r="AU20" s="354"/>
      <c r="AV20" s="339"/>
      <c r="AW20" s="345"/>
      <c r="AX20" s="347"/>
      <c r="AY20" s="347"/>
      <c r="AZ20" s="347"/>
      <c r="BA20" s="326"/>
      <c r="BB20" s="342"/>
      <c r="BC20" s="339"/>
      <c r="BD20" s="342"/>
      <c r="BE20" s="342"/>
      <c r="BF20" s="342"/>
      <c r="BG20" s="339"/>
      <c r="BH20" s="38"/>
      <c r="BI20" s="48"/>
      <c r="BJ20" s="39"/>
      <c r="BK20" s="343"/>
      <c r="BL20" s="333"/>
      <c r="BM20" s="333"/>
      <c r="BN20" s="336"/>
      <c r="BO20" s="330"/>
      <c r="BP20" s="326"/>
      <c r="BQ20" s="330"/>
      <c r="BR20" s="325"/>
      <c r="BS20" s="326"/>
      <c r="BT20" s="328"/>
      <c r="BU20" s="326"/>
      <c r="BV20" s="329"/>
      <c r="BW20" s="330"/>
      <c r="BX20" s="367"/>
      <c r="BY20" s="366"/>
      <c r="CA20" s="366"/>
      <c r="CB20" s="370"/>
      <c r="CC20" s="366"/>
      <c r="CD20" s="366"/>
      <c r="CE20" s="366"/>
      <c r="CF20" s="366"/>
    </row>
    <row r="21" spans="1:84" s="36" customFormat="1" ht="46.5" customHeight="1" x14ac:dyDescent="0.25">
      <c r="B21" s="359" t="s">
        <v>99</v>
      </c>
      <c r="C21" s="360"/>
      <c r="D21" s="167"/>
      <c r="E21" s="360"/>
      <c r="F21" s="360"/>
      <c r="G21" s="360"/>
      <c r="H21" s="169"/>
      <c r="I21" s="363"/>
      <c r="J21" s="330"/>
      <c r="K21" s="330"/>
      <c r="L21" s="330"/>
      <c r="M21" s="357"/>
      <c r="N21" s="35"/>
      <c r="O21" s="340"/>
      <c r="P21" s="156"/>
      <c r="Q21" s="340"/>
      <c r="R21" s="340" t="str">
        <f>IF(Q21="MUY BAJA
(20%)","20%",IF(Q21="BAJA 
(40%)","40%",IF(Q21="MODERADA
(60%)","60%",IF(Q21="ALTA
(80%)","80%",IF(Q21="MUY ALTA
(100%)","100%","0%")))))</f>
        <v>0%</v>
      </c>
      <c r="S21" s="340"/>
      <c r="T21" s="340"/>
      <c r="U21" s="355" t="str">
        <f t="shared" ref="U21" si="14">IF(T21="INSIGNIFICANTE
(20%)","20%",IF(T21="MENOR
(40%)","40%",IF(T21="MODERADO
(60%)","60%",IF(T21="MAYOR
(80%)","80%",IF(T21="CATASTRÓFICO
(100%)","100%","0%")))))</f>
        <v>0%</v>
      </c>
      <c r="V21" s="348"/>
      <c r="W21" s="155"/>
      <c r="X21" s="155"/>
      <c r="Y21" s="155"/>
      <c r="Z21" s="50">
        <v>1</v>
      </c>
      <c r="AA21" s="51" t="str">
        <f t="shared" si="0"/>
        <v xml:space="preserve">  </v>
      </c>
      <c r="AB21" s="148"/>
      <c r="AC21" s="52" t="str">
        <f t="shared" si="1"/>
        <v xml:space="preserve"> </v>
      </c>
      <c r="AD21" s="148"/>
      <c r="AE21" s="52" t="str">
        <f t="shared" si="2"/>
        <v xml:space="preserve"> </v>
      </c>
      <c r="AF21" s="148"/>
      <c r="AG21" s="148"/>
      <c r="AH21" s="42"/>
      <c r="AI21" s="175"/>
      <c r="AJ21" s="53" t="str">
        <f t="shared" si="3"/>
        <v xml:space="preserve"> </v>
      </c>
      <c r="AK21" s="60"/>
      <c r="AL21" s="60"/>
      <c r="AM21" s="60"/>
      <c r="AN21" s="60"/>
      <c r="AO21" s="340"/>
      <c r="AP21" s="340"/>
      <c r="AQ21" s="348"/>
      <c r="AR21" s="37"/>
      <c r="AS21" s="350"/>
      <c r="AT21" s="350"/>
      <c r="AU21" s="353" t="str">
        <f t="shared" ref="AU21" si="15">IF(AS21="Reducir","SI",IF(AS21="Aceptar","NO",IF(AS21="Evitar","NO"," ")))</f>
        <v xml:space="preserve"> </v>
      </c>
      <c r="AV21" s="337"/>
      <c r="AW21" s="344" t="str">
        <f t="shared" ref="AW21" si="16">IF($AU21="SI","Diligencie aquí la acción",IF($AU21="NO","N/A"," "))</f>
        <v xml:space="preserve"> </v>
      </c>
      <c r="AX21" s="346" t="str">
        <f t="shared" ref="AX21" si="17">IF($AU21="SI","Diligencie aquí el responsable",IF($AU21="NO","N/A"," "))</f>
        <v xml:space="preserve"> </v>
      </c>
      <c r="AY21" s="346" t="str">
        <f t="shared" ref="AY21" si="18">IF($AU21="SI","Diligencie aquí la fecha de implementación de la acción",IF($AU21="NO","N/A"," "))</f>
        <v xml:space="preserve"> </v>
      </c>
      <c r="AZ21" s="346" t="str">
        <f t="shared" ref="AZ21" si="19">IF($AU21="SI","Diligencie aquí la fecha de seguimiento a la acción",IF($AU21="NO","N/A"," "))</f>
        <v xml:space="preserve"> </v>
      </c>
      <c r="BA21" s="326"/>
      <c r="BB21" s="340"/>
      <c r="BC21" s="337"/>
      <c r="BD21" s="340"/>
      <c r="BE21" s="340"/>
      <c r="BF21" s="340"/>
      <c r="BG21" s="337"/>
      <c r="BH21" s="38"/>
      <c r="BI21" s="48"/>
      <c r="BJ21" s="39"/>
      <c r="BK21" s="343"/>
      <c r="BL21" s="331"/>
      <c r="BM21" s="331"/>
      <c r="BN21" s="334" t="str">
        <f t="shared" ref="BN21" si="20">IF(BM21=0,"100%",IFERROR(BL21/BM21/BL21," "))</f>
        <v>100%</v>
      </c>
      <c r="BO21" s="330"/>
      <c r="BP21" s="326"/>
      <c r="BQ21" s="330"/>
      <c r="BR21" s="325"/>
      <c r="BS21" s="326"/>
      <c r="BT21" s="327"/>
      <c r="BU21" s="326"/>
      <c r="BV21" s="329"/>
      <c r="BW21" s="330"/>
      <c r="BX21"/>
      <c r="BY21"/>
      <c r="CA21"/>
      <c r="CB21"/>
      <c r="CC21"/>
      <c r="CD21"/>
      <c r="CE21"/>
      <c r="CF21"/>
    </row>
    <row r="22" spans="1:84" s="36" customFormat="1" ht="46.5" customHeight="1" x14ac:dyDescent="0.25">
      <c r="B22" s="359"/>
      <c r="C22" s="361"/>
      <c r="D22" s="168"/>
      <c r="E22" s="361"/>
      <c r="F22" s="361"/>
      <c r="G22" s="361"/>
      <c r="H22" s="170"/>
      <c r="I22" s="364"/>
      <c r="J22" s="330"/>
      <c r="K22" s="330"/>
      <c r="L22" s="330"/>
      <c r="M22" s="358"/>
      <c r="N22" s="35"/>
      <c r="O22" s="341"/>
      <c r="P22" s="157"/>
      <c r="Q22" s="341"/>
      <c r="R22" s="341"/>
      <c r="S22" s="341"/>
      <c r="T22" s="341"/>
      <c r="U22" s="355"/>
      <c r="V22" s="349"/>
      <c r="W22" s="155"/>
      <c r="X22" s="155"/>
      <c r="Y22" s="155"/>
      <c r="Z22" s="50">
        <v>2</v>
      </c>
      <c r="AA22" s="51" t="str">
        <f t="shared" si="0"/>
        <v xml:space="preserve">  </v>
      </c>
      <c r="AB22" s="148"/>
      <c r="AC22" s="52" t="str">
        <f t="shared" si="1"/>
        <v xml:space="preserve"> </v>
      </c>
      <c r="AD22" s="148"/>
      <c r="AE22" s="52" t="str">
        <f t="shared" si="2"/>
        <v xml:space="preserve"> </v>
      </c>
      <c r="AF22" s="148"/>
      <c r="AG22" s="148"/>
      <c r="AH22" s="42"/>
      <c r="AI22" s="175"/>
      <c r="AJ22" s="53" t="str">
        <f t="shared" si="3"/>
        <v xml:space="preserve"> </v>
      </c>
      <c r="AK22" s="60"/>
      <c r="AL22" s="60"/>
      <c r="AM22" s="60"/>
      <c r="AN22" s="60"/>
      <c r="AO22" s="341"/>
      <c r="AP22" s="341"/>
      <c r="AQ22" s="349"/>
      <c r="AR22" s="37"/>
      <c r="AS22" s="351"/>
      <c r="AT22" s="351"/>
      <c r="AU22" s="354"/>
      <c r="AV22" s="338"/>
      <c r="AW22" s="345"/>
      <c r="AX22" s="347"/>
      <c r="AY22" s="347"/>
      <c r="AZ22" s="347"/>
      <c r="BA22" s="326"/>
      <c r="BB22" s="341"/>
      <c r="BC22" s="338"/>
      <c r="BD22" s="341"/>
      <c r="BE22" s="341"/>
      <c r="BF22" s="341"/>
      <c r="BG22" s="338"/>
      <c r="BH22" s="38"/>
      <c r="BI22" s="48"/>
      <c r="BJ22" s="39"/>
      <c r="BK22" s="343"/>
      <c r="BL22" s="332"/>
      <c r="BM22" s="332"/>
      <c r="BN22" s="335"/>
      <c r="BO22" s="330"/>
      <c r="BP22" s="326"/>
      <c r="BQ22" s="330"/>
      <c r="BR22" s="325"/>
      <c r="BS22" s="326"/>
      <c r="BT22" s="327"/>
      <c r="BU22" s="326"/>
      <c r="BV22" s="329"/>
      <c r="BW22" s="330"/>
      <c r="BX22"/>
      <c r="BY22"/>
      <c r="CA22"/>
      <c r="CB22"/>
      <c r="CC22"/>
      <c r="CD22"/>
      <c r="CE22"/>
      <c r="CF22"/>
    </row>
    <row r="23" spans="1:84" s="36" customFormat="1" ht="46.5" customHeight="1" x14ac:dyDescent="0.25">
      <c r="B23" s="359"/>
      <c r="C23" s="361"/>
      <c r="D23" s="168"/>
      <c r="E23" s="362"/>
      <c r="F23" s="362"/>
      <c r="G23" s="361"/>
      <c r="H23" s="170"/>
      <c r="I23" s="364"/>
      <c r="J23" s="330"/>
      <c r="K23" s="330"/>
      <c r="L23" s="330"/>
      <c r="M23" s="358"/>
      <c r="N23" s="35"/>
      <c r="O23" s="342"/>
      <c r="P23" s="158"/>
      <c r="Q23" s="341"/>
      <c r="R23" s="342"/>
      <c r="S23" s="341"/>
      <c r="T23" s="342"/>
      <c r="U23" s="355"/>
      <c r="V23" s="356"/>
      <c r="W23" s="155"/>
      <c r="X23" s="155"/>
      <c r="Y23" s="155"/>
      <c r="Z23" s="50">
        <v>3</v>
      </c>
      <c r="AA23" s="51" t="str">
        <f t="shared" si="0"/>
        <v xml:space="preserve">  </v>
      </c>
      <c r="AB23" s="148"/>
      <c r="AC23" s="52" t="str">
        <f t="shared" si="1"/>
        <v xml:space="preserve"> </v>
      </c>
      <c r="AD23" s="148"/>
      <c r="AE23" s="52" t="str">
        <f t="shared" si="2"/>
        <v xml:space="preserve"> </v>
      </c>
      <c r="AF23" s="148"/>
      <c r="AG23" s="148"/>
      <c r="AH23" s="42"/>
      <c r="AI23" s="175"/>
      <c r="AJ23" s="53" t="str">
        <f t="shared" si="3"/>
        <v xml:space="preserve"> </v>
      </c>
      <c r="AK23" s="60"/>
      <c r="AL23" s="60"/>
      <c r="AM23" s="60"/>
      <c r="AN23" s="60"/>
      <c r="AO23" s="342"/>
      <c r="AP23" s="342"/>
      <c r="AQ23" s="349"/>
      <c r="AR23" s="37"/>
      <c r="AS23" s="352"/>
      <c r="AT23" s="352"/>
      <c r="AU23" s="354"/>
      <c r="AV23" s="339"/>
      <c r="AW23" s="345"/>
      <c r="AX23" s="347"/>
      <c r="AY23" s="347"/>
      <c r="AZ23" s="347"/>
      <c r="BA23" s="326"/>
      <c r="BB23" s="342"/>
      <c r="BC23" s="339"/>
      <c r="BD23" s="342"/>
      <c r="BE23" s="342"/>
      <c r="BF23" s="342"/>
      <c r="BG23" s="339"/>
      <c r="BH23" s="38"/>
      <c r="BI23" s="48"/>
      <c r="BJ23" s="39"/>
      <c r="BK23" s="343"/>
      <c r="BL23" s="333"/>
      <c r="BM23" s="333"/>
      <c r="BN23" s="336"/>
      <c r="BO23" s="330"/>
      <c r="BP23" s="326"/>
      <c r="BQ23" s="330"/>
      <c r="BR23" s="325"/>
      <c r="BS23" s="326"/>
      <c r="BT23" s="328"/>
      <c r="BU23" s="326"/>
      <c r="BV23" s="329"/>
      <c r="BW23" s="330"/>
      <c r="BX23"/>
      <c r="BY23"/>
      <c r="CA23"/>
      <c r="CB23"/>
      <c r="CC23"/>
      <c r="CD23"/>
      <c r="CE23"/>
      <c r="CF23"/>
    </row>
    <row r="24" spans="1:84" s="36" customFormat="1" ht="46.5" customHeight="1" x14ac:dyDescent="0.25">
      <c r="B24" s="359" t="s">
        <v>100</v>
      </c>
      <c r="C24" s="360"/>
      <c r="D24" s="167"/>
      <c r="E24" s="360"/>
      <c r="F24" s="360"/>
      <c r="G24" s="360"/>
      <c r="H24" s="169"/>
      <c r="I24" s="363"/>
      <c r="J24" s="330"/>
      <c r="K24" s="330"/>
      <c r="L24" s="330"/>
      <c r="M24" s="357"/>
      <c r="N24" s="35"/>
      <c r="O24" s="340"/>
      <c r="P24" s="156"/>
      <c r="Q24" s="340"/>
      <c r="R24" s="340" t="str">
        <f>IF(Q24="MUY BAJA
(20%)","20%",IF(Q24="BAJA 
(40%)","40%",IF(Q24="MODERADA
(60%)","60%",IF(Q24="ALTA
(80%)","80%",IF(Q24="MUY ALTA
(100%)","100%","0%")))))</f>
        <v>0%</v>
      </c>
      <c r="S24" s="340"/>
      <c r="T24" s="340"/>
      <c r="U24" s="355" t="str">
        <f t="shared" ref="U24" si="21">IF(T24="INSIGNIFICANTE
(20%)","20%",IF(T24="MENOR
(40%)","40%",IF(T24="MODERADO
(60%)","60%",IF(T24="MAYOR
(80%)","80%",IF(T24="CATASTRÓFICO
(100%)","100%","0%")))))</f>
        <v>0%</v>
      </c>
      <c r="V24" s="348"/>
      <c r="W24" s="155"/>
      <c r="X24" s="155"/>
      <c r="Y24" s="155"/>
      <c r="Z24" s="50">
        <v>1</v>
      </c>
      <c r="AA24" s="51" t="str">
        <f t="shared" si="0"/>
        <v xml:space="preserve">  </v>
      </c>
      <c r="AB24" s="148"/>
      <c r="AC24" s="52" t="str">
        <f t="shared" si="1"/>
        <v xml:space="preserve"> </v>
      </c>
      <c r="AD24" s="148"/>
      <c r="AE24" s="52" t="str">
        <f t="shared" si="2"/>
        <v xml:space="preserve"> </v>
      </c>
      <c r="AF24" s="148"/>
      <c r="AG24" s="148"/>
      <c r="AH24" s="42"/>
      <c r="AI24" s="175"/>
      <c r="AJ24" s="53" t="str">
        <f t="shared" si="3"/>
        <v xml:space="preserve"> </v>
      </c>
      <c r="AK24" s="60"/>
      <c r="AL24" s="60"/>
      <c r="AM24" s="60"/>
      <c r="AN24" s="60"/>
      <c r="AO24" s="340"/>
      <c r="AP24" s="340"/>
      <c r="AQ24" s="348"/>
      <c r="AR24" s="37"/>
      <c r="AS24" s="350"/>
      <c r="AT24" s="350"/>
      <c r="AU24" s="353" t="str">
        <f t="shared" ref="AU24" si="22">IF(AS24="Reducir","SI",IF(AS24="Aceptar","NO",IF(AS24="Evitar","NO"," ")))</f>
        <v xml:space="preserve"> </v>
      </c>
      <c r="AV24" s="337"/>
      <c r="AW24" s="344" t="str">
        <f t="shared" ref="AW24" si="23">IF($AU24="SI","Diligencie aquí la acción",IF($AU24="NO","N/A"," "))</f>
        <v xml:space="preserve"> </v>
      </c>
      <c r="AX24" s="346" t="str">
        <f t="shared" ref="AX24" si="24">IF($AU24="SI","Diligencie aquí el responsable",IF($AU24="NO","N/A"," "))</f>
        <v xml:space="preserve"> </v>
      </c>
      <c r="AY24" s="346" t="str">
        <f t="shared" ref="AY24" si="25">IF($AU24="SI","Diligencie aquí la fecha de implementación de la acción",IF($AU24="NO","N/A"," "))</f>
        <v xml:space="preserve"> </v>
      </c>
      <c r="AZ24" s="346" t="str">
        <f t="shared" ref="AZ24" si="26">IF($AU24="SI","Diligencie aquí la fecha de seguimiento a la acción",IF($AU24="NO","N/A"," "))</f>
        <v xml:space="preserve"> </v>
      </c>
      <c r="BA24" s="326"/>
      <c r="BB24" s="340"/>
      <c r="BC24" s="337"/>
      <c r="BD24" s="340"/>
      <c r="BE24" s="340"/>
      <c r="BF24" s="340"/>
      <c r="BG24" s="337"/>
      <c r="BH24" s="38"/>
      <c r="BI24" s="48"/>
      <c r="BJ24" s="39"/>
      <c r="BK24" s="343"/>
      <c r="BL24" s="331"/>
      <c r="BM24" s="331"/>
      <c r="BN24" s="334" t="str">
        <f t="shared" ref="BN24" si="27">IF(BM24=0,"100%",IFERROR(BL24/BM24/BL24," "))</f>
        <v>100%</v>
      </c>
      <c r="BO24" s="330"/>
      <c r="BP24" s="326"/>
      <c r="BQ24" s="330"/>
      <c r="BR24" s="325"/>
      <c r="BS24" s="326"/>
      <c r="BT24" s="327"/>
      <c r="BU24" s="326"/>
      <c r="BV24" s="329"/>
      <c r="BW24" s="330"/>
      <c r="BX24"/>
      <c r="BY24"/>
      <c r="CA24"/>
      <c r="CB24"/>
      <c r="CC24"/>
      <c r="CD24"/>
      <c r="CE24"/>
      <c r="CF24"/>
    </row>
    <row r="25" spans="1:84" s="36" customFormat="1" ht="46.5" customHeight="1" x14ac:dyDescent="0.25">
      <c r="B25" s="359"/>
      <c r="C25" s="361"/>
      <c r="D25" s="168"/>
      <c r="E25" s="361"/>
      <c r="F25" s="361"/>
      <c r="G25" s="361"/>
      <c r="H25" s="170"/>
      <c r="I25" s="364"/>
      <c r="J25" s="330"/>
      <c r="K25" s="330"/>
      <c r="L25" s="330"/>
      <c r="M25" s="358"/>
      <c r="N25" s="35"/>
      <c r="O25" s="341"/>
      <c r="P25" s="157"/>
      <c r="Q25" s="341"/>
      <c r="R25" s="341"/>
      <c r="S25" s="341"/>
      <c r="T25" s="341"/>
      <c r="U25" s="355"/>
      <c r="V25" s="349"/>
      <c r="W25" s="155"/>
      <c r="X25" s="155"/>
      <c r="Y25" s="155"/>
      <c r="Z25" s="50">
        <v>2</v>
      </c>
      <c r="AA25" s="51" t="str">
        <f t="shared" si="0"/>
        <v xml:space="preserve">  </v>
      </c>
      <c r="AB25" s="148"/>
      <c r="AC25" s="52" t="str">
        <f t="shared" si="1"/>
        <v xml:space="preserve"> </v>
      </c>
      <c r="AD25" s="148"/>
      <c r="AE25" s="52" t="str">
        <f t="shared" si="2"/>
        <v xml:space="preserve"> </v>
      </c>
      <c r="AF25" s="148"/>
      <c r="AG25" s="148"/>
      <c r="AH25" s="42"/>
      <c r="AI25" s="175"/>
      <c r="AJ25" s="53" t="str">
        <f t="shared" si="3"/>
        <v xml:space="preserve"> </v>
      </c>
      <c r="AK25" s="60"/>
      <c r="AL25" s="60"/>
      <c r="AM25" s="60"/>
      <c r="AN25" s="60"/>
      <c r="AO25" s="341"/>
      <c r="AP25" s="341"/>
      <c r="AQ25" s="349"/>
      <c r="AR25" s="37"/>
      <c r="AS25" s="351"/>
      <c r="AT25" s="351"/>
      <c r="AU25" s="354"/>
      <c r="AV25" s="338"/>
      <c r="AW25" s="345"/>
      <c r="AX25" s="347"/>
      <c r="AY25" s="347"/>
      <c r="AZ25" s="347"/>
      <c r="BA25" s="326"/>
      <c r="BB25" s="341"/>
      <c r="BC25" s="338"/>
      <c r="BD25" s="341"/>
      <c r="BE25" s="341"/>
      <c r="BF25" s="341"/>
      <c r="BG25" s="338"/>
      <c r="BH25" s="38"/>
      <c r="BI25" s="48"/>
      <c r="BJ25" s="39"/>
      <c r="BK25" s="343"/>
      <c r="BL25" s="332"/>
      <c r="BM25" s="332"/>
      <c r="BN25" s="335"/>
      <c r="BO25" s="330"/>
      <c r="BP25" s="326"/>
      <c r="BQ25" s="330"/>
      <c r="BR25" s="325"/>
      <c r="BS25" s="326"/>
      <c r="BT25" s="327"/>
      <c r="BU25" s="326"/>
      <c r="BV25" s="329"/>
      <c r="BW25" s="330"/>
      <c r="BX25"/>
      <c r="BY25"/>
      <c r="CA25"/>
      <c r="CB25"/>
      <c r="CC25"/>
      <c r="CD25"/>
      <c r="CE25"/>
      <c r="CF25"/>
    </row>
    <row r="26" spans="1:84" s="36" customFormat="1" ht="46.5" customHeight="1" x14ac:dyDescent="0.25">
      <c r="B26" s="359"/>
      <c r="C26" s="361"/>
      <c r="D26" s="168"/>
      <c r="E26" s="362"/>
      <c r="F26" s="362"/>
      <c r="G26" s="361"/>
      <c r="H26" s="170"/>
      <c r="I26" s="364"/>
      <c r="J26" s="330"/>
      <c r="K26" s="330"/>
      <c r="L26" s="330"/>
      <c r="M26" s="358"/>
      <c r="N26" s="35"/>
      <c r="O26" s="342"/>
      <c r="P26" s="157"/>
      <c r="Q26" s="341"/>
      <c r="R26" s="342"/>
      <c r="S26" s="341"/>
      <c r="T26" s="342"/>
      <c r="U26" s="355"/>
      <c r="V26" s="356"/>
      <c r="W26" s="154"/>
      <c r="X26" s="154"/>
      <c r="Y26" s="154"/>
      <c r="Z26" s="110">
        <v>3</v>
      </c>
      <c r="AA26" s="111" t="str">
        <f t="shared" si="0"/>
        <v xml:space="preserve">  </v>
      </c>
      <c r="AB26" s="156"/>
      <c r="AC26" s="112" t="str">
        <f t="shared" si="1"/>
        <v xml:space="preserve"> </v>
      </c>
      <c r="AD26" s="156"/>
      <c r="AE26" s="112" t="str">
        <f t="shared" si="2"/>
        <v xml:space="preserve"> </v>
      </c>
      <c r="AF26" s="156"/>
      <c r="AG26" s="156"/>
      <c r="AH26" s="113"/>
      <c r="AI26" s="162"/>
      <c r="AJ26" s="114" t="str">
        <f t="shared" si="3"/>
        <v xml:space="preserve"> </v>
      </c>
      <c r="AK26" s="115"/>
      <c r="AL26" s="115"/>
      <c r="AM26" s="115"/>
      <c r="AN26" s="115"/>
      <c r="AO26" s="342"/>
      <c r="AP26" s="342"/>
      <c r="AQ26" s="349"/>
      <c r="AR26" s="37"/>
      <c r="AS26" s="352"/>
      <c r="AT26" s="352"/>
      <c r="AU26" s="354"/>
      <c r="AV26" s="339"/>
      <c r="AW26" s="345"/>
      <c r="AX26" s="347"/>
      <c r="AY26" s="347"/>
      <c r="AZ26" s="347"/>
      <c r="BA26" s="326"/>
      <c r="BB26" s="342"/>
      <c r="BC26" s="339"/>
      <c r="BD26" s="342"/>
      <c r="BE26" s="342"/>
      <c r="BF26" s="342"/>
      <c r="BG26" s="339"/>
      <c r="BH26" s="38"/>
      <c r="BI26" s="48"/>
      <c r="BJ26" s="39"/>
      <c r="BK26" s="343"/>
      <c r="BL26" s="333"/>
      <c r="BM26" s="333"/>
      <c r="BN26" s="336"/>
      <c r="BO26" s="330"/>
      <c r="BP26" s="326"/>
      <c r="BQ26" s="330"/>
      <c r="BR26" s="325"/>
      <c r="BS26" s="326"/>
      <c r="BT26" s="328"/>
      <c r="BU26" s="326"/>
      <c r="BV26" s="329"/>
      <c r="BW26" s="330"/>
      <c r="BX26"/>
      <c r="BY26"/>
      <c r="CA26"/>
      <c r="CB26"/>
      <c r="CC26"/>
      <c r="CD26"/>
      <c r="CE26"/>
      <c r="CF26"/>
    </row>
    <row r="27" spans="1:84" s="116" customFormat="1" ht="12.75" customHeight="1" x14ac:dyDescent="0.2">
      <c r="B27" s="117"/>
      <c r="C27" s="123"/>
      <c r="D27" s="123"/>
      <c r="E27" s="117"/>
      <c r="F27" s="117"/>
      <c r="G27" s="117"/>
      <c r="H27" s="117"/>
      <c r="I27" s="117"/>
      <c r="J27" s="117"/>
      <c r="K27" s="117"/>
      <c r="L27" s="117"/>
      <c r="M27" s="117"/>
      <c r="N27" s="117"/>
      <c r="O27" s="117"/>
      <c r="P27" s="117"/>
      <c r="Q27" s="117"/>
      <c r="R27" s="118"/>
      <c r="S27" s="118"/>
      <c r="T27" s="117"/>
      <c r="U27" s="117"/>
      <c r="V27" s="117"/>
      <c r="W27" s="117"/>
      <c r="X27" s="117"/>
      <c r="Y27" s="117"/>
      <c r="Z27" s="118"/>
      <c r="AA27" s="117"/>
      <c r="AB27" s="118"/>
      <c r="AC27" s="119"/>
      <c r="AD27" s="117"/>
      <c r="AF27" s="118"/>
      <c r="AG27" s="117"/>
      <c r="AH27" s="117"/>
      <c r="AI27" s="120"/>
      <c r="AJ27" s="118"/>
      <c r="AK27" s="118"/>
      <c r="AL27" s="118"/>
      <c r="AM27" s="118"/>
      <c r="AN27" s="118"/>
      <c r="AO27" s="117"/>
      <c r="AP27" s="117"/>
      <c r="AQ27" s="117"/>
      <c r="AR27" s="121"/>
      <c r="AS27" s="117"/>
      <c r="AT27" s="117"/>
      <c r="AU27" s="117"/>
      <c r="AV27" s="117"/>
      <c r="AW27" s="117"/>
      <c r="AX27" s="117"/>
      <c r="AY27" s="117"/>
      <c r="AZ27" s="117"/>
      <c r="BA27" s="117"/>
      <c r="BB27" s="117"/>
      <c r="BC27" s="117"/>
      <c r="BD27" s="122"/>
      <c r="BE27" s="117"/>
      <c r="BF27" s="117"/>
      <c r="BG27" s="122"/>
      <c r="BH27" s="122"/>
      <c r="BI27" s="117"/>
      <c r="BJ27" s="117"/>
      <c r="BK27" s="117"/>
      <c r="BL27" s="117"/>
      <c r="BM27" s="117"/>
      <c r="BN27" s="117"/>
      <c r="BO27" s="117"/>
      <c r="BP27" s="117"/>
      <c r="BQ27" s="117"/>
      <c r="BR27" s="117"/>
      <c r="BS27" s="117"/>
      <c r="BT27" s="117"/>
      <c r="BU27" s="117"/>
      <c r="BV27" s="117"/>
      <c r="BW27" s="117"/>
      <c r="BX27" s="122"/>
      <c r="BY27" s="122"/>
      <c r="CA27" s="122"/>
      <c r="CB27" s="122"/>
      <c r="CC27" s="122"/>
      <c r="CD27" s="122"/>
      <c r="CE27" s="122"/>
      <c r="CF27" s="122"/>
    </row>
    <row r="29" spans="1:84" ht="15.75" x14ac:dyDescent="0.2">
      <c r="F29" s="318" t="s">
        <v>101</v>
      </c>
      <c r="G29" s="319"/>
      <c r="H29" s="319"/>
      <c r="I29" s="319"/>
      <c r="J29" s="319"/>
      <c r="K29" s="319"/>
      <c r="L29" s="319"/>
      <c r="M29" s="319"/>
      <c r="BK29" s="320" t="s">
        <v>102</v>
      </c>
      <c r="BL29" s="320"/>
      <c r="BM29" s="320"/>
      <c r="BN29" s="320"/>
      <c r="BO29" s="320"/>
      <c r="BP29" s="320"/>
      <c r="BQ29" s="320"/>
    </row>
    <row r="30" spans="1:84" ht="15.75" x14ac:dyDescent="0.2">
      <c r="F30" s="54"/>
      <c r="G30" s="321" t="s">
        <v>103</v>
      </c>
      <c r="H30" s="322"/>
      <c r="I30" s="322"/>
      <c r="J30" s="322"/>
      <c r="K30" s="322"/>
      <c r="L30" s="322"/>
      <c r="M30" s="323"/>
      <c r="BK30" s="57"/>
      <c r="BL30" s="324" t="s">
        <v>103</v>
      </c>
      <c r="BM30" s="324"/>
      <c r="BN30" s="324"/>
      <c r="BO30" s="324" t="s">
        <v>104</v>
      </c>
      <c r="BP30" s="324"/>
      <c r="BQ30" s="58"/>
    </row>
    <row r="31" spans="1:84" s="16" customFormat="1" ht="15.75" x14ac:dyDescent="0.2">
      <c r="A31" s="4"/>
      <c r="F31" s="59" t="s">
        <v>105</v>
      </c>
      <c r="G31" s="314"/>
      <c r="H31" s="315"/>
      <c r="I31" s="315"/>
      <c r="J31" s="315"/>
      <c r="K31" s="315"/>
      <c r="L31" s="315"/>
      <c r="M31" s="316"/>
      <c r="R31" s="28"/>
      <c r="S31" s="28"/>
      <c r="Z31" s="28"/>
      <c r="AB31" s="28"/>
      <c r="AC31" s="5"/>
      <c r="AE31" s="4"/>
      <c r="AF31" s="28"/>
      <c r="AI31" s="27"/>
      <c r="AJ31" s="28"/>
      <c r="AK31" s="28"/>
      <c r="AL31" s="28"/>
      <c r="AM31" s="28"/>
      <c r="AN31" s="28"/>
      <c r="AR31" s="18"/>
      <c r="BD31"/>
      <c r="BG31"/>
      <c r="BH31"/>
      <c r="BK31" s="56" t="s">
        <v>105</v>
      </c>
      <c r="BL31" s="317"/>
      <c r="BM31" s="317"/>
      <c r="BN31" s="317"/>
      <c r="BO31" s="317"/>
      <c r="BP31" s="317"/>
      <c r="BQ31" s="317" t="s">
        <v>106</v>
      </c>
      <c r="BZ31" s="4"/>
    </row>
    <row r="32" spans="1:84" s="16" customFormat="1" ht="15.75" x14ac:dyDescent="0.2">
      <c r="A32" s="4"/>
      <c r="F32" s="59" t="s">
        <v>105</v>
      </c>
      <c r="G32" s="314"/>
      <c r="H32" s="315"/>
      <c r="I32" s="315"/>
      <c r="J32" s="315"/>
      <c r="K32" s="315"/>
      <c r="L32" s="315"/>
      <c r="M32" s="316"/>
      <c r="R32" s="28"/>
      <c r="S32" s="28"/>
      <c r="Z32" s="28"/>
      <c r="AB32" s="28"/>
      <c r="AC32" s="5"/>
      <c r="AE32" s="4"/>
      <c r="AF32" s="28"/>
      <c r="AI32" s="27"/>
      <c r="AJ32" s="28"/>
      <c r="AK32" s="28"/>
      <c r="AL32" s="28"/>
      <c r="AM32" s="28"/>
      <c r="AN32" s="28"/>
      <c r="AR32" s="18"/>
      <c r="BD32"/>
      <c r="BG32"/>
      <c r="BH32"/>
      <c r="BK32" s="56" t="s">
        <v>105</v>
      </c>
      <c r="BL32" s="317"/>
      <c r="BM32" s="317"/>
      <c r="BN32" s="317"/>
      <c r="BO32" s="317"/>
      <c r="BP32" s="317"/>
      <c r="BQ32" s="317"/>
      <c r="BZ32" s="4"/>
    </row>
    <row r="33" spans="1:78" s="16" customFormat="1" ht="15.75" x14ac:dyDescent="0.2">
      <c r="A33" s="4"/>
      <c r="F33" s="59" t="s">
        <v>105</v>
      </c>
      <c r="G33" s="314"/>
      <c r="H33" s="315"/>
      <c r="I33" s="315"/>
      <c r="J33" s="315"/>
      <c r="K33" s="315"/>
      <c r="L33" s="315"/>
      <c r="M33" s="316"/>
      <c r="R33" s="28"/>
      <c r="S33" s="28"/>
      <c r="Z33" s="28"/>
      <c r="AB33" s="28"/>
      <c r="AC33" s="5"/>
      <c r="AE33" s="4"/>
      <c r="AF33" s="28"/>
      <c r="AI33" s="27"/>
      <c r="AJ33" s="28"/>
      <c r="AK33" s="28"/>
      <c r="AL33" s="28"/>
      <c r="AM33" s="28"/>
      <c r="AN33" s="28"/>
      <c r="AR33" s="18"/>
      <c r="BD33"/>
      <c r="BG33"/>
      <c r="BH33"/>
      <c r="BK33" s="56" t="s">
        <v>105</v>
      </c>
      <c r="BL33" s="317"/>
      <c r="BM33" s="317"/>
      <c r="BN33" s="317"/>
      <c r="BO33" s="317"/>
      <c r="BP33" s="317"/>
      <c r="BQ33" s="317"/>
      <c r="BZ33" s="4"/>
    </row>
    <row r="34" spans="1:78" s="16" customFormat="1" ht="15.75" x14ac:dyDescent="0.2">
      <c r="A34" s="4"/>
      <c r="F34" s="59" t="s">
        <v>105</v>
      </c>
      <c r="G34" s="314"/>
      <c r="H34" s="315"/>
      <c r="I34" s="315"/>
      <c r="J34" s="315"/>
      <c r="K34" s="315"/>
      <c r="L34" s="315"/>
      <c r="M34" s="316"/>
      <c r="R34" s="28"/>
      <c r="S34" s="28"/>
      <c r="Z34" s="28"/>
      <c r="AB34" s="28"/>
      <c r="AC34" s="5"/>
      <c r="AE34" s="4"/>
      <c r="AF34" s="28"/>
      <c r="AI34" s="27"/>
      <c r="AJ34" s="28"/>
      <c r="AK34" s="28"/>
      <c r="AL34" s="28"/>
      <c r="AM34" s="28"/>
      <c r="AN34" s="28"/>
      <c r="AR34" s="18"/>
      <c r="BD34"/>
      <c r="BG34"/>
      <c r="BH34"/>
      <c r="BK34" s="56" t="s">
        <v>105</v>
      </c>
      <c r="BL34" s="317"/>
      <c r="BM34" s="317"/>
      <c r="BN34" s="317"/>
      <c r="BO34" s="317"/>
      <c r="BP34" s="317"/>
      <c r="BQ34" s="317"/>
      <c r="BZ34" s="4"/>
    </row>
    <row r="35" spans="1:78" s="16" customFormat="1" ht="15.75" x14ac:dyDescent="0.2">
      <c r="A35" s="4"/>
      <c r="F35" s="59" t="s">
        <v>105</v>
      </c>
      <c r="G35" s="314"/>
      <c r="H35" s="315"/>
      <c r="I35" s="315"/>
      <c r="J35" s="315"/>
      <c r="K35" s="315"/>
      <c r="L35" s="315"/>
      <c r="M35" s="316"/>
      <c r="R35" s="28"/>
      <c r="S35" s="28"/>
      <c r="Z35" s="28"/>
      <c r="AB35" s="28"/>
      <c r="AC35" s="5"/>
      <c r="AE35" s="4"/>
      <c r="AF35" s="28"/>
      <c r="AI35" s="27"/>
      <c r="AJ35" s="28"/>
      <c r="AK35" s="28"/>
      <c r="AL35" s="28"/>
      <c r="AM35" s="28"/>
      <c r="AN35" s="28"/>
      <c r="AR35" s="18"/>
      <c r="BD35"/>
      <c r="BG35"/>
      <c r="BH35"/>
      <c r="BK35" s="56" t="s">
        <v>105</v>
      </c>
      <c r="BL35" s="317"/>
      <c r="BM35" s="317"/>
      <c r="BN35" s="317"/>
      <c r="BO35" s="317"/>
      <c r="BP35" s="317"/>
      <c r="BQ35" s="317"/>
      <c r="BZ35" s="4"/>
    </row>
    <row r="36" spans="1:78" s="16" customFormat="1" ht="15.75" x14ac:dyDescent="0.2">
      <c r="A36" s="4"/>
      <c r="F36" s="59" t="s">
        <v>107</v>
      </c>
      <c r="G36" s="314"/>
      <c r="H36" s="315"/>
      <c r="I36" s="315"/>
      <c r="J36" s="315"/>
      <c r="K36" s="315"/>
      <c r="L36" s="315"/>
      <c r="M36" s="316"/>
      <c r="R36" s="28"/>
      <c r="S36" s="28"/>
      <c r="Z36" s="28"/>
      <c r="AB36" s="28"/>
      <c r="AC36" s="5"/>
      <c r="AE36" s="4"/>
      <c r="AF36" s="28"/>
      <c r="AI36" s="27"/>
      <c r="AJ36" s="28"/>
      <c r="AK36" s="28"/>
      <c r="AL36" s="28"/>
      <c r="AM36" s="28"/>
      <c r="AN36" s="28"/>
      <c r="AR36" s="18"/>
      <c r="BD36"/>
      <c r="BG36"/>
      <c r="BH36"/>
      <c r="BK36" s="56" t="s">
        <v>107</v>
      </c>
      <c r="BL36" s="317"/>
      <c r="BM36" s="317"/>
      <c r="BN36" s="317"/>
      <c r="BO36" s="317"/>
      <c r="BP36" s="317"/>
      <c r="BQ36" s="317"/>
      <c r="BZ36" s="4"/>
    </row>
    <row r="37" spans="1:78" s="16" customFormat="1" ht="15.75" x14ac:dyDescent="0.2">
      <c r="A37" s="4"/>
      <c r="F37" s="59" t="s">
        <v>107</v>
      </c>
      <c r="G37" s="314"/>
      <c r="H37" s="315"/>
      <c r="I37" s="315"/>
      <c r="J37" s="315"/>
      <c r="K37" s="315"/>
      <c r="L37" s="315"/>
      <c r="M37" s="316"/>
      <c r="R37" s="28"/>
      <c r="S37" s="28"/>
      <c r="Z37" s="28"/>
      <c r="AB37" s="28"/>
      <c r="AC37" s="5"/>
      <c r="AE37" s="4"/>
      <c r="AF37" s="28"/>
      <c r="AI37" s="27"/>
      <c r="AJ37" s="28"/>
      <c r="AK37" s="28"/>
      <c r="AL37" s="28"/>
      <c r="AM37" s="28"/>
      <c r="AN37" s="28"/>
      <c r="AR37" s="18"/>
      <c r="BD37"/>
      <c r="BG37"/>
      <c r="BH37"/>
      <c r="BK37" s="56" t="s">
        <v>107</v>
      </c>
      <c r="BL37" s="317"/>
      <c r="BM37" s="317"/>
      <c r="BN37" s="317"/>
      <c r="BO37" s="317"/>
      <c r="BP37" s="317"/>
      <c r="BQ37" s="317"/>
      <c r="BZ37" s="4"/>
    </row>
    <row r="38" spans="1:78" s="16" customFormat="1" ht="15.75" x14ac:dyDescent="0.2">
      <c r="A38" s="4"/>
      <c r="F38" s="59" t="s">
        <v>107</v>
      </c>
      <c r="G38" s="314"/>
      <c r="H38" s="315"/>
      <c r="I38" s="315"/>
      <c r="J38" s="315"/>
      <c r="K38" s="315"/>
      <c r="L38" s="315"/>
      <c r="M38" s="316"/>
      <c r="R38" s="28"/>
      <c r="S38" s="28"/>
      <c r="Z38" s="28"/>
      <c r="AB38" s="28"/>
      <c r="AC38" s="5"/>
      <c r="AE38" s="4"/>
      <c r="AF38" s="28"/>
      <c r="AI38" s="27"/>
      <c r="AJ38" s="28"/>
      <c r="AK38" s="28"/>
      <c r="AL38" s="28"/>
      <c r="AM38" s="28"/>
      <c r="AN38" s="28"/>
      <c r="AR38" s="18"/>
      <c r="BD38"/>
      <c r="BG38"/>
      <c r="BH38"/>
      <c r="BK38" s="56" t="s">
        <v>107</v>
      </c>
      <c r="BL38" s="317"/>
      <c r="BM38" s="317"/>
      <c r="BN38" s="317"/>
      <c r="BO38" s="317"/>
      <c r="BP38" s="317"/>
      <c r="BQ38" s="317"/>
      <c r="BZ38" s="4"/>
    </row>
    <row r="39" spans="1:78" s="16" customFormat="1" ht="15.75" x14ac:dyDescent="0.2">
      <c r="A39" s="4"/>
      <c r="F39" s="59" t="s">
        <v>108</v>
      </c>
      <c r="G39" s="314"/>
      <c r="H39" s="315"/>
      <c r="I39" s="315"/>
      <c r="J39" s="315"/>
      <c r="K39" s="315"/>
      <c r="L39" s="315"/>
      <c r="M39" s="316"/>
      <c r="R39" s="28"/>
      <c r="S39" s="28"/>
      <c r="Z39" s="28"/>
      <c r="AB39" s="28"/>
      <c r="AC39" s="5"/>
      <c r="AE39" s="4"/>
      <c r="AF39" s="28"/>
      <c r="AI39" s="27"/>
      <c r="AJ39" s="28"/>
      <c r="AK39" s="28"/>
      <c r="AL39" s="28"/>
      <c r="AM39" s="28"/>
      <c r="AN39" s="28"/>
      <c r="AR39" s="18"/>
      <c r="BD39"/>
      <c r="BG39"/>
      <c r="BH39"/>
      <c r="BK39" s="56" t="s">
        <v>108</v>
      </c>
      <c r="BL39" s="317"/>
      <c r="BM39" s="317"/>
      <c r="BN39" s="317"/>
      <c r="BO39" s="317"/>
      <c r="BP39" s="317"/>
      <c r="BQ39" s="317"/>
      <c r="BZ39" s="4"/>
    </row>
    <row r="40" spans="1:78" s="16" customFormat="1" ht="15.75" x14ac:dyDescent="0.2">
      <c r="A40" s="4"/>
      <c r="F40" s="59" t="s">
        <v>109</v>
      </c>
      <c r="G40" s="314"/>
      <c r="H40" s="315"/>
      <c r="I40" s="315"/>
      <c r="J40" s="315"/>
      <c r="K40" s="315"/>
      <c r="L40" s="315"/>
      <c r="M40" s="316"/>
      <c r="R40" s="28"/>
      <c r="S40" s="28"/>
      <c r="Z40" s="28"/>
      <c r="AB40" s="28"/>
      <c r="AC40" s="5"/>
      <c r="AE40" s="4"/>
      <c r="AF40" s="28"/>
      <c r="AI40" s="27"/>
      <c r="AJ40" s="28"/>
      <c r="AK40" s="28"/>
      <c r="AL40" s="28"/>
      <c r="AM40" s="28"/>
      <c r="AN40" s="28"/>
      <c r="AR40" s="18"/>
      <c r="BD40"/>
      <c r="BG40"/>
      <c r="BH40"/>
      <c r="BK40" s="56" t="s">
        <v>109</v>
      </c>
      <c r="BL40" s="317"/>
      <c r="BM40" s="317"/>
      <c r="BN40" s="317"/>
      <c r="BO40" s="317"/>
      <c r="BP40" s="317"/>
      <c r="BQ40" s="317"/>
      <c r="BZ40" s="4"/>
    </row>
  </sheetData>
  <sheetProtection formatCells="0" formatColumns="0" formatRows="0" insertRows="0" insertHyperlinks="0" deleteRows="0"/>
  <mergeCells count="256">
    <mergeCell ref="G2:M2"/>
    <mergeCell ref="G3:M3"/>
    <mergeCell ref="F7:I7"/>
    <mergeCell ref="K7:M7"/>
    <mergeCell ref="F8:I8"/>
    <mergeCell ref="K8:M8"/>
    <mergeCell ref="C11:M11"/>
    <mergeCell ref="O11:AQ11"/>
    <mergeCell ref="AS11:BG11"/>
    <mergeCell ref="BK11:BY11"/>
    <mergeCell ref="CA11:CF11"/>
    <mergeCell ref="C12:M12"/>
    <mergeCell ref="O12:V12"/>
    <mergeCell ref="W12:AA12"/>
    <mergeCell ref="AB12:AN12"/>
    <mergeCell ref="AO12:AQ12"/>
    <mergeCell ref="AS12:BG12"/>
    <mergeCell ref="BK12:BW12"/>
    <mergeCell ref="BX12:BY12"/>
    <mergeCell ref="CA12:CF12"/>
    <mergeCell ref="BX14:BX20"/>
    <mergeCell ref="BY14:BY20"/>
    <mergeCell ref="CA14:CA20"/>
    <mergeCell ref="CB14:CB20"/>
    <mergeCell ref="CC14:CC20"/>
    <mergeCell ref="CD14:CD20"/>
    <mergeCell ref="O15:O17"/>
    <mergeCell ref="Q15:Q17"/>
    <mergeCell ref="R15:R17"/>
    <mergeCell ref="S15:S17"/>
    <mergeCell ref="BF15:BF17"/>
    <mergeCell ref="BG15:BG17"/>
    <mergeCell ref="BK15:BK17"/>
    <mergeCell ref="BL15:BL17"/>
    <mergeCell ref="BM15:BM17"/>
    <mergeCell ref="AY15:AY17"/>
    <mergeCell ref="AZ15:AZ17"/>
    <mergeCell ref="BA15:BA17"/>
    <mergeCell ref="BB15:BB17"/>
    <mergeCell ref="BC15:BC17"/>
    <mergeCell ref="AP18:AP20"/>
    <mergeCell ref="AQ18:AQ20"/>
    <mergeCell ref="AS18:AS20"/>
    <mergeCell ref="AT18:AT20"/>
    <mergeCell ref="CE14:CE20"/>
    <mergeCell ref="CF14:CF20"/>
    <mergeCell ref="B15:B17"/>
    <mergeCell ref="C15:C17"/>
    <mergeCell ref="E15:E17"/>
    <mergeCell ref="F15:F17"/>
    <mergeCell ref="G15:G17"/>
    <mergeCell ref="I15:I17"/>
    <mergeCell ref="J15:J17"/>
    <mergeCell ref="K15:K17"/>
    <mergeCell ref="BW15:BW17"/>
    <mergeCell ref="B18:B20"/>
    <mergeCell ref="C18:C20"/>
    <mergeCell ref="E18:E20"/>
    <mergeCell ref="F18:F20"/>
    <mergeCell ref="G18:G20"/>
    <mergeCell ref="I18:I20"/>
    <mergeCell ref="BN15:BN17"/>
    <mergeCell ref="BO15:BO17"/>
    <mergeCell ref="BP15:BP17"/>
    <mergeCell ref="BQ15:BQ17"/>
    <mergeCell ref="BR15:BR17"/>
    <mergeCell ref="BS15:BS17"/>
    <mergeCell ref="BE15:BE17"/>
    <mergeCell ref="J18:J20"/>
    <mergeCell ref="K18:K20"/>
    <mergeCell ref="L18:L20"/>
    <mergeCell ref="M18:M20"/>
    <mergeCell ref="O18:O20"/>
    <mergeCell ref="Q18:Q20"/>
    <mergeCell ref="BT15:BT17"/>
    <mergeCell ref="BU15:BU17"/>
    <mergeCell ref="BV15:BV17"/>
    <mergeCell ref="BD15:BD17"/>
    <mergeCell ref="AS15:AS17"/>
    <mergeCell ref="AT15:AT17"/>
    <mergeCell ref="AU15:AU17"/>
    <mergeCell ref="AV15:AV17"/>
    <mergeCell ref="AW15:AW17"/>
    <mergeCell ref="AX15:AX17"/>
    <mergeCell ref="T15:T17"/>
    <mergeCell ref="U15:U17"/>
    <mergeCell ref="V15:V17"/>
    <mergeCell ref="AO15:AO17"/>
    <mergeCell ref="AP15:AP17"/>
    <mergeCell ref="AQ15:AQ17"/>
    <mergeCell ref="L15:L17"/>
    <mergeCell ref="M15:M17"/>
    <mergeCell ref="AU18:AU20"/>
    <mergeCell ref="AV18:AV20"/>
    <mergeCell ref="R18:R20"/>
    <mergeCell ref="S18:S20"/>
    <mergeCell ref="T18:T20"/>
    <mergeCell ref="U18:U20"/>
    <mergeCell ref="V18:V20"/>
    <mergeCell ref="AO18:AO20"/>
    <mergeCell ref="BC18:BC20"/>
    <mergeCell ref="BD18:BD20"/>
    <mergeCell ref="BE18:BE20"/>
    <mergeCell ref="BF18:BF20"/>
    <mergeCell ref="BG18:BG20"/>
    <mergeCell ref="BK18:BK20"/>
    <mergeCell ref="AW18:AW20"/>
    <mergeCell ref="AX18:AX20"/>
    <mergeCell ref="AY18:AY20"/>
    <mergeCell ref="AZ18:AZ20"/>
    <mergeCell ref="BA18:BA20"/>
    <mergeCell ref="BB18:BB20"/>
    <mergeCell ref="BR18:BR20"/>
    <mergeCell ref="BS18:BS20"/>
    <mergeCell ref="BT18:BT20"/>
    <mergeCell ref="BU18:BU20"/>
    <mergeCell ref="BV18:BV20"/>
    <mergeCell ref="BW18:BW20"/>
    <mergeCell ref="BL18:BL20"/>
    <mergeCell ref="BM18:BM20"/>
    <mergeCell ref="BN18:BN20"/>
    <mergeCell ref="BO18:BO20"/>
    <mergeCell ref="BP18:BP20"/>
    <mergeCell ref="BQ18:BQ20"/>
    <mergeCell ref="J21:J23"/>
    <mergeCell ref="K21:K23"/>
    <mergeCell ref="L21:L23"/>
    <mergeCell ref="M21:M23"/>
    <mergeCell ref="O21:O23"/>
    <mergeCell ref="Q21:Q23"/>
    <mergeCell ref="B21:B23"/>
    <mergeCell ref="C21:C23"/>
    <mergeCell ref="E21:E23"/>
    <mergeCell ref="F21:F23"/>
    <mergeCell ref="G21:G23"/>
    <mergeCell ref="I21:I23"/>
    <mergeCell ref="AP21:AP23"/>
    <mergeCell ref="AQ21:AQ23"/>
    <mergeCell ref="AS21:AS23"/>
    <mergeCell ref="AT21:AT23"/>
    <mergeCell ref="AU21:AU23"/>
    <mergeCell ref="AV21:AV23"/>
    <mergeCell ref="R21:R23"/>
    <mergeCell ref="S21:S23"/>
    <mergeCell ref="T21:T23"/>
    <mergeCell ref="U21:U23"/>
    <mergeCell ref="V21:V23"/>
    <mergeCell ref="AO21:AO23"/>
    <mergeCell ref="BC21:BC23"/>
    <mergeCell ref="BD21:BD23"/>
    <mergeCell ref="BE21:BE23"/>
    <mergeCell ref="BF21:BF23"/>
    <mergeCell ref="BG21:BG23"/>
    <mergeCell ref="BK21:BK23"/>
    <mergeCell ref="AW21:AW23"/>
    <mergeCell ref="AX21:AX23"/>
    <mergeCell ref="AY21:AY23"/>
    <mergeCell ref="AZ21:AZ23"/>
    <mergeCell ref="BA21:BA23"/>
    <mergeCell ref="BB21:BB23"/>
    <mergeCell ref="BR21:BR23"/>
    <mergeCell ref="BS21:BS23"/>
    <mergeCell ref="BT21:BT23"/>
    <mergeCell ref="BU21:BU23"/>
    <mergeCell ref="BV21:BV23"/>
    <mergeCell ref="BW21:BW23"/>
    <mergeCell ref="BL21:BL23"/>
    <mergeCell ref="BM21:BM23"/>
    <mergeCell ref="BN21:BN23"/>
    <mergeCell ref="BO21:BO23"/>
    <mergeCell ref="BP21:BP23"/>
    <mergeCell ref="BQ21:BQ23"/>
    <mergeCell ref="J24:J26"/>
    <mergeCell ref="K24:K26"/>
    <mergeCell ref="L24:L26"/>
    <mergeCell ref="M24:M26"/>
    <mergeCell ref="O24:O26"/>
    <mergeCell ref="Q24:Q26"/>
    <mergeCell ref="B24:B26"/>
    <mergeCell ref="C24:C26"/>
    <mergeCell ref="E24:E26"/>
    <mergeCell ref="F24:F26"/>
    <mergeCell ref="G24:G26"/>
    <mergeCell ref="I24:I26"/>
    <mergeCell ref="AP24:AP26"/>
    <mergeCell ref="AQ24:AQ26"/>
    <mergeCell ref="AS24:AS26"/>
    <mergeCell ref="AT24:AT26"/>
    <mergeCell ref="AU24:AU26"/>
    <mergeCell ref="AV24:AV26"/>
    <mergeCell ref="R24:R26"/>
    <mergeCell ref="S24:S26"/>
    <mergeCell ref="T24:T26"/>
    <mergeCell ref="U24:U26"/>
    <mergeCell ref="V24:V26"/>
    <mergeCell ref="AO24:AO26"/>
    <mergeCell ref="BC24:BC26"/>
    <mergeCell ref="BD24:BD26"/>
    <mergeCell ref="BE24:BE26"/>
    <mergeCell ref="BF24:BF26"/>
    <mergeCell ref="BG24:BG26"/>
    <mergeCell ref="BK24:BK26"/>
    <mergeCell ref="AW24:AW26"/>
    <mergeCell ref="AX24:AX26"/>
    <mergeCell ref="AY24:AY26"/>
    <mergeCell ref="AZ24:AZ26"/>
    <mergeCell ref="BA24:BA26"/>
    <mergeCell ref="BB24:BB26"/>
    <mergeCell ref="BR24:BR26"/>
    <mergeCell ref="BS24:BS26"/>
    <mergeCell ref="BT24:BT26"/>
    <mergeCell ref="BU24:BU26"/>
    <mergeCell ref="BV24:BV26"/>
    <mergeCell ref="BW24:BW26"/>
    <mergeCell ref="BL24:BL26"/>
    <mergeCell ref="BM24:BM26"/>
    <mergeCell ref="BN24:BN26"/>
    <mergeCell ref="BO24:BO26"/>
    <mergeCell ref="BP24:BP26"/>
    <mergeCell ref="BQ24:BQ26"/>
    <mergeCell ref="F29:M29"/>
    <mergeCell ref="BK29:BQ29"/>
    <mergeCell ref="G30:M30"/>
    <mergeCell ref="BL30:BN30"/>
    <mergeCell ref="BO30:BP30"/>
    <mergeCell ref="G31:M31"/>
    <mergeCell ref="BL31:BN31"/>
    <mergeCell ref="BO31:BP31"/>
    <mergeCell ref="BQ31:BQ40"/>
    <mergeCell ref="G32:M32"/>
    <mergeCell ref="G35:M35"/>
    <mergeCell ref="BL35:BN35"/>
    <mergeCell ref="BO35:BP35"/>
    <mergeCell ref="G36:M36"/>
    <mergeCell ref="BL36:BN36"/>
    <mergeCell ref="BO36:BP36"/>
    <mergeCell ref="BL32:BN32"/>
    <mergeCell ref="BO32:BP32"/>
    <mergeCell ref="G33:M33"/>
    <mergeCell ref="BL33:BN33"/>
    <mergeCell ref="BO33:BP33"/>
    <mergeCell ref="G34:M34"/>
    <mergeCell ref="BL34:BN34"/>
    <mergeCell ref="BO34:BP34"/>
    <mergeCell ref="G39:M39"/>
    <mergeCell ref="BL39:BN39"/>
    <mergeCell ref="BO39:BP39"/>
    <mergeCell ref="G40:M40"/>
    <mergeCell ref="BL40:BN40"/>
    <mergeCell ref="BO40:BP40"/>
    <mergeCell ref="G37:M37"/>
    <mergeCell ref="BL37:BN37"/>
    <mergeCell ref="BO37:BP37"/>
    <mergeCell ref="G38:M38"/>
    <mergeCell ref="BL38:BN38"/>
    <mergeCell ref="BO38:BP38"/>
  </mergeCells>
  <conditionalFormatting sqref="AO14:AO15 AO18 AO21 AO24 R15 R18 R21 R24 U14 O14:P15 Q14:Q26">
    <cfRule type="containsText" dxfId="155" priority="1" operator="containsText" text="IMPROBABLE">
      <formula>NOT(ISERROR(SEARCH("IMPROBABLE",O14)))</formula>
    </cfRule>
    <cfRule type="containsText" dxfId="154" priority="34" operator="containsText" text="Casi seguro">
      <formula>NOT(ISERROR(SEARCH("Casi seguro",O14)))</formula>
    </cfRule>
    <cfRule type="containsText" dxfId="153" priority="35" operator="containsText" text="PROBABLE">
      <formula>NOT(ISERROR(SEARCH("PROBABLE",O14)))</formula>
    </cfRule>
    <cfRule type="containsText" dxfId="152" priority="36" operator="containsText" text="POSIBLE">
      <formula>NOT(ISERROR(SEARCH("POSIBLE",O14)))</formula>
    </cfRule>
    <cfRule type="containsText" dxfId="151" priority="37" operator="containsText" text="Baja ">
      <formula>NOT(ISERROR(SEARCH("Baja ",O14)))</formula>
    </cfRule>
    <cfRule type="containsText" dxfId="150" priority="38" operator="containsText" text="RARA VEZ">
      <formula>NOT(ISERROR(SEARCH("RARA VEZ",O14)))</formula>
    </cfRule>
  </conditionalFormatting>
  <conditionalFormatting sqref="T18 T21 T24 AP18 AP21 AP24 T14:T15 AP14:AP15">
    <cfRule type="containsText" dxfId="149" priority="29" operator="containsText" text="CATASTRÓFICO">
      <formula>NOT(ISERROR(SEARCH("CATASTRÓFICO",T14)))</formula>
    </cfRule>
    <cfRule type="containsText" dxfId="148" priority="30" operator="containsText" text="MAYOR">
      <formula>NOT(ISERROR(SEARCH("MAYOR",T14)))</formula>
    </cfRule>
    <cfRule type="containsText" dxfId="147" priority="31" operator="containsText" text="MODERADO">
      <formula>NOT(ISERROR(SEARCH("MODERADO",T14)))</formula>
    </cfRule>
    <cfRule type="containsText" dxfId="146" priority="32" operator="containsText" text="MENOR">
      <formula>NOT(ISERROR(SEARCH("MENOR",T14)))</formula>
    </cfRule>
    <cfRule type="containsText" dxfId="145" priority="33" operator="containsText" text="LEVE">
      <formula>NOT(ISERROR(SEARCH("LEVE",T14)))</formula>
    </cfRule>
  </conditionalFormatting>
  <conditionalFormatting sqref="AQ14 V18 V21 V24 V15">
    <cfRule type="containsText" dxfId="144" priority="25" operator="containsText" text="EXTREMO">
      <formula>NOT(ISERROR(SEARCH("EXTREMO",V14)))</formula>
    </cfRule>
    <cfRule type="containsText" dxfId="143" priority="26" operator="containsText" text="ALTO">
      <formula>NOT(ISERROR(SEARCH("ALTO",V14)))</formula>
    </cfRule>
    <cfRule type="containsText" dxfId="142" priority="27" operator="containsText" text="MODERADO">
      <formula>NOT(ISERROR(SEARCH("MODERADO",V14)))</formula>
    </cfRule>
    <cfRule type="containsText" dxfId="141" priority="28" operator="containsText" text="BAJO">
      <formula>NOT(ISERROR(SEARCH("BAJO",V14)))</formula>
    </cfRule>
  </conditionalFormatting>
  <conditionalFormatting sqref="R14 S15 S18 S21 S24">
    <cfRule type="containsText" dxfId="140" priority="20" operator="containsText" text="MUY ALTA">
      <formula>NOT(ISERROR(SEARCH("MUY ALTA",R14)))</formula>
    </cfRule>
    <cfRule type="containsText" dxfId="139" priority="21" operator="containsText" text="ALTA">
      <formula>NOT(ISERROR(SEARCH("ALTA",R14)))</formula>
    </cfRule>
    <cfRule type="containsText" dxfId="138" priority="22" operator="containsText" text="MODERAD">
      <formula>NOT(ISERROR(SEARCH("MODERAD",R14)))</formula>
    </cfRule>
    <cfRule type="containsText" dxfId="137" priority="23" operator="containsText" text="Baja ">
      <formula>NOT(ISERROR(SEARCH("Baja ",R14)))</formula>
    </cfRule>
    <cfRule type="containsText" dxfId="136" priority="24" operator="containsText" text="Muy baja">
      <formula>NOT(ISERROR(SEARCH("Muy baja",R14)))</formula>
    </cfRule>
  </conditionalFormatting>
  <conditionalFormatting sqref="O18:P18 O21:P21 O24:P24">
    <cfRule type="containsText" dxfId="135" priority="15" operator="containsText" text="MUY ALTA">
      <formula>NOT(ISERROR(SEARCH("MUY ALTA",O18)))</formula>
    </cfRule>
    <cfRule type="containsText" dxfId="134" priority="16" operator="containsText" text="ALTA">
      <formula>NOT(ISERROR(SEARCH("ALTA",O18)))</formula>
    </cfRule>
    <cfRule type="containsText" dxfId="133" priority="17" operator="containsText" text="MODERAD">
      <formula>NOT(ISERROR(SEARCH("MODERAD",O18)))</formula>
    </cfRule>
    <cfRule type="containsText" dxfId="132" priority="18" operator="containsText" text="Baja ">
      <formula>NOT(ISERROR(SEARCH("Baja ",O18)))</formula>
    </cfRule>
    <cfRule type="containsText" dxfId="131" priority="19" operator="containsText" text="Muy baja">
      <formula>NOT(ISERROR(SEARCH("Muy baja",O18)))</formula>
    </cfRule>
  </conditionalFormatting>
  <conditionalFormatting sqref="S14">
    <cfRule type="containsText" dxfId="130" priority="10" operator="containsText" text="MUY ALTA">
      <formula>NOT(ISERROR(SEARCH("MUY ALTA",S14)))</formula>
    </cfRule>
    <cfRule type="containsText" dxfId="129" priority="11" operator="containsText" text="ALTA">
      <formula>NOT(ISERROR(SEARCH("ALTA",S14)))</formula>
    </cfRule>
    <cfRule type="containsText" dxfId="128" priority="12" operator="containsText" text="MODERAD">
      <formula>NOT(ISERROR(SEARCH("MODERAD",S14)))</formula>
    </cfRule>
    <cfRule type="containsText" dxfId="127" priority="13" operator="containsText" text="Baja ">
      <formula>NOT(ISERROR(SEARCH("Baja ",S14)))</formula>
    </cfRule>
    <cfRule type="containsText" dxfId="126" priority="14" operator="containsText" text="Muy baja">
      <formula>NOT(ISERROR(SEARCH("Muy baja",S14)))</formula>
    </cfRule>
  </conditionalFormatting>
  <conditionalFormatting sqref="AQ15 AQ18 AQ21 AQ24">
    <cfRule type="containsText" dxfId="125" priority="6" operator="containsText" text="EXTREMO">
      <formula>NOT(ISERROR(SEARCH("EXTREMO",AQ15)))</formula>
    </cfRule>
    <cfRule type="containsText" dxfId="124" priority="7" operator="containsText" text="ALTO">
      <formula>NOT(ISERROR(SEARCH("ALTO",AQ15)))</formula>
    </cfRule>
    <cfRule type="containsText" dxfId="123" priority="8" operator="containsText" text="MODERADO">
      <formula>NOT(ISERROR(SEARCH("MODERADO",AQ15)))</formula>
    </cfRule>
    <cfRule type="containsText" dxfId="122" priority="9" operator="containsText" text="BAJO">
      <formula>NOT(ISERROR(SEARCH("BAJO",AQ15)))</formula>
    </cfRule>
  </conditionalFormatting>
  <conditionalFormatting sqref="V14">
    <cfRule type="containsText" dxfId="121" priority="2" operator="containsText" text="EXTREMO">
      <formula>NOT(ISERROR(SEARCH("EXTREMO",V14)))</formula>
    </cfRule>
    <cfRule type="containsText" dxfId="120" priority="3" operator="containsText" text="ALTO">
      <formula>NOT(ISERROR(SEARCH("ALTO",V14)))</formula>
    </cfRule>
    <cfRule type="containsText" dxfId="119" priority="4" operator="containsText" text="MODERADO">
      <formula>NOT(ISERROR(SEARCH("MODERADO",V14)))</formula>
    </cfRule>
    <cfRule type="containsText" dxfId="118" priority="5" operator="containsText" text="BAJO">
      <formula>NOT(ISERROR(SEARCH("BAJO",V14)))</formula>
    </cfRule>
  </conditionalFormatting>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100-000000000000}">
          <x14:formula1>
            <xm:f>Datos!$O$26:$O$28</xm:f>
          </x14:formula1>
          <xm:sqref>AT14:AT26</xm:sqref>
        </x14:dataValidation>
        <x14:dataValidation type="list" allowBlank="1" showInputMessage="1" showErrorMessage="1" xr:uid="{00000000-0002-0000-0100-000001000000}">
          <x14:formula1>
            <xm:f>Datos!$I$34:$I$35</xm:f>
          </x14:formula1>
          <xm:sqref>BU14:BU26</xm:sqref>
        </x14:dataValidation>
        <x14:dataValidation type="list" allowBlank="1" showInputMessage="1" showErrorMessage="1" xr:uid="{00000000-0002-0000-0100-000002000000}">
          <x14:formula1>
            <xm:f>Datos!$J$34:$J$35</xm:f>
          </x14:formula1>
          <xm:sqref>BS14:BS26</xm:sqref>
        </x14:dataValidation>
        <x14:dataValidation type="list" allowBlank="1" showInputMessage="1" showErrorMessage="1" xr:uid="{00000000-0002-0000-0100-000003000000}">
          <x14:formula1>
            <xm:f>Datos!$H$26:$H$28</xm:f>
          </x14:formula1>
          <xm:sqref>AB14:AB26</xm:sqref>
        </x14:dataValidation>
        <x14:dataValidation type="list" allowBlank="1" showInputMessage="1" showErrorMessage="1" xr:uid="{00000000-0002-0000-0100-000004000000}">
          <x14:formula1>
            <xm:f>Datos!$I$26:$I$27</xm:f>
          </x14:formula1>
          <xm:sqref>AD14:AD26</xm:sqref>
        </x14:dataValidation>
        <x14:dataValidation type="list" allowBlank="1" showInputMessage="1" showErrorMessage="1" xr:uid="{00000000-0002-0000-0100-000005000000}">
          <x14:formula1>
            <xm:f>Datos!$M$26:$M$27</xm:f>
          </x14:formula1>
          <xm:sqref>AI14:AI26</xm:sqref>
        </x14:dataValidation>
        <x14:dataValidation type="list" allowBlank="1" showInputMessage="1" showErrorMessage="1" xr:uid="{00000000-0002-0000-0100-000006000000}">
          <x14:formula1>
            <xm:f>Datos!$J$26:$J$27</xm:f>
          </x14:formula1>
          <xm:sqref>AF14:AF26</xm:sqref>
        </x14:dataValidation>
        <x14:dataValidation type="list" allowBlank="1" showInputMessage="1" showErrorMessage="1" xr:uid="{00000000-0002-0000-0100-000007000000}">
          <x14:formula1>
            <xm:f>Datos!$K$26:$K$27</xm:f>
          </x14:formula1>
          <xm:sqref>AG14:AG26</xm:sqref>
        </x14:dataValidation>
        <x14:dataValidation type="list" allowBlank="1" showInputMessage="1" showErrorMessage="1" xr:uid="{00000000-0002-0000-0100-000008000000}">
          <x14:formula1>
            <xm:f>Datos!$L$26:$L$28</xm:f>
          </x14:formula1>
          <xm:sqref>AH15:AH26</xm:sqref>
        </x14:dataValidation>
        <x14:dataValidation type="list" allowBlank="1" showInputMessage="1" showErrorMessage="1" xr:uid="{00000000-0002-0000-0100-000009000000}">
          <x14:formula1>
            <xm:f>Datos!$F$5:$F$9</xm:f>
          </x14:formula1>
          <xm:sqref>Q14:Q26</xm:sqref>
        </x14:dataValidation>
        <x14:dataValidation type="list" allowBlank="1" showInputMessage="1" showErrorMessage="1" xr:uid="{00000000-0002-0000-0100-00000A000000}">
          <x14:formula1>
            <xm:f>Datos!$E$26:$E$30</xm:f>
          </x14:formula1>
          <xm:sqref>AO14:AO15 AO24 AO21 AO18</xm:sqref>
        </x14:dataValidation>
        <x14:dataValidation type="list" allowBlank="1" showInputMessage="1" showErrorMessage="1" xr:uid="{00000000-0002-0000-0100-00000B000000}">
          <x14:formula1>
            <xm:f>Datos!$F$26:$F$30</xm:f>
          </x14:formula1>
          <xm:sqref>AP24 AP21 AP18 T24 T21 T18 AP14:AP15 T14:T15</xm:sqref>
        </x14:dataValidation>
        <x14:dataValidation type="list" allowBlank="1" showInputMessage="1" showErrorMessage="1" xr:uid="{00000000-0002-0000-0100-00000C000000}">
          <x14:formula1>
            <xm:f>Datos!$N$26:$N$28</xm:f>
          </x14:formula1>
          <xm:sqref>AS14:AS15 AS24 AS21 AS18</xm:sqref>
        </x14:dataValidation>
        <x14:dataValidation type="list" allowBlank="1" showInputMessage="1" showErrorMessage="1" xr:uid="{00000000-0002-0000-0100-00000D000000}">
          <x14:formula1>
            <xm:f>Datos!$G$26:$G$29</xm:f>
          </x14:formula1>
          <xm:sqref>AQ24 AQ21 AQ18 V24 V21 V18 AQ14:AQ15 AR14:AR26 V14:V15</xm:sqref>
        </x14:dataValidation>
        <x14:dataValidation type="list" allowBlank="1" showInputMessage="1" showErrorMessage="1" xr:uid="{00000000-0002-0000-0100-00000E000000}">
          <x14:formula1>
            <xm:f>Datos!$F$34:$F$39</xm:f>
          </x14:formula1>
          <xm:sqref>S15:S26</xm:sqref>
        </x14:dataValidation>
        <x14:dataValidation type="list" allowBlank="1" showInputMessage="1" showErrorMessage="1" xr:uid="{00000000-0002-0000-0100-00000F000000}">
          <x14:formula1>
            <xm:f>Datos!$E$34:$E$38</xm:f>
          </x14:formula1>
          <xm:sqref>O15:P26</xm:sqref>
        </x14:dataValidation>
        <x14:dataValidation type="list" allowBlank="1" showInputMessage="1" showErrorMessage="1" xr:uid="{00000000-0002-0000-0100-000010000000}">
          <x14:formula1>
            <xm:f>Datos!$L$26:$L$27</xm:f>
          </x14:formula1>
          <xm:sqref>AH14</xm:sqref>
        </x14:dataValidation>
        <x14:dataValidation type="list" allowBlank="1" showInputMessage="1" showErrorMessage="1" xr:uid="{00000000-0002-0000-0100-000011000000}">
          <x14:formula1>
            <xm:f>Datos!$C$3:$C$4</xm:f>
          </x14:formula1>
          <xm:sqref>F8</xm:sqref>
        </x14:dataValidation>
        <x14:dataValidation type="list" allowBlank="1" showInputMessage="1" showErrorMessage="1" xr:uid="{00000000-0002-0000-0100-000012000000}">
          <x14:formula1>
            <xm:f>Datos!$C$7:$C$8</xm:f>
          </x14:formula1>
          <xm:sqref>F14:I14</xm:sqref>
        </x14:dataValidation>
        <x14:dataValidation type="list" allowBlank="1" showInputMessage="1" showErrorMessage="1" xr:uid="{00000000-0002-0000-0100-000013000000}">
          <x14:formula1>
            <xm:f>Datos!#REF!</xm:f>
          </x14:formula1>
          <xm:sqref>F15:I26</xm:sqref>
        </x14:dataValidation>
        <x14:dataValidation type="list" allowBlank="1" showInputMessage="1" showErrorMessage="1" xr:uid="{00000000-0002-0000-0100-000014000000}">
          <x14:formula1>
            <xm:f>Datos!$G$5:$G$9</xm:f>
          </x14:formula1>
          <xm:sqref>O14</xm:sqref>
        </x14:dataValidation>
        <x14:dataValidation type="list" allowBlank="1" showInputMessage="1" showErrorMessage="1" xr:uid="{00000000-0002-0000-0100-000015000000}">
          <x14:formula1>
            <xm:f>Datos!$H$5:$H$9</xm:f>
          </x14:formula1>
          <xm:sqref>P14</xm:sqref>
        </x14:dataValidation>
        <x14:dataValidation type="list" allowBlank="1" showInputMessage="1" showErrorMessage="1" xr:uid="{00000000-0002-0000-0100-000016000000}">
          <x14:formula1>
            <xm:f>Datos!$G$13:$G$15</xm:f>
          </x14:formula1>
          <xm:sqref>S14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G28"/>
  <sheetViews>
    <sheetView showGridLines="0" tabSelected="1" topLeftCell="A10" zoomScale="70" zoomScaleNormal="70" workbookViewId="0">
      <pane xSplit="3" ySplit="5" topLeftCell="Q15" activePane="bottomRight" state="frozen"/>
      <selection pane="topRight" activeCell="D10" sqref="D10"/>
      <selection pane="bottomLeft" activeCell="A15" sqref="A15"/>
      <selection pane="bottomRight" activeCell="BA21" activeCellId="4" sqref="X17 BA17 X19:X25 BA19 BA21:BA25"/>
    </sheetView>
  </sheetViews>
  <sheetFormatPr baseColWidth="10" defaultColWidth="11.42578125" defaultRowHeight="12.75" x14ac:dyDescent="0.2"/>
  <cols>
    <col min="1" max="1" width="3.28515625" style="7" customWidth="1"/>
    <col min="2" max="2" width="14.140625" style="28" customWidth="1"/>
    <col min="3" max="3" width="38" style="28" hidden="1" customWidth="1"/>
    <col min="4" max="4" width="70.42578125" style="28" customWidth="1"/>
    <col min="5" max="6" width="52.28515625" style="28" customWidth="1"/>
    <col min="7" max="7" width="27" style="28" customWidth="1"/>
    <col min="8" max="11" width="29.28515625" style="28" customWidth="1"/>
    <col min="12" max="12" width="48.42578125" style="28" customWidth="1"/>
    <col min="13" max="13" width="58.42578125" style="28" customWidth="1"/>
    <col min="14" max="14" width="53.85546875" style="28" hidden="1" customWidth="1"/>
    <col min="15" max="15" width="30.28515625" style="28" customWidth="1"/>
    <col min="16" max="17" width="25.7109375" style="28" customWidth="1"/>
    <col min="18" max="18" width="8.42578125" style="28" customWidth="1"/>
    <col min="19" max="20" width="26.28515625" style="28" customWidth="1"/>
    <col min="21" max="21" width="22.42578125" style="28" customWidth="1"/>
    <col min="22" max="22" width="26.7109375" style="28" customWidth="1"/>
    <col min="23" max="23" width="22.42578125" style="28" customWidth="1"/>
    <col min="24" max="24" width="25.42578125" style="28" customWidth="1"/>
    <col min="25" max="25" width="30.85546875" style="28" customWidth="1"/>
    <col min="26" max="26" width="53.140625" style="28" customWidth="1"/>
    <col min="27" max="27" width="74.85546875" style="28" customWidth="1"/>
    <col min="28" max="28" width="9.42578125" style="28" customWidth="1"/>
    <col min="29" max="29" width="97" style="28" customWidth="1"/>
    <col min="30" max="30" width="28.28515625" style="28" customWidth="1"/>
    <col min="31" max="31" width="11.42578125" style="5" customWidth="1"/>
    <col min="32" max="32" width="27.140625" style="28" customWidth="1"/>
    <col min="33" max="33" width="6.7109375" style="5" customWidth="1"/>
    <col min="34" max="34" width="38.28515625" style="28" customWidth="1"/>
    <col min="35" max="35" width="5.7109375" style="7" customWidth="1"/>
    <col min="36" max="36" width="40.7109375" style="28" customWidth="1"/>
    <col min="37" max="37" width="5.7109375" style="28" customWidth="1"/>
    <col min="38" max="38" width="32.85546875" style="28" customWidth="1"/>
    <col min="39" max="39" width="5.140625" style="238" customWidth="1"/>
    <col min="40" max="40" width="43.7109375" style="28" customWidth="1"/>
    <col min="41" max="41" width="5.85546875" style="238" customWidth="1"/>
    <col min="42" max="42" width="39.28515625" style="28" customWidth="1"/>
    <col min="43" max="43" width="18.42578125" style="238" hidden="1" customWidth="1"/>
    <col min="44" max="44" width="21.42578125" style="28" customWidth="1"/>
    <col min="45" max="46" width="24.7109375" style="28" customWidth="1"/>
    <col min="47" max="48" width="26.42578125" style="28" customWidth="1"/>
    <col min="49" max="50" width="22.42578125" style="28" customWidth="1"/>
    <col min="51" max="51" width="23.140625" style="28" customWidth="1"/>
    <col min="52" max="52" width="20.85546875" style="28" customWidth="1"/>
    <col min="53" max="53" width="26" style="28" customWidth="1"/>
    <col min="54" max="54" width="8.42578125" style="20" customWidth="1"/>
    <col min="55" max="55" width="23.140625" style="28" customWidth="1"/>
    <col min="56" max="56" width="45.85546875" style="28" customWidth="1"/>
    <col min="57" max="57" width="40.42578125" style="28" customWidth="1"/>
    <col min="58" max="58" width="29.140625" style="28" customWidth="1"/>
    <col min="59" max="59" width="26.28515625" style="28" customWidth="1"/>
    <col min="60" max="60" width="31.28515625" style="28" customWidth="1"/>
    <col min="61" max="61" width="11.42578125" style="3" customWidth="1"/>
    <col min="62" max="62" width="3.42578125" style="28" customWidth="1"/>
    <col min="63" max="63" width="6.42578125" style="28" customWidth="1"/>
    <col min="64" max="64" width="29.42578125" style="28" hidden="1" customWidth="1"/>
    <col min="65" max="65" width="27.7109375" style="28" hidden="1" customWidth="1"/>
    <col min="66" max="66" width="29.28515625" style="28" hidden="1" customWidth="1"/>
    <col min="67" max="67" width="31.42578125" style="28" hidden="1" customWidth="1"/>
    <col min="68" max="69" width="40" style="28" hidden="1" customWidth="1"/>
    <col min="70" max="70" width="55" style="28" hidden="1" customWidth="1"/>
    <col min="71" max="71" width="26.28515625" style="28" hidden="1" customWidth="1"/>
    <col min="72" max="72" width="31.85546875" style="28" hidden="1" customWidth="1"/>
    <col min="73" max="73" width="68" style="28" hidden="1" customWidth="1"/>
    <col min="74" max="74" width="24.28515625" style="28" hidden="1" customWidth="1"/>
    <col min="75" max="75" width="35.42578125" style="28" hidden="1" customWidth="1"/>
    <col min="76" max="76" width="45.140625" style="28" hidden="1" customWidth="1"/>
    <col min="77" max="77" width="68.7109375" style="28" hidden="1" customWidth="1"/>
    <col min="78" max="78" width="65" style="28" hidden="1" customWidth="1"/>
    <col min="79" max="79" width="11.42578125" style="7" hidden="1" customWidth="1"/>
    <col min="80" max="80" width="72.7109375" style="28" hidden="1" customWidth="1"/>
    <col min="81" max="81" width="71.42578125" style="28" hidden="1" customWidth="1"/>
    <col min="82" max="82" width="65" style="28" hidden="1" customWidth="1"/>
    <col min="83" max="83" width="62.42578125" style="28" hidden="1" customWidth="1"/>
    <col min="84" max="84" width="60.7109375" style="28" hidden="1" customWidth="1"/>
    <col min="85" max="85" width="62.42578125" style="28" hidden="1" customWidth="1"/>
    <col min="86" max="86" width="11.42578125" style="7" customWidth="1"/>
    <col min="87" max="16384" width="11.42578125" style="7"/>
  </cols>
  <sheetData>
    <row r="1" spans="1:85" x14ac:dyDescent="0.2">
      <c r="AE1" s="26"/>
      <c r="AG1" s="26"/>
      <c r="AI1" s="28"/>
    </row>
    <row r="2" spans="1:85" ht="31.5" x14ac:dyDescent="0.2">
      <c r="A2" s="228"/>
      <c r="B2" s="229"/>
      <c r="D2" s="399"/>
      <c r="E2" s="399"/>
      <c r="F2" s="399"/>
      <c r="G2" s="399"/>
      <c r="H2" s="399"/>
      <c r="I2" s="399"/>
      <c r="J2" s="399"/>
      <c r="K2" s="399"/>
      <c r="L2" s="399"/>
      <c r="M2" s="399"/>
      <c r="N2" s="399"/>
      <c r="O2" s="399"/>
      <c r="P2" s="399"/>
      <c r="Q2" s="399"/>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7"/>
      <c r="BJ2" s="7"/>
      <c r="BK2" s="7"/>
      <c r="BL2" s="7"/>
      <c r="BM2" s="7"/>
      <c r="BN2" s="7"/>
      <c r="BO2" s="7"/>
      <c r="BP2" s="7"/>
      <c r="BQ2" s="7"/>
      <c r="BR2" s="7"/>
      <c r="BS2" s="7"/>
      <c r="BT2" s="7"/>
      <c r="BU2" s="7"/>
      <c r="BV2" s="7"/>
      <c r="BW2" s="7"/>
      <c r="BX2" s="7"/>
      <c r="BY2" s="7"/>
      <c r="BZ2" s="7"/>
      <c r="CB2" s="7"/>
      <c r="CC2" s="7"/>
      <c r="CD2" s="7"/>
      <c r="CE2" s="7"/>
      <c r="CF2" s="7"/>
      <c r="CG2" s="7"/>
    </row>
    <row r="3" spans="1:85" ht="23.25" x14ac:dyDescent="0.2">
      <c r="A3" s="228"/>
      <c r="B3" s="229"/>
      <c r="C3" s="230"/>
      <c r="D3" s="400"/>
      <c r="E3" s="400"/>
      <c r="F3" s="400"/>
      <c r="G3" s="400"/>
      <c r="H3" s="400"/>
      <c r="I3" s="400"/>
      <c r="J3" s="400"/>
      <c r="K3" s="400"/>
      <c r="L3" s="400"/>
      <c r="M3" s="400"/>
      <c r="N3" s="400"/>
      <c r="O3" s="400"/>
      <c r="P3" s="400"/>
      <c r="Q3" s="40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7"/>
      <c r="BJ3" s="7"/>
      <c r="BK3" s="7"/>
      <c r="BL3" s="7"/>
      <c r="BM3" s="7"/>
      <c r="BN3" s="7"/>
      <c r="BO3" s="7"/>
      <c r="BP3" s="7"/>
      <c r="BQ3" s="7"/>
      <c r="BR3" s="7"/>
      <c r="BS3" s="7"/>
      <c r="BT3" s="7"/>
      <c r="BU3" s="7"/>
      <c r="BV3" s="7"/>
      <c r="BW3" s="7"/>
      <c r="BX3" s="7"/>
      <c r="BY3" s="7"/>
      <c r="BZ3" s="7"/>
      <c r="CB3" s="7"/>
      <c r="CC3" s="7"/>
      <c r="CD3" s="7"/>
      <c r="CE3" s="7"/>
      <c r="CF3" s="7"/>
      <c r="CG3" s="7"/>
    </row>
    <row r="4" spans="1:85" ht="23.25" x14ac:dyDescent="0.2">
      <c r="A4" s="228"/>
      <c r="B4" s="229"/>
      <c r="C4" s="230"/>
      <c r="D4" s="408" t="s">
        <v>2</v>
      </c>
      <c r="E4" s="409"/>
      <c r="F4" s="410" t="s">
        <v>3</v>
      </c>
      <c r="G4" s="411"/>
      <c r="H4" s="412"/>
      <c r="I4" s="406" t="s">
        <v>111</v>
      </c>
      <c r="J4" s="407"/>
      <c r="K4" s="407"/>
      <c r="L4" s="404">
        <v>7</v>
      </c>
      <c r="M4" s="405"/>
      <c r="N4" s="74" t="s">
        <v>5</v>
      </c>
      <c r="O4" s="401">
        <v>44147</v>
      </c>
      <c r="P4" s="402"/>
      <c r="Q4" s="403"/>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7"/>
      <c r="BJ4" s="7"/>
      <c r="BK4" s="7"/>
      <c r="BL4" s="7"/>
      <c r="BM4" s="7"/>
      <c r="BN4" s="7"/>
      <c r="BO4" s="7"/>
      <c r="BP4" s="7"/>
      <c r="BQ4" s="7"/>
      <c r="BR4" s="7"/>
      <c r="BS4" s="7"/>
      <c r="BT4" s="7"/>
      <c r="BU4" s="7"/>
      <c r="BV4" s="7"/>
      <c r="BW4" s="7"/>
      <c r="BX4" s="7"/>
      <c r="BY4" s="7"/>
      <c r="BZ4" s="7"/>
      <c r="CB4" s="7"/>
      <c r="CC4" s="7"/>
      <c r="CD4" s="7"/>
      <c r="CE4" s="7"/>
      <c r="CF4" s="7"/>
      <c r="CG4" s="7"/>
    </row>
    <row r="5" spans="1:85" ht="12" customHeight="1" x14ac:dyDescent="0.2">
      <c r="B5" s="7"/>
      <c r="C5" s="7"/>
      <c r="D5" s="7"/>
      <c r="E5" s="7"/>
      <c r="F5" s="7"/>
      <c r="G5" s="7"/>
      <c r="H5" s="7"/>
      <c r="I5" s="7"/>
      <c r="J5" s="7"/>
      <c r="K5" s="7"/>
      <c r="L5" s="7"/>
      <c r="M5" s="7"/>
      <c r="N5" s="7"/>
      <c r="O5" s="7"/>
      <c r="P5" s="7"/>
      <c r="Q5" s="7"/>
      <c r="R5" s="7"/>
      <c r="S5" s="7"/>
      <c r="T5" s="7"/>
      <c r="U5" s="7"/>
      <c r="V5" s="7"/>
      <c r="W5" s="7"/>
      <c r="X5" s="7"/>
      <c r="Y5" s="7"/>
      <c r="Z5" s="7"/>
      <c r="AA5" s="7"/>
      <c r="AB5" s="7"/>
      <c r="AC5" s="7"/>
      <c r="AD5" s="7"/>
      <c r="AF5" s="7"/>
      <c r="AH5" s="7"/>
      <c r="AJ5" s="7"/>
      <c r="AK5" s="7"/>
      <c r="AL5" s="7"/>
      <c r="AM5" s="239"/>
      <c r="AN5" s="7"/>
      <c r="AO5" s="239"/>
      <c r="AP5" s="7"/>
      <c r="AQ5" s="239"/>
      <c r="AR5" s="7"/>
      <c r="AS5" s="7"/>
      <c r="AT5" s="7"/>
      <c r="AU5" s="7"/>
      <c r="AV5" s="7"/>
      <c r="AW5" s="7"/>
      <c r="AX5" s="7"/>
      <c r="AY5" s="7"/>
      <c r="AZ5" s="7"/>
      <c r="BA5" s="7"/>
      <c r="BB5" s="3"/>
      <c r="BC5" s="7"/>
      <c r="BD5" s="7"/>
      <c r="BE5" s="7"/>
      <c r="BF5" s="7"/>
      <c r="BG5" s="7"/>
      <c r="BH5" s="7"/>
      <c r="BJ5" s="7"/>
      <c r="BK5" s="7"/>
      <c r="BL5" s="7"/>
      <c r="BM5" s="7"/>
      <c r="BN5" s="7"/>
      <c r="BO5" s="7"/>
      <c r="BP5" s="7"/>
      <c r="BQ5" s="7"/>
      <c r="BR5" s="7"/>
      <c r="BS5" s="7"/>
      <c r="BT5" s="7"/>
      <c r="BU5" s="7"/>
      <c r="BV5" s="7"/>
      <c r="BW5" s="7"/>
      <c r="BX5" s="7"/>
      <c r="BY5" s="7"/>
      <c r="BZ5" s="7"/>
      <c r="CB5" s="7"/>
      <c r="CC5" s="7"/>
      <c r="CD5" s="7"/>
      <c r="CE5" s="7"/>
      <c r="CF5" s="7"/>
      <c r="CG5" s="7"/>
    </row>
    <row r="6" spans="1:85" s="23" customFormat="1" ht="23.25" x14ac:dyDescent="0.2">
      <c r="A6" s="28"/>
      <c r="B6" s="28"/>
      <c r="H6" s="20"/>
      <c r="I6" s="20"/>
      <c r="J6" s="20"/>
      <c r="K6" s="20"/>
      <c r="L6" s="20"/>
      <c r="M6" s="20"/>
      <c r="N6" s="20"/>
      <c r="O6" s="20"/>
      <c r="P6" s="20"/>
      <c r="Q6" s="20"/>
      <c r="R6" s="17"/>
      <c r="S6" s="17"/>
      <c r="T6" s="17"/>
      <c r="U6" s="17"/>
      <c r="V6" s="17"/>
      <c r="AD6" s="20"/>
      <c r="AE6" s="21"/>
      <c r="AF6" s="20"/>
      <c r="AG6" s="21"/>
      <c r="AJ6" s="20"/>
      <c r="AM6" s="240"/>
      <c r="AO6" s="240"/>
      <c r="AQ6" s="240"/>
      <c r="AY6" s="17"/>
      <c r="BB6" s="20"/>
      <c r="BI6" s="20"/>
    </row>
    <row r="7" spans="1:85" s="23" customFormat="1" ht="21.75" customHeight="1" x14ac:dyDescent="0.2">
      <c r="A7" s="28"/>
      <c r="B7" s="28"/>
      <c r="C7" s="385" t="s">
        <v>6</v>
      </c>
      <c r="D7" s="385"/>
      <c r="E7" s="385"/>
      <c r="F7" s="385"/>
      <c r="G7" s="180"/>
      <c r="M7" s="386" t="s">
        <v>7</v>
      </c>
      <c r="N7" s="387"/>
      <c r="O7" s="387"/>
      <c r="P7" s="387"/>
      <c r="Q7" s="388"/>
      <c r="R7" s="17"/>
      <c r="Y7" s="20"/>
      <c r="Z7" s="21"/>
      <c r="AC7" s="20"/>
      <c r="AH7" s="240"/>
      <c r="AR7" s="17"/>
      <c r="AS7" s="17"/>
      <c r="AT7" s="17"/>
      <c r="AW7" s="20"/>
      <c r="BG7" s="20"/>
    </row>
    <row r="8" spans="1:85" s="28" customFormat="1" ht="38.25" customHeight="1" x14ac:dyDescent="0.2">
      <c r="B8" s="20"/>
      <c r="C8" s="389" t="s">
        <v>112</v>
      </c>
      <c r="D8" s="389"/>
      <c r="E8" s="389"/>
      <c r="F8" s="389"/>
      <c r="G8" s="17"/>
      <c r="M8" s="390" t="s">
        <v>8</v>
      </c>
      <c r="N8" s="391"/>
      <c r="O8" s="391"/>
      <c r="P8" s="391"/>
      <c r="Q8" s="392"/>
      <c r="R8" s="26"/>
      <c r="Y8" s="26"/>
      <c r="Z8" s="26"/>
      <c r="AC8" s="26"/>
      <c r="AH8" s="238"/>
      <c r="AR8" s="26"/>
      <c r="AS8" s="26"/>
      <c r="AT8" s="26"/>
      <c r="AW8" s="20"/>
      <c r="BG8" s="20"/>
    </row>
    <row r="9" spans="1:85" s="28" customFormat="1" ht="11.25" customHeight="1" x14ac:dyDescent="0.2">
      <c r="C9" s="24"/>
      <c r="D9" s="24"/>
      <c r="E9" s="24"/>
      <c r="F9" s="24"/>
      <c r="G9" s="24"/>
      <c r="H9" s="128"/>
      <c r="I9" s="128"/>
      <c r="J9" s="128"/>
      <c r="K9" s="128"/>
      <c r="L9" s="128"/>
      <c r="M9" s="128"/>
      <c r="N9" s="128"/>
      <c r="O9" s="128"/>
      <c r="P9" s="128"/>
      <c r="Q9" s="128"/>
      <c r="R9" s="26"/>
      <c r="S9" s="26"/>
      <c r="T9" s="26"/>
      <c r="U9" s="26"/>
      <c r="V9" s="26"/>
      <c r="AD9" s="26"/>
      <c r="AE9" s="26"/>
      <c r="AF9" s="26"/>
      <c r="AG9" s="26"/>
      <c r="AJ9" s="26"/>
      <c r="AM9" s="238"/>
      <c r="AO9" s="238"/>
      <c r="AQ9" s="238"/>
      <c r="AY9" s="26"/>
      <c r="BB9" s="20"/>
      <c r="BI9" s="20"/>
    </row>
    <row r="10" spans="1:85" s="3" customFormat="1" ht="12.75" customHeight="1" x14ac:dyDescent="0.2"/>
    <row r="11" spans="1:85" ht="15.75" customHeight="1" x14ac:dyDescent="0.2">
      <c r="B11" s="7"/>
      <c r="C11" s="372" t="s">
        <v>9</v>
      </c>
      <c r="D11" s="372"/>
      <c r="E11" s="372"/>
      <c r="F11" s="372"/>
      <c r="G11" s="372"/>
      <c r="H11" s="372"/>
      <c r="I11" s="372"/>
      <c r="J11" s="372"/>
      <c r="K11" s="372"/>
      <c r="L11" s="372"/>
      <c r="M11" s="372"/>
      <c r="N11" s="372"/>
      <c r="O11" s="372"/>
      <c r="P11" s="372"/>
      <c r="Q11" s="372"/>
      <c r="R11" s="5"/>
      <c r="S11" s="372" t="s">
        <v>10</v>
      </c>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2"/>
      <c r="AZ11" s="372"/>
      <c r="BA11" s="372"/>
      <c r="BB11" s="3"/>
      <c r="BC11" s="372" t="s">
        <v>11</v>
      </c>
      <c r="BD11" s="372"/>
      <c r="BE11" s="372"/>
      <c r="BF11" s="372"/>
      <c r="BG11" s="372"/>
      <c r="BH11" s="372"/>
      <c r="BJ11" s="241"/>
      <c r="BK11" s="3"/>
      <c r="BL11" s="372" t="s">
        <v>12</v>
      </c>
      <c r="BM11" s="372"/>
      <c r="BN11" s="372"/>
      <c r="BO11" s="372"/>
      <c r="BP11" s="372"/>
      <c r="BQ11" s="372"/>
      <c r="BR11" s="372"/>
      <c r="BS11" s="372"/>
      <c r="BT11" s="372"/>
      <c r="BU11" s="372"/>
      <c r="BV11" s="372"/>
      <c r="BW11" s="372"/>
      <c r="BX11" s="372"/>
      <c r="BY11" s="372"/>
      <c r="BZ11" s="372"/>
      <c r="CB11" s="373" t="s">
        <v>13</v>
      </c>
      <c r="CC11" s="374"/>
      <c r="CD11" s="374"/>
      <c r="CE11" s="374"/>
      <c r="CF11" s="374"/>
      <c r="CG11" s="375"/>
    </row>
    <row r="12" spans="1:85" ht="15.75" customHeight="1" x14ac:dyDescent="0.2">
      <c r="B12" s="7"/>
      <c r="C12" s="396"/>
      <c r="D12" s="397"/>
      <c r="E12" s="398"/>
      <c r="F12" s="171"/>
      <c r="G12" s="176"/>
      <c r="H12" s="396"/>
      <c r="I12" s="397"/>
      <c r="J12" s="397"/>
      <c r="K12" s="398"/>
      <c r="L12" s="396"/>
      <c r="M12" s="397"/>
      <c r="N12" s="397"/>
      <c r="O12" s="397"/>
      <c r="P12" s="397"/>
      <c r="Q12" s="398"/>
      <c r="R12" s="5"/>
      <c r="S12" s="176"/>
      <c r="T12" s="177"/>
      <c r="U12" s="177"/>
      <c r="V12" s="177"/>
      <c r="W12" s="177"/>
      <c r="X12" s="178"/>
      <c r="Y12" s="171"/>
      <c r="Z12" s="171"/>
      <c r="AA12" s="171"/>
      <c r="AB12" s="171"/>
      <c r="AC12" s="171"/>
      <c r="AD12" s="396" t="s">
        <v>17</v>
      </c>
      <c r="AE12" s="397"/>
      <c r="AF12" s="397"/>
      <c r="AG12" s="397"/>
      <c r="AH12" s="397"/>
      <c r="AI12" s="397"/>
      <c r="AJ12" s="397"/>
      <c r="AK12" s="397"/>
      <c r="AL12" s="397"/>
      <c r="AM12" s="397"/>
      <c r="AN12" s="397"/>
      <c r="AO12" s="397"/>
      <c r="AP12" s="397"/>
      <c r="AQ12" s="177"/>
      <c r="AR12" s="397"/>
      <c r="AS12" s="397"/>
      <c r="AT12" s="397"/>
      <c r="AU12" s="177"/>
      <c r="AV12" s="177"/>
      <c r="AW12" s="177"/>
      <c r="AX12" s="178"/>
      <c r="AY12" s="396" t="s">
        <v>18</v>
      </c>
      <c r="AZ12" s="397"/>
      <c r="BA12" s="398"/>
      <c r="BB12" s="3"/>
      <c r="BC12" s="396" t="s">
        <v>19</v>
      </c>
      <c r="BD12" s="397"/>
      <c r="BE12" s="397"/>
      <c r="BF12" s="397"/>
      <c r="BG12" s="397"/>
      <c r="BH12" s="398"/>
      <c r="BJ12" s="242"/>
      <c r="BK12" s="3"/>
      <c r="BL12" s="171"/>
      <c r="BM12" s="171"/>
      <c r="BN12" s="171"/>
      <c r="BO12" s="171"/>
      <c r="BP12" s="171"/>
      <c r="BQ12" s="171"/>
      <c r="BR12" s="171"/>
      <c r="BS12" s="171"/>
      <c r="BT12" s="171"/>
      <c r="BU12" s="171"/>
      <c r="BV12" s="171"/>
      <c r="BW12" s="171"/>
      <c r="BX12" s="171"/>
      <c r="BY12" s="139"/>
      <c r="BZ12" s="139"/>
      <c r="CB12" s="172"/>
      <c r="CC12" s="173"/>
      <c r="CD12" s="173"/>
      <c r="CE12" s="173"/>
      <c r="CF12" s="173"/>
      <c r="CG12" s="174"/>
    </row>
    <row r="13" spans="1:85" ht="20.25" customHeight="1" x14ac:dyDescent="0.2">
      <c r="B13" s="7"/>
      <c r="C13" s="215" t="s">
        <v>14</v>
      </c>
      <c r="D13" s="215"/>
      <c r="E13" s="215"/>
      <c r="F13" s="215"/>
      <c r="G13" s="215"/>
      <c r="H13" s="215"/>
      <c r="I13" s="215"/>
      <c r="J13" s="215"/>
      <c r="K13" s="215"/>
      <c r="L13" s="215"/>
      <c r="M13" s="215"/>
      <c r="N13" s="215"/>
      <c r="O13" s="215"/>
      <c r="P13" s="215"/>
      <c r="Q13" s="215"/>
      <c r="R13" s="30"/>
      <c r="S13" s="209" t="s">
        <v>15</v>
      </c>
      <c r="T13" s="210"/>
      <c r="U13" s="210"/>
      <c r="V13" s="210"/>
      <c r="W13" s="210"/>
      <c r="X13" s="211"/>
      <c r="Y13" s="380" t="s">
        <v>16</v>
      </c>
      <c r="Z13" s="380"/>
      <c r="AA13" s="380"/>
      <c r="AB13" s="380"/>
      <c r="AC13" s="380"/>
      <c r="AD13" s="377" t="s">
        <v>40</v>
      </c>
      <c r="AE13" s="378"/>
      <c r="AF13" s="378"/>
      <c r="AG13" s="378"/>
      <c r="AH13" s="380" t="s">
        <v>113</v>
      </c>
      <c r="AI13" s="380"/>
      <c r="AJ13" s="380" t="s">
        <v>114</v>
      </c>
      <c r="AK13" s="380"/>
      <c r="AL13" s="380" t="s">
        <v>115</v>
      </c>
      <c r="AM13" s="380"/>
      <c r="AN13" s="380" t="s">
        <v>116</v>
      </c>
      <c r="AO13" s="380"/>
      <c r="AP13" s="212" t="s">
        <v>51</v>
      </c>
      <c r="AQ13" s="212"/>
      <c r="AR13" s="380" t="s">
        <v>117</v>
      </c>
      <c r="AS13" s="380"/>
      <c r="AT13" s="380"/>
      <c r="AU13" s="380" t="s">
        <v>118</v>
      </c>
      <c r="AV13" s="380"/>
      <c r="AW13" s="380" t="s">
        <v>119</v>
      </c>
      <c r="AX13" s="380"/>
      <c r="AY13" s="377"/>
      <c r="AZ13" s="378"/>
      <c r="BA13" s="379"/>
      <c r="BB13" s="3"/>
      <c r="BC13" s="380"/>
      <c r="BD13" s="380"/>
      <c r="BE13" s="380"/>
      <c r="BF13" s="380"/>
      <c r="BG13" s="380"/>
      <c r="BH13" s="380"/>
      <c r="BJ13" s="242"/>
      <c r="BK13" s="3"/>
      <c r="BL13" s="395"/>
      <c r="BM13" s="395"/>
      <c r="BN13" s="395"/>
      <c r="BO13" s="395"/>
      <c r="BP13" s="395"/>
      <c r="BQ13" s="395"/>
      <c r="BR13" s="395"/>
      <c r="BS13" s="395"/>
      <c r="BT13" s="395"/>
      <c r="BU13" s="395"/>
      <c r="BV13" s="395"/>
      <c r="BW13" s="395"/>
      <c r="BX13" s="395"/>
      <c r="BY13" s="394"/>
      <c r="BZ13" s="394"/>
      <c r="CB13" s="371"/>
      <c r="CC13" s="371"/>
      <c r="CD13" s="371"/>
      <c r="CE13" s="371"/>
      <c r="CF13" s="371"/>
      <c r="CG13" s="371"/>
    </row>
    <row r="14" spans="1:85" ht="68.25" customHeight="1" x14ac:dyDescent="0.2">
      <c r="B14" s="185" t="s">
        <v>20</v>
      </c>
      <c r="C14" s="185" t="s">
        <v>120</v>
      </c>
      <c r="D14" s="185" t="s">
        <v>121</v>
      </c>
      <c r="E14" s="185" t="s">
        <v>122</v>
      </c>
      <c r="F14" s="186" t="s">
        <v>23</v>
      </c>
      <c r="G14" s="187" t="s">
        <v>123</v>
      </c>
      <c r="H14" s="188" t="s">
        <v>24</v>
      </c>
      <c r="I14" s="188" t="s">
        <v>25</v>
      </c>
      <c r="J14" s="188" t="s">
        <v>26</v>
      </c>
      <c r="K14" s="188" t="s">
        <v>27</v>
      </c>
      <c r="L14" s="189" t="s">
        <v>28</v>
      </c>
      <c r="M14" s="189" t="s">
        <v>29</v>
      </c>
      <c r="N14" s="189" t="s">
        <v>30</v>
      </c>
      <c r="O14" s="189" t="s">
        <v>124</v>
      </c>
      <c r="P14" s="189" t="s">
        <v>125</v>
      </c>
      <c r="Q14" s="189" t="s">
        <v>126</v>
      </c>
      <c r="R14" s="190"/>
      <c r="S14" s="191" t="s">
        <v>32</v>
      </c>
      <c r="T14" s="191" t="s">
        <v>33</v>
      </c>
      <c r="U14" s="192" t="s">
        <v>34</v>
      </c>
      <c r="V14" s="193" t="s">
        <v>36</v>
      </c>
      <c r="W14" s="194" t="s">
        <v>37</v>
      </c>
      <c r="X14" s="195" t="s">
        <v>39</v>
      </c>
      <c r="Y14" s="196" t="s">
        <v>40</v>
      </c>
      <c r="Z14" s="196" t="s">
        <v>41</v>
      </c>
      <c r="AA14" s="196" t="s">
        <v>127</v>
      </c>
      <c r="AB14" s="196" t="s">
        <v>43</v>
      </c>
      <c r="AC14" s="196" t="s">
        <v>44</v>
      </c>
      <c r="AD14" s="197" t="s">
        <v>128</v>
      </c>
      <c r="AE14" s="197" t="s">
        <v>129</v>
      </c>
      <c r="AF14" s="197" t="s">
        <v>130</v>
      </c>
      <c r="AG14" s="198" t="s">
        <v>131</v>
      </c>
      <c r="AH14" s="199" t="s">
        <v>132</v>
      </c>
      <c r="AI14" s="198" t="s">
        <v>133</v>
      </c>
      <c r="AJ14" s="197" t="s">
        <v>134</v>
      </c>
      <c r="AK14" s="198" t="s">
        <v>135</v>
      </c>
      <c r="AL14" s="199" t="s">
        <v>136</v>
      </c>
      <c r="AM14" s="198" t="s">
        <v>137</v>
      </c>
      <c r="AN14" s="197" t="s">
        <v>138</v>
      </c>
      <c r="AO14" s="198" t="s">
        <v>139</v>
      </c>
      <c r="AP14" s="199" t="s">
        <v>140</v>
      </c>
      <c r="AQ14" s="200" t="s">
        <v>141</v>
      </c>
      <c r="AR14" s="201" t="s">
        <v>142</v>
      </c>
      <c r="AS14" s="201" t="s">
        <v>143</v>
      </c>
      <c r="AT14" s="201" t="s">
        <v>144</v>
      </c>
      <c r="AU14" s="202" t="s">
        <v>145</v>
      </c>
      <c r="AV14" s="203" t="s">
        <v>146</v>
      </c>
      <c r="AW14" s="202" t="s">
        <v>147</v>
      </c>
      <c r="AX14" s="203" t="s">
        <v>148</v>
      </c>
      <c r="AY14" s="195" t="s">
        <v>58</v>
      </c>
      <c r="AZ14" s="196" t="s">
        <v>59</v>
      </c>
      <c r="BA14" s="186" t="s">
        <v>60</v>
      </c>
      <c r="BB14" s="243"/>
      <c r="BC14" s="194" t="s">
        <v>61</v>
      </c>
      <c r="BD14" s="12" t="s">
        <v>149</v>
      </c>
      <c r="BE14" s="15" t="s">
        <v>65</v>
      </c>
      <c r="BF14" s="15" t="s">
        <v>40</v>
      </c>
      <c r="BG14" s="15" t="s">
        <v>66</v>
      </c>
      <c r="BH14" s="15" t="s">
        <v>67</v>
      </c>
      <c r="BJ14" s="242"/>
      <c r="BK14" s="3"/>
      <c r="BL14" s="29" t="s">
        <v>75</v>
      </c>
      <c r="BM14" s="40" t="s">
        <v>76</v>
      </c>
      <c r="BN14" s="40" t="s">
        <v>77</v>
      </c>
      <c r="BO14" s="40" t="s">
        <v>78</v>
      </c>
      <c r="BP14" s="40" t="s">
        <v>79</v>
      </c>
      <c r="BQ14" s="31" t="s">
        <v>80</v>
      </c>
      <c r="BR14" s="31" t="s">
        <v>81</v>
      </c>
      <c r="BS14" s="32" t="s">
        <v>82</v>
      </c>
      <c r="BT14" s="32" t="s">
        <v>83</v>
      </c>
      <c r="BU14" s="32" t="s">
        <v>84</v>
      </c>
      <c r="BV14" s="33" t="s">
        <v>85</v>
      </c>
      <c r="BW14" s="33" t="s">
        <v>86</v>
      </c>
      <c r="BX14" s="33" t="s">
        <v>87</v>
      </c>
      <c r="BY14" s="12" t="s">
        <v>88</v>
      </c>
      <c r="BZ14" s="12" t="s">
        <v>89</v>
      </c>
      <c r="CB14" s="43" t="s">
        <v>90</v>
      </c>
      <c r="CC14" s="33" t="s">
        <v>91</v>
      </c>
      <c r="CD14" s="33" t="s">
        <v>92</v>
      </c>
      <c r="CE14" s="33" t="s">
        <v>93</v>
      </c>
      <c r="CF14" s="33" t="s">
        <v>94</v>
      </c>
      <c r="CG14" s="33" t="s">
        <v>95</v>
      </c>
    </row>
    <row r="15" spans="1:85" s="244" customFormat="1" ht="189" customHeight="1" x14ac:dyDescent="0.2">
      <c r="B15" s="225" t="s">
        <v>96</v>
      </c>
      <c r="C15" s="148" t="s">
        <v>150</v>
      </c>
      <c r="D15" s="245" t="s">
        <v>151</v>
      </c>
      <c r="E15" s="246" t="s">
        <v>152</v>
      </c>
      <c r="F15" s="246" t="s">
        <v>153</v>
      </c>
      <c r="G15" s="246" t="s">
        <v>154</v>
      </c>
      <c r="H15" s="247" t="s">
        <v>155</v>
      </c>
      <c r="I15" s="247" t="s">
        <v>155</v>
      </c>
      <c r="J15" s="247" t="s">
        <v>155</v>
      </c>
      <c r="K15" s="247" t="s">
        <v>155</v>
      </c>
      <c r="L15" s="247" t="s">
        <v>156</v>
      </c>
      <c r="M15" s="247" t="s">
        <v>157</v>
      </c>
      <c r="N15" s="231" t="s">
        <v>158</v>
      </c>
      <c r="O15" s="213" t="s">
        <v>159</v>
      </c>
      <c r="P15" s="248" t="s">
        <v>160</v>
      </c>
      <c r="Q15" s="248" t="s">
        <v>160</v>
      </c>
      <c r="R15" s="128"/>
      <c r="S15" s="156" t="s">
        <v>161</v>
      </c>
      <c r="T15" s="156" t="s">
        <v>162</v>
      </c>
      <c r="U15" s="156" t="s">
        <v>163</v>
      </c>
      <c r="V15" s="156" t="s">
        <v>164</v>
      </c>
      <c r="W15" s="156" t="s">
        <v>165</v>
      </c>
      <c r="X15" s="162" t="s">
        <v>166</v>
      </c>
      <c r="Y15" s="249" t="s">
        <v>167</v>
      </c>
      <c r="Z15" s="250" t="s">
        <v>168</v>
      </c>
      <c r="AA15" s="250" t="s">
        <v>169</v>
      </c>
      <c r="AB15" s="50">
        <v>1</v>
      </c>
      <c r="AC15" s="184" t="str">
        <f>_xlfn.CONCAT(Y15,Z15,AA15)</f>
        <v>Todos los funcionarios y contratistas asignados para emitir concepto técnico de sistemas de protección contra incendios, aplicarán los controles y verificarán el cumplimiento de los requisitos, contenidos en los documentos PROD-CR-03 "Concepto Técnico en SH y SPCI,RM,RyJI" y INS-CR-03-04 "Instrucciones para Diligenciar el Formulario de Autorevisión de Riesgo Moderado", cada vez que se gestione una solicitud de concepto técnico de sistemas de protección contra incendios, con el propósito de no expedir conceptos equívocos o alterados que pongan en riesgo la integridad de la ciudadanía; para ello,dejarán como registro, la lista de chequeo anexa al concepto expedido. En caso de contar con evidencia  de materialización del riesgo, se deberá informar al líder de control i+AA35nterno discplinario y al Subdirector de Gestión del Riesgo.</v>
      </c>
      <c r="AD15" s="140" t="s">
        <v>170</v>
      </c>
      <c r="AE15" s="140">
        <f t="shared" ref="AE15" si="0">IF(AD15="Asignado",15,0)</f>
        <v>15</v>
      </c>
      <c r="AF15" s="140" t="s">
        <v>171</v>
      </c>
      <c r="AG15" s="140">
        <f t="shared" ref="AG15" si="1">IF(AF15="Adecuado",15,0)</f>
        <v>15</v>
      </c>
      <c r="AH15" s="140" t="s">
        <v>172</v>
      </c>
      <c r="AI15" s="140">
        <f t="shared" ref="AI15" si="2">IF(AH15="Oportuna",15,0)</f>
        <v>15</v>
      </c>
      <c r="AJ15" s="140" t="s">
        <v>173</v>
      </c>
      <c r="AK15" s="140">
        <f t="shared" ref="AK15" si="3">IF(AJ15="Prevenir",15,IF(AJ15="Detectar",10,0))</f>
        <v>15</v>
      </c>
      <c r="AL15" s="140" t="s">
        <v>174</v>
      </c>
      <c r="AM15" s="140">
        <f t="shared" ref="AM15" si="4">IF(AL15="Confiable",15,0)</f>
        <v>15</v>
      </c>
      <c r="AN15" s="140" t="s">
        <v>175</v>
      </c>
      <c r="AO15" s="140">
        <f t="shared" ref="AO15" si="5">IF(AN15="Se investigan y resuelven oportunamente",15,0)</f>
        <v>15</v>
      </c>
      <c r="AP15" s="140" t="s">
        <v>176</v>
      </c>
      <c r="AQ15" s="140">
        <f t="shared" ref="AQ15" si="6">IF(AP15="Completa",10,IF(AP15="Incompleta",5,0))</f>
        <v>10</v>
      </c>
      <c r="AR15" s="141">
        <f t="shared" ref="AR15" si="7">SUM(AE15,AG15,AI15,AK15,AM15,AO15,AQ15)</f>
        <v>100</v>
      </c>
      <c r="AS15" s="53" t="str">
        <f>+IF(AND(AR15&lt;=100,AR15&gt;=96),"FUERTE",IF(AND(AR15&lt;=95,AR15&gt;=86),"MODERADO",IF(AND(AR15&lt;=85,AR15&gt;=0),"DEBIL","-")))</f>
        <v>FUERTE</v>
      </c>
      <c r="AT15" s="204" t="str">
        <f>IFERROR(IF(AVERAGE(AR15:AR15)=100,"FUERTE",IF(AVERAGE(AR15:AR15)&gt;=50,"MODERADO","DEBIL")),"-")</f>
        <v>FUERTE</v>
      </c>
      <c r="AU15" s="205" t="s">
        <v>177</v>
      </c>
      <c r="AV15" s="205" t="s">
        <v>178</v>
      </c>
      <c r="AW15" s="218">
        <f>IF(AND(AT15="Fuerte",AU15="Sí, directamente"),2,(IF(AND(AT15="Moderado",AU15="Sí, directamente"),1,(IF(AU15="No, la probabilidad no disminuye",0," ")))))</f>
        <v>2</v>
      </c>
      <c r="AX15" s="216">
        <f>IF(AND(AT15="Fuerte",AV15="Sí, directamente"),2,IF(AND(AT15="Fuerte",AV15="Sí, pero indirectamente"),"1",(IF(AND(AT15="Moderado",AV15="Sí, directamente"),1,(IF(AND(AT15="Moderado",AV15="Sí, pero indirectamente"),"0",(IF(AV15="No, el impacto no disminuye",0," "))))))))</f>
        <v>0</v>
      </c>
      <c r="AY15" s="156" t="s">
        <v>179</v>
      </c>
      <c r="AZ15" s="156" t="s">
        <v>180</v>
      </c>
      <c r="BA15" s="162" t="s">
        <v>166</v>
      </c>
      <c r="BB15" s="251"/>
      <c r="BC15" s="163" t="s">
        <v>181</v>
      </c>
      <c r="BD15" s="214" t="s">
        <v>182</v>
      </c>
      <c r="BE15" s="214" t="s">
        <v>183</v>
      </c>
      <c r="BF15" s="156" t="s">
        <v>184</v>
      </c>
      <c r="BG15" s="156" t="s">
        <v>185</v>
      </c>
      <c r="BH15" s="156" t="s">
        <v>186</v>
      </c>
      <c r="BI15" s="252"/>
      <c r="BJ15" s="242"/>
      <c r="BK15" s="252"/>
      <c r="BL15" s="159"/>
      <c r="BM15" s="151"/>
      <c r="BN15" s="151"/>
      <c r="BO15" s="152"/>
      <c r="BP15" s="231"/>
      <c r="BQ15" s="148"/>
      <c r="BR15" s="231"/>
      <c r="BS15" s="147"/>
      <c r="BT15" s="148"/>
      <c r="BU15" s="232"/>
      <c r="BV15" s="148"/>
      <c r="BW15" s="233"/>
      <c r="BX15" s="231"/>
      <c r="BY15" s="134"/>
      <c r="BZ15" s="12"/>
      <c r="CB15" s="43"/>
      <c r="CC15" s="135"/>
      <c r="CD15" s="33"/>
      <c r="CE15" s="33"/>
      <c r="CF15" s="33"/>
      <c r="CG15" s="33"/>
    </row>
    <row r="16" spans="1:85" s="244" customFormat="1" ht="109.5" customHeight="1" x14ac:dyDescent="0.2">
      <c r="B16" s="225" t="s">
        <v>97</v>
      </c>
      <c r="C16" s="148"/>
      <c r="D16" s="245" t="s">
        <v>187</v>
      </c>
      <c r="E16" s="246" t="s">
        <v>188</v>
      </c>
      <c r="F16" s="246" t="s">
        <v>189</v>
      </c>
      <c r="G16" s="246" t="s">
        <v>154</v>
      </c>
      <c r="H16" s="247" t="s">
        <v>155</v>
      </c>
      <c r="I16" s="247" t="s">
        <v>155</v>
      </c>
      <c r="J16" s="247" t="s">
        <v>155</v>
      </c>
      <c r="K16" s="247" t="s">
        <v>155</v>
      </c>
      <c r="L16" s="253" t="s">
        <v>156</v>
      </c>
      <c r="M16" s="254" t="s">
        <v>190</v>
      </c>
      <c r="N16" s="234"/>
      <c r="O16" s="213" t="s">
        <v>159</v>
      </c>
      <c r="P16" s="248" t="s">
        <v>160</v>
      </c>
      <c r="Q16" s="248" t="s">
        <v>160</v>
      </c>
      <c r="R16" s="128"/>
      <c r="S16" s="245" t="s">
        <v>161</v>
      </c>
      <c r="T16" s="246" t="s">
        <v>162</v>
      </c>
      <c r="U16" s="255" t="s">
        <v>163</v>
      </c>
      <c r="V16" s="255" t="s">
        <v>191</v>
      </c>
      <c r="W16" s="255" t="s">
        <v>180</v>
      </c>
      <c r="X16" s="256" t="s">
        <v>166</v>
      </c>
      <c r="Y16" s="250" t="s">
        <v>167</v>
      </c>
      <c r="Z16" s="250" t="s">
        <v>168</v>
      </c>
      <c r="AA16" s="250" t="s">
        <v>192</v>
      </c>
      <c r="AB16" s="257">
        <v>1</v>
      </c>
      <c r="AC16" s="250" t="s">
        <v>193</v>
      </c>
      <c r="AD16" s="258" t="s">
        <v>170</v>
      </c>
      <c r="AE16" s="258">
        <v>15</v>
      </c>
      <c r="AF16" s="258" t="s">
        <v>171</v>
      </c>
      <c r="AG16" s="258">
        <v>15</v>
      </c>
      <c r="AH16" s="258" t="s">
        <v>172</v>
      </c>
      <c r="AI16" s="258">
        <v>15</v>
      </c>
      <c r="AJ16" s="258" t="s">
        <v>173</v>
      </c>
      <c r="AK16" s="258">
        <v>15</v>
      </c>
      <c r="AL16" s="258" t="s">
        <v>174</v>
      </c>
      <c r="AM16" s="258">
        <v>15</v>
      </c>
      <c r="AN16" s="258" t="s">
        <v>175</v>
      </c>
      <c r="AO16" s="258">
        <v>15</v>
      </c>
      <c r="AP16" s="258" t="s">
        <v>176</v>
      </c>
      <c r="AQ16" s="140">
        <f>IF(AP16="Completa",10,IF(AP16="Incompleta",5,0))</f>
        <v>10</v>
      </c>
      <c r="AR16" s="259">
        <v>100</v>
      </c>
      <c r="AS16" s="260" t="s">
        <v>194</v>
      </c>
      <c r="AT16" s="261" t="s">
        <v>194</v>
      </c>
      <c r="AU16" s="262" t="s">
        <v>177</v>
      </c>
      <c r="AV16" s="262" t="s">
        <v>177</v>
      </c>
      <c r="AW16" s="263">
        <v>2</v>
      </c>
      <c r="AX16" s="263">
        <v>2</v>
      </c>
      <c r="AY16" s="264" t="s">
        <v>195</v>
      </c>
      <c r="AZ16" s="265" t="s">
        <v>165</v>
      </c>
      <c r="BA16" s="266" t="s">
        <v>165</v>
      </c>
      <c r="BB16" s="251"/>
      <c r="BC16" s="267" t="s">
        <v>181</v>
      </c>
      <c r="BD16" s="247" t="s">
        <v>182</v>
      </c>
      <c r="BE16" s="247" t="s">
        <v>196</v>
      </c>
      <c r="BF16" s="246" t="s">
        <v>184</v>
      </c>
      <c r="BG16" s="246" t="s">
        <v>185</v>
      </c>
      <c r="BH16" s="246" t="s">
        <v>186</v>
      </c>
      <c r="BI16" s="252"/>
      <c r="BJ16" s="242"/>
      <c r="BK16" s="252"/>
      <c r="BL16" s="159"/>
      <c r="BM16" s="151"/>
      <c r="BN16" s="151"/>
      <c r="BO16" s="152" t="str">
        <f>IF(BN16=0,"100%",IFERROR(BM16/BN16/BM16," "))</f>
        <v>100%</v>
      </c>
      <c r="BP16" s="231"/>
      <c r="BQ16" s="148"/>
      <c r="BR16" s="231"/>
      <c r="BS16" s="147"/>
      <c r="BT16" s="148"/>
      <c r="BU16" s="232"/>
      <c r="BV16" s="148"/>
      <c r="BW16" s="233"/>
      <c r="BX16" s="231"/>
      <c r="BY16" s="134"/>
      <c r="BZ16" s="12"/>
      <c r="CB16" s="43"/>
      <c r="CC16" s="135"/>
      <c r="CD16" s="33"/>
      <c r="CE16" s="33"/>
      <c r="CF16" s="33"/>
      <c r="CG16" s="33"/>
    </row>
    <row r="17" spans="1:85" s="244" customFormat="1" ht="86.25" customHeight="1" x14ac:dyDescent="0.2">
      <c r="B17" s="225" t="s">
        <v>98</v>
      </c>
      <c r="C17" s="156" t="s">
        <v>197</v>
      </c>
      <c r="D17" s="268" t="s">
        <v>198</v>
      </c>
      <c r="E17" s="269" t="s">
        <v>199</v>
      </c>
      <c r="F17" s="269" t="s">
        <v>200</v>
      </c>
      <c r="G17" s="246" t="s">
        <v>110</v>
      </c>
      <c r="H17" s="247" t="s">
        <v>155</v>
      </c>
      <c r="I17" s="247" t="s">
        <v>155</v>
      </c>
      <c r="J17" s="247" t="s">
        <v>155</v>
      </c>
      <c r="K17" s="247" t="s">
        <v>155</v>
      </c>
      <c r="L17" s="247" t="s">
        <v>201</v>
      </c>
      <c r="M17" s="247" t="s">
        <v>202</v>
      </c>
      <c r="N17" s="214" t="s">
        <v>203</v>
      </c>
      <c r="O17" s="213" t="s">
        <v>204</v>
      </c>
      <c r="P17" s="248" t="s">
        <v>205</v>
      </c>
      <c r="Q17" s="248" t="s">
        <v>205</v>
      </c>
      <c r="R17" s="270" t="s">
        <v>206</v>
      </c>
      <c r="S17" s="245" t="s">
        <v>207</v>
      </c>
      <c r="T17" s="246" t="s">
        <v>182</v>
      </c>
      <c r="U17" s="265" t="s">
        <v>208</v>
      </c>
      <c r="V17" s="246" t="s">
        <v>209</v>
      </c>
      <c r="W17" s="431" t="s">
        <v>210</v>
      </c>
      <c r="X17" s="434" t="s">
        <v>211</v>
      </c>
      <c r="Y17" s="250" t="s">
        <v>212</v>
      </c>
      <c r="Z17" s="250" t="s">
        <v>213</v>
      </c>
      <c r="AA17" s="250" t="s">
        <v>214</v>
      </c>
      <c r="AB17" s="271">
        <v>1</v>
      </c>
      <c r="AC17" s="250" t="s">
        <v>215</v>
      </c>
      <c r="AD17" s="258" t="s">
        <v>170</v>
      </c>
      <c r="AE17" s="258">
        <v>15</v>
      </c>
      <c r="AF17" s="258" t="s">
        <v>171</v>
      </c>
      <c r="AG17" s="258">
        <v>15</v>
      </c>
      <c r="AH17" s="258" t="s">
        <v>172</v>
      </c>
      <c r="AI17" s="258">
        <v>15</v>
      </c>
      <c r="AJ17" s="258" t="s">
        <v>173</v>
      </c>
      <c r="AK17" s="258">
        <v>15</v>
      </c>
      <c r="AL17" s="258" t="s">
        <v>174</v>
      </c>
      <c r="AM17" s="258">
        <v>15</v>
      </c>
      <c r="AN17" s="258" t="s">
        <v>175</v>
      </c>
      <c r="AO17" s="258">
        <v>15</v>
      </c>
      <c r="AP17" s="258" t="s">
        <v>176</v>
      </c>
      <c r="AQ17" s="140">
        <f>IF(AP17="Completa",10,IF(AP17="Incompleta",5,0))</f>
        <v>10</v>
      </c>
      <c r="AR17" s="259">
        <v>100</v>
      </c>
      <c r="AS17" s="260" t="s">
        <v>194</v>
      </c>
      <c r="AT17" s="261" t="s">
        <v>194</v>
      </c>
      <c r="AU17" s="262" t="s">
        <v>177</v>
      </c>
      <c r="AV17" s="262" t="s">
        <v>178</v>
      </c>
      <c r="AW17" s="263">
        <v>2</v>
      </c>
      <c r="AX17" s="263">
        <v>0</v>
      </c>
      <c r="AY17" s="272" t="s">
        <v>179</v>
      </c>
      <c r="AZ17" s="431" t="s">
        <v>210</v>
      </c>
      <c r="BA17" s="434" t="s">
        <v>211</v>
      </c>
      <c r="BB17" s="252"/>
      <c r="BC17" s="267" t="s">
        <v>181</v>
      </c>
      <c r="BD17" s="247" t="s">
        <v>182</v>
      </c>
      <c r="BE17" s="247" t="s">
        <v>216</v>
      </c>
      <c r="BF17" s="246" t="s">
        <v>217</v>
      </c>
      <c r="BG17" s="246" t="s">
        <v>218</v>
      </c>
      <c r="BH17" s="246" t="s">
        <v>186</v>
      </c>
      <c r="BI17" s="252"/>
      <c r="BJ17" s="242"/>
      <c r="BK17" s="273"/>
      <c r="BL17" s="159"/>
      <c r="BM17" s="151"/>
      <c r="BN17" s="151"/>
      <c r="BO17" s="152" t="str">
        <f t="shared" ref="BO17" si="8">IF(BN17=0,"100%",IFERROR(BM17/BN17/BM17," "))</f>
        <v>100%</v>
      </c>
      <c r="BP17" s="231"/>
      <c r="BQ17" s="148"/>
      <c r="BR17" s="231"/>
      <c r="BS17" s="147"/>
      <c r="BT17" s="148"/>
      <c r="BU17" s="235"/>
      <c r="BV17" s="148"/>
      <c r="BW17" s="233"/>
      <c r="BX17" s="231"/>
      <c r="BY17" s="217"/>
      <c r="BZ17" s="326"/>
      <c r="CB17" s="326"/>
      <c r="CC17" s="341"/>
      <c r="CD17" s="326"/>
      <c r="CE17" s="326"/>
      <c r="CF17" s="326"/>
      <c r="CG17" s="326"/>
    </row>
    <row r="18" spans="1:85" s="244" customFormat="1" ht="80.099999999999994" customHeight="1" x14ac:dyDescent="0.2">
      <c r="B18" s="224" t="s">
        <v>99</v>
      </c>
      <c r="C18" s="148" t="s">
        <v>197</v>
      </c>
      <c r="D18" s="274" t="s">
        <v>219</v>
      </c>
      <c r="E18" s="275" t="s">
        <v>220</v>
      </c>
      <c r="F18" s="276" t="s">
        <v>221</v>
      </c>
      <c r="G18" s="277" t="s">
        <v>154</v>
      </c>
      <c r="H18" s="247" t="s">
        <v>155</v>
      </c>
      <c r="I18" s="247" t="s">
        <v>155</v>
      </c>
      <c r="J18" s="247" t="s">
        <v>222</v>
      </c>
      <c r="K18" s="247" t="s">
        <v>155</v>
      </c>
      <c r="L18" s="278" t="s">
        <v>223</v>
      </c>
      <c r="M18" s="279" t="s">
        <v>224</v>
      </c>
      <c r="N18" s="236" t="s">
        <v>225</v>
      </c>
      <c r="O18" s="64" t="s">
        <v>226</v>
      </c>
      <c r="P18" s="280" t="s">
        <v>227</v>
      </c>
      <c r="Q18" s="280" t="s">
        <v>227</v>
      </c>
      <c r="R18" s="270" t="s">
        <v>206</v>
      </c>
      <c r="S18" s="245" t="s">
        <v>207</v>
      </c>
      <c r="T18" s="246" t="s">
        <v>182</v>
      </c>
      <c r="U18" s="265" t="s">
        <v>208</v>
      </c>
      <c r="V18" s="246" t="s">
        <v>164</v>
      </c>
      <c r="W18" s="265" t="s">
        <v>165</v>
      </c>
      <c r="X18" s="266" t="s">
        <v>165</v>
      </c>
      <c r="Y18" s="278" t="s">
        <v>228</v>
      </c>
      <c r="Z18" s="278" t="s">
        <v>229</v>
      </c>
      <c r="AA18" s="278" t="s">
        <v>230</v>
      </c>
      <c r="AB18" s="277">
        <v>1</v>
      </c>
      <c r="AC18" s="250" t="s">
        <v>231</v>
      </c>
      <c r="AD18" s="258" t="s">
        <v>170</v>
      </c>
      <c r="AE18" s="258">
        <v>15</v>
      </c>
      <c r="AF18" s="258" t="s">
        <v>171</v>
      </c>
      <c r="AG18" s="258">
        <v>15</v>
      </c>
      <c r="AH18" s="258" t="s">
        <v>172</v>
      </c>
      <c r="AI18" s="258">
        <v>15</v>
      </c>
      <c r="AJ18" s="258" t="s">
        <v>173</v>
      </c>
      <c r="AK18" s="258">
        <v>15</v>
      </c>
      <c r="AL18" s="258" t="s">
        <v>174</v>
      </c>
      <c r="AM18" s="258">
        <v>15</v>
      </c>
      <c r="AN18" s="258" t="s">
        <v>175</v>
      </c>
      <c r="AO18" s="258">
        <v>15</v>
      </c>
      <c r="AP18" s="258" t="s">
        <v>176</v>
      </c>
      <c r="AQ18" s="140">
        <f t="shared" ref="AQ18:AQ21" si="9">IF(AP18="Completa",10,IF(AP18="Incompleta",5,0))</f>
        <v>10</v>
      </c>
      <c r="AR18" s="259">
        <v>100</v>
      </c>
      <c r="AS18" s="260" t="s">
        <v>194</v>
      </c>
      <c r="AT18" s="281" t="s">
        <v>194</v>
      </c>
      <c r="AU18" s="282" t="s">
        <v>177</v>
      </c>
      <c r="AV18" s="282" t="s">
        <v>178</v>
      </c>
      <c r="AW18" s="283">
        <v>2</v>
      </c>
      <c r="AX18" s="284">
        <v>0</v>
      </c>
      <c r="AY18" s="285" t="s">
        <v>179</v>
      </c>
      <c r="AZ18" s="286" t="s">
        <v>165</v>
      </c>
      <c r="BA18" s="287" t="s">
        <v>165</v>
      </c>
      <c r="BB18" s="252"/>
      <c r="BC18" s="267" t="s">
        <v>181</v>
      </c>
      <c r="BD18" s="247" t="s">
        <v>182</v>
      </c>
      <c r="BE18" s="247" t="s">
        <v>232</v>
      </c>
      <c r="BF18" s="246" t="s">
        <v>233</v>
      </c>
      <c r="BG18" s="246" t="s">
        <v>218</v>
      </c>
      <c r="BH18" s="246" t="s">
        <v>186</v>
      </c>
      <c r="BI18" s="252"/>
      <c r="BJ18" s="242"/>
      <c r="BK18" s="273"/>
      <c r="BL18" s="159"/>
      <c r="BM18" s="151"/>
      <c r="BN18" s="151"/>
      <c r="BO18" s="152" t="str">
        <f t="shared" ref="BO18" si="10">IF(BN18=0,"100%",IFERROR(BM18/BN18/BM18," "))</f>
        <v>100%</v>
      </c>
      <c r="BP18" s="231"/>
      <c r="BQ18" s="148"/>
      <c r="BR18" s="231"/>
      <c r="BS18" s="147"/>
      <c r="BT18" s="148"/>
      <c r="BU18" s="237"/>
      <c r="BV18" s="148"/>
      <c r="BW18" s="233"/>
      <c r="BX18" s="231"/>
      <c r="BY18" s="217"/>
      <c r="BZ18" s="326"/>
      <c r="CB18" s="326"/>
      <c r="CC18" s="341"/>
      <c r="CD18" s="326"/>
      <c r="CE18" s="326"/>
      <c r="CF18" s="326"/>
      <c r="CG18" s="326"/>
    </row>
    <row r="19" spans="1:85" s="244" customFormat="1" ht="80.099999999999994" customHeight="1" x14ac:dyDescent="0.2">
      <c r="B19" s="224" t="s">
        <v>100</v>
      </c>
      <c r="C19" s="148"/>
      <c r="D19" s="288" t="s">
        <v>234</v>
      </c>
      <c r="E19" s="275" t="s">
        <v>235</v>
      </c>
      <c r="F19" s="276" t="s">
        <v>236</v>
      </c>
      <c r="G19" s="246" t="s">
        <v>154</v>
      </c>
      <c r="H19" s="247" t="s">
        <v>155</v>
      </c>
      <c r="I19" s="247" t="s">
        <v>155</v>
      </c>
      <c r="J19" s="247" t="s">
        <v>155</v>
      </c>
      <c r="K19" s="247" t="s">
        <v>155</v>
      </c>
      <c r="L19" s="247" t="s">
        <v>237</v>
      </c>
      <c r="M19" s="247" t="s">
        <v>238</v>
      </c>
      <c r="N19" s="231"/>
      <c r="O19" s="64" t="s">
        <v>239</v>
      </c>
      <c r="P19" s="280" t="s">
        <v>227</v>
      </c>
      <c r="Q19" s="280" t="s">
        <v>227</v>
      </c>
      <c r="R19" s="270" t="s">
        <v>206</v>
      </c>
      <c r="S19" s="289" t="s">
        <v>161</v>
      </c>
      <c r="T19" s="290" t="s">
        <v>182</v>
      </c>
      <c r="U19" s="291" t="s">
        <v>163</v>
      </c>
      <c r="V19" s="290" t="s">
        <v>209</v>
      </c>
      <c r="W19" s="432" t="s">
        <v>210</v>
      </c>
      <c r="X19" s="435" t="s">
        <v>211</v>
      </c>
      <c r="Y19" s="278" t="s">
        <v>240</v>
      </c>
      <c r="Z19" s="278" t="s">
        <v>241</v>
      </c>
      <c r="AA19" s="278" t="s">
        <v>242</v>
      </c>
      <c r="AB19" s="292">
        <v>1</v>
      </c>
      <c r="AC19" s="250" t="s">
        <v>243</v>
      </c>
      <c r="AD19" s="258" t="s">
        <v>170</v>
      </c>
      <c r="AE19" s="258">
        <v>15</v>
      </c>
      <c r="AF19" s="258" t="s">
        <v>171</v>
      </c>
      <c r="AG19" s="258">
        <v>15</v>
      </c>
      <c r="AH19" s="258" t="s">
        <v>172</v>
      </c>
      <c r="AI19" s="258">
        <v>15</v>
      </c>
      <c r="AJ19" s="258" t="s">
        <v>173</v>
      </c>
      <c r="AK19" s="258">
        <v>15</v>
      </c>
      <c r="AL19" s="258" t="s">
        <v>174</v>
      </c>
      <c r="AM19" s="258">
        <v>15</v>
      </c>
      <c r="AN19" s="258" t="s">
        <v>175</v>
      </c>
      <c r="AO19" s="258">
        <v>15</v>
      </c>
      <c r="AP19" s="258" t="s">
        <v>176</v>
      </c>
      <c r="AQ19" s="140">
        <f t="shared" si="9"/>
        <v>10</v>
      </c>
      <c r="AR19" s="259">
        <v>100</v>
      </c>
      <c r="AS19" s="260" t="s">
        <v>194</v>
      </c>
      <c r="AT19" s="281" t="s">
        <v>194</v>
      </c>
      <c r="AU19" s="282" t="s">
        <v>177</v>
      </c>
      <c r="AV19" s="282" t="s">
        <v>178</v>
      </c>
      <c r="AW19" s="260">
        <v>2</v>
      </c>
      <c r="AX19" s="263">
        <v>0</v>
      </c>
      <c r="AY19" s="264" t="s">
        <v>195</v>
      </c>
      <c r="AZ19" s="431" t="s">
        <v>210</v>
      </c>
      <c r="BA19" s="434" t="s">
        <v>211</v>
      </c>
      <c r="BB19" s="252"/>
      <c r="BC19" s="267" t="s">
        <v>181</v>
      </c>
      <c r="BD19" s="247" t="s">
        <v>182</v>
      </c>
      <c r="BE19" s="247" t="s">
        <v>244</v>
      </c>
      <c r="BF19" s="246" t="s">
        <v>245</v>
      </c>
      <c r="BG19" s="246" t="s">
        <v>218</v>
      </c>
      <c r="BH19" s="246" t="s">
        <v>186</v>
      </c>
      <c r="BI19" s="252"/>
      <c r="BJ19" s="242"/>
      <c r="BK19" s="273"/>
      <c r="BL19" s="159"/>
      <c r="BM19" s="182"/>
      <c r="BN19" s="182"/>
      <c r="BO19" s="183"/>
      <c r="BP19" s="231"/>
      <c r="BQ19" s="148"/>
      <c r="BR19" s="231"/>
      <c r="BS19" s="147"/>
      <c r="BT19" s="148"/>
      <c r="BU19" s="237"/>
      <c r="BV19" s="148"/>
      <c r="BW19" s="233"/>
      <c r="BX19" s="231"/>
      <c r="BY19" s="217"/>
      <c r="BZ19" s="326"/>
      <c r="CB19" s="326"/>
      <c r="CC19" s="341"/>
      <c r="CD19" s="326"/>
      <c r="CE19" s="326"/>
      <c r="CF19" s="326"/>
      <c r="CG19" s="326"/>
    </row>
    <row r="20" spans="1:85" s="244" customFormat="1" ht="168" customHeight="1" x14ac:dyDescent="0.2">
      <c r="B20" s="224" t="s">
        <v>246</v>
      </c>
      <c r="C20" s="148" t="s">
        <v>197</v>
      </c>
      <c r="D20" s="274" t="s">
        <v>247</v>
      </c>
      <c r="E20" s="275" t="s">
        <v>248</v>
      </c>
      <c r="F20" s="293" t="s">
        <v>249</v>
      </c>
      <c r="G20" s="294" t="s">
        <v>154</v>
      </c>
      <c r="H20" s="247" t="s">
        <v>155</v>
      </c>
      <c r="I20" s="247" t="s">
        <v>155</v>
      </c>
      <c r="J20" s="247" t="s">
        <v>155</v>
      </c>
      <c r="K20" s="247" t="s">
        <v>155</v>
      </c>
      <c r="L20" s="278" t="s">
        <v>250</v>
      </c>
      <c r="M20" s="247" t="s">
        <v>251</v>
      </c>
      <c r="N20" s="231" t="s">
        <v>252</v>
      </c>
      <c r="O20" s="213" t="s">
        <v>253</v>
      </c>
      <c r="P20" s="248" t="s">
        <v>254</v>
      </c>
      <c r="Q20" s="248" t="s">
        <v>255</v>
      </c>
      <c r="R20" s="270" t="s">
        <v>206</v>
      </c>
      <c r="S20" s="295" t="s">
        <v>207</v>
      </c>
      <c r="T20" s="296" t="s">
        <v>182</v>
      </c>
      <c r="U20" s="297" t="s">
        <v>208</v>
      </c>
      <c r="V20" s="296" t="s">
        <v>209</v>
      </c>
      <c r="W20" s="433" t="s">
        <v>210</v>
      </c>
      <c r="X20" s="436" t="s">
        <v>211</v>
      </c>
      <c r="Y20" s="278" t="s">
        <v>256</v>
      </c>
      <c r="Z20" s="278" t="s">
        <v>257</v>
      </c>
      <c r="AA20" s="278" t="s">
        <v>258</v>
      </c>
      <c r="AB20" s="277">
        <v>1</v>
      </c>
      <c r="AC20" s="250" t="s">
        <v>259</v>
      </c>
      <c r="AD20" s="258" t="s">
        <v>170</v>
      </c>
      <c r="AE20" s="258">
        <v>15</v>
      </c>
      <c r="AF20" s="258" t="s">
        <v>171</v>
      </c>
      <c r="AG20" s="258">
        <v>15</v>
      </c>
      <c r="AH20" s="258" t="s">
        <v>172</v>
      </c>
      <c r="AI20" s="258">
        <v>15</v>
      </c>
      <c r="AJ20" s="258" t="s">
        <v>173</v>
      </c>
      <c r="AK20" s="258">
        <v>15</v>
      </c>
      <c r="AL20" s="258" t="s">
        <v>174</v>
      </c>
      <c r="AM20" s="258">
        <v>15</v>
      </c>
      <c r="AN20" s="258" t="s">
        <v>175</v>
      </c>
      <c r="AO20" s="258">
        <v>15</v>
      </c>
      <c r="AP20" s="258" t="s">
        <v>176</v>
      </c>
      <c r="AQ20" s="140">
        <f t="shared" si="9"/>
        <v>10</v>
      </c>
      <c r="AR20" s="259">
        <v>100</v>
      </c>
      <c r="AS20" s="260" t="s">
        <v>194</v>
      </c>
      <c r="AT20" s="281" t="s">
        <v>194</v>
      </c>
      <c r="AU20" s="282" t="s">
        <v>177</v>
      </c>
      <c r="AV20" s="282" t="s">
        <v>260</v>
      </c>
      <c r="AW20" s="260">
        <v>2</v>
      </c>
      <c r="AX20" s="263">
        <v>1</v>
      </c>
      <c r="AY20" s="298" t="s">
        <v>179</v>
      </c>
      <c r="AZ20" s="299" t="s">
        <v>180</v>
      </c>
      <c r="BA20" s="300" t="s">
        <v>166</v>
      </c>
      <c r="BB20" s="252"/>
      <c r="BC20" s="267" t="s">
        <v>181</v>
      </c>
      <c r="BD20" s="247" t="s">
        <v>182</v>
      </c>
      <c r="BE20" s="247" t="s">
        <v>261</v>
      </c>
      <c r="BF20" s="246" t="s">
        <v>254</v>
      </c>
      <c r="BG20" s="246" t="s">
        <v>218</v>
      </c>
      <c r="BH20" s="246" t="s">
        <v>186</v>
      </c>
      <c r="BI20" s="252"/>
      <c r="BJ20" s="242"/>
      <c r="BK20" s="273"/>
      <c r="BL20" s="159"/>
      <c r="BM20" s="151"/>
      <c r="BN20" s="151"/>
      <c r="BO20" s="152" t="str">
        <f t="shared" ref="BO20" si="11">IF(BN20=0,"100%",IFERROR(BM20/BN20/BM20," "))</f>
        <v>100%</v>
      </c>
      <c r="BP20" s="231"/>
      <c r="BQ20" s="148"/>
      <c r="BR20" s="231"/>
      <c r="BS20" s="147"/>
      <c r="BT20" s="148"/>
      <c r="BU20" s="237"/>
      <c r="BV20" s="148"/>
      <c r="BW20" s="233"/>
      <c r="BX20" s="231"/>
      <c r="BY20" s="217"/>
      <c r="BZ20" s="326"/>
      <c r="CB20" s="326"/>
      <c r="CC20" s="341"/>
      <c r="CD20" s="326"/>
      <c r="CE20" s="326"/>
      <c r="CF20" s="326"/>
      <c r="CG20" s="326"/>
    </row>
    <row r="21" spans="1:85" s="244" customFormat="1" ht="80.099999999999994" customHeight="1" x14ac:dyDescent="0.2">
      <c r="B21" s="224" t="s">
        <v>262</v>
      </c>
      <c r="C21" s="148" t="s">
        <v>197</v>
      </c>
      <c r="D21" s="274" t="s">
        <v>263</v>
      </c>
      <c r="E21" s="301" t="s">
        <v>264</v>
      </c>
      <c r="F21" s="302" t="s">
        <v>265</v>
      </c>
      <c r="G21" s="294" t="s">
        <v>266</v>
      </c>
      <c r="H21" s="247" t="s">
        <v>155</v>
      </c>
      <c r="I21" s="247" t="s">
        <v>155</v>
      </c>
      <c r="J21" s="247" t="s">
        <v>155</v>
      </c>
      <c r="K21" s="247" t="s">
        <v>155</v>
      </c>
      <c r="L21" s="280" t="s">
        <v>267</v>
      </c>
      <c r="M21" s="248" t="s">
        <v>268</v>
      </c>
      <c r="N21" s="233" t="s">
        <v>269</v>
      </c>
      <c r="O21" s="213" t="s">
        <v>253</v>
      </c>
      <c r="P21" s="248" t="s">
        <v>254</v>
      </c>
      <c r="Q21" s="248" t="s">
        <v>254</v>
      </c>
      <c r="R21" s="270" t="s">
        <v>206</v>
      </c>
      <c r="S21" s="245" t="s">
        <v>207</v>
      </c>
      <c r="T21" s="246" t="s">
        <v>182</v>
      </c>
      <c r="U21" s="265" t="s">
        <v>208</v>
      </c>
      <c r="V21" s="246" t="s">
        <v>209</v>
      </c>
      <c r="W21" s="431" t="s">
        <v>210</v>
      </c>
      <c r="X21" s="434" t="s">
        <v>211</v>
      </c>
      <c r="Y21" s="278" t="s">
        <v>270</v>
      </c>
      <c r="Z21" s="278" t="s">
        <v>271</v>
      </c>
      <c r="AA21" s="278" t="s">
        <v>272</v>
      </c>
      <c r="AB21" s="303">
        <v>1</v>
      </c>
      <c r="AC21" s="250" t="s">
        <v>273</v>
      </c>
      <c r="AD21" s="304" t="s">
        <v>170</v>
      </c>
      <c r="AE21" s="304">
        <v>15</v>
      </c>
      <c r="AF21" s="304" t="s">
        <v>171</v>
      </c>
      <c r="AG21" s="304">
        <v>15</v>
      </c>
      <c r="AH21" s="304" t="s">
        <v>172</v>
      </c>
      <c r="AI21" s="304">
        <v>15</v>
      </c>
      <c r="AJ21" s="304" t="s">
        <v>173</v>
      </c>
      <c r="AK21" s="304">
        <v>15</v>
      </c>
      <c r="AL21" s="304" t="s">
        <v>174</v>
      </c>
      <c r="AM21" s="304">
        <v>15</v>
      </c>
      <c r="AN21" s="304" t="s">
        <v>175</v>
      </c>
      <c r="AO21" s="304">
        <v>15</v>
      </c>
      <c r="AP21" s="304" t="s">
        <v>176</v>
      </c>
      <c r="AQ21" s="140">
        <f t="shared" si="9"/>
        <v>10</v>
      </c>
      <c r="AR21" s="259">
        <v>100</v>
      </c>
      <c r="AS21" s="260" t="s">
        <v>194</v>
      </c>
      <c r="AT21" s="261" t="s">
        <v>194</v>
      </c>
      <c r="AU21" s="246" t="s">
        <v>177</v>
      </c>
      <c r="AV21" s="246" t="s">
        <v>178</v>
      </c>
      <c r="AW21" s="305">
        <v>2</v>
      </c>
      <c r="AX21" s="305">
        <v>0</v>
      </c>
      <c r="AY21" s="272" t="s">
        <v>179</v>
      </c>
      <c r="AZ21" s="431" t="s">
        <v>210</v>
      </c>
      <c r="BA21" s="434" t="s">
        <v>211</v>
      </c>
      <c r="BB21" s="252"/>
      <c r="BC21" s="267" t="s">
        <v>181</v>
      </c>
      <c r="BD21" s="247" t="s">
        <v>182</v>
      </c>
      <c r="BE21" s="247" t="s">
        <v>274</v>
      </c>
      <c r="BF21" s="246" t="s">
        <v>254</v>
      </c>
      <c r="BG21" s="246" t="s">
        <v>218</v>
      </c>
      <c r="BH21" s="246" t="s">
        <v>186</v>
      </c>
      <c r="BI21" s="252"/>
      <c r="BJ21" s="242"/>
      <c r="BK21" s="273"/>
      <c r="BL21" s="159"/>
      <c r="BM21" s="151"/>
      <c r="BN21" s="151"/>
      <c r="BO21" s="152" t="str">
        <f t="shared" ref="BO21" si="12">IF(BN21=0,"100%",IFERROR(BM21/BN21/BM21," "))</f>
        <v>100%</v>
      </c>
      <c r="BP21" s="231"/>
      <c r="BQ21" s="148"/>
      <c r="BR21" s="231"/>
      <c r="BS21" s="147"/>
      <c r="BT21" s="148"/>
      <c r="BU21" s="237"/>
      <c r="BV21" s="148"/>
      <c r="BW21" s="233"/>
      <c r="BX21" s="231"/>
      <c r="BY21" s="217"/>
      <c r="BZ21" s="326"/>
      <c r="CB21" s="326"/>
      <c r="CC21" s="341"/>
      <c r="CD21" s="326"/>
      <c r="CE21" s="326"/>
      <c r="CF21" s="326"/>
      <c r="CG21" s="326"/>
    </row>
    <row r="22" spans="1:85" s="244" customFormat="1" ht="80.099999999999994" customHeight="1" x14ac:dyDescent="0.2">
      <c r="B22" s="224" t="s">
        <v>275</v>
      </c>
      <c r="C22" s="148" t="s">
        <v>197</v>
      </c>
      <c r="D22" s="274" t="s">
        <v>276</v>
      </c>
      <c r="E22" s="275" t="s">
        <v>277</v>
      </c>
      <c r="F22" s="293" t="s">
        <v>278</v>
      </c>
      <c r="G22" s="294" t="s">
        <v>266</v>
      </c>
      <c r="H22" s="247" t="s">
        <v>155</v>
      </c>
      <c r="I22" s="247" t="s">
        <v>155</v>
      </c>
      <c r="J22" s="247" t="s">
        <v>155</v>
      </c>
      <c r="K22" s="247" t="s">
        <v>155</v>
      </c>
      <c r="L22" s="247" t="s">
        <v>279</v>
      </c>
      <c r="M22" s="247" t="s">
        <v>280</v>
      </c>
      <c r="N22" s="231" t="s">
        <v>281</v>
      </c>
      <c r="O22" s="213" t="s">
        <v>282</v>
      </c>
      <c r="P22" s="248" t="s">
        <v>227</v>
      </c>
      <c r="Q22" s="248" t="s">
        <v>227</v>
      </c>
      <c r="R22" s="270" t="s">
        <v>206</v>
      </c>
      <c r="S22" s="245" t="s">
        <v>161</v>
      </c>
      <c r="T22" s="246" t="s">
        <v>182</v>
      </c>
      <c r="U22" s="255" t="s">
        <v>163</v>
      </c>
      <c r="V22" s="246" t="s">
        <v>209</v>
      </c>
      <c r="W22" s="431" t="s">
        <v>210</v>
      </c>
      <c r="X22" s="434" t="s">
        <v>211</v>
      </c>
      <c r="Y22" s="250" t="s">
        <v>283</v>
      </c>
      <c r="Z22" s="250" t="s">
        <v>284</v>
      </c>
      <c r="AA22" s="250" t="s">
        <v>285</v>
      </c>
      <c r="AB22" s="257">
        <v>1</v>
      </c>
      <c r="AC22" s="250" t="s">
        <v>286</v>
      </c>
      <c r="AD22" s="258" t="s">
        <v>170</v>
      </c>
      <c r="AE22" s="258">
        <v>15</v>
      </c>
      <c r="AF22" s="258" t="s">
        <v>171</v>
      </c>
      <c r="AG22" s="258">
        <v>15</v>
      </c>
      <c r="AH22" s="258" t="s">
        <v>172</v>
      </c>
      <c r="AI22" s="258">
        <v>15</v>
      </c>
      <c r="AJ22" s="258" t="s">
        <v>173</v>
      </c>
      <c r="AK22" s="258">
        <v>15</v>
      </c>
      <c r="AL22" s="258" t="s">
        <v>174</v>
      </c>
      <c r="AM22" s="258">
        <v>15</v>
      </c>
      <c r="AN22" s="258" t="s">
        <v>175</v>
      </c>
      <c r="AO22" s="258">
        <v>15</v>
      </c>
      <c r="AP22" s="258" t="s">
        <v>176</v>
      </c>
      <c r="AQ22" s="140">
        <f t="shared" ref="AQ22:AQ23" si="13">IF(AP22="Completa",10,IF(AP22="Incompleta",5,0))</f>
        <v>10</v>
      </c>
      <c r="AR22" s="259">
        <v>100</v>
      </c>
      <c r="AS22" s="260" t="s">
        <v>194</v>
      </c>
      <c r="AT22" s="261" t="s">
        <v>194</v>
      </c>
      <c r="AU22" s="262" t="s">
        <v>177</v>
      </c>
      <c r="AV22" s="262" t="s">
        <v>178</v>
      </c>
      <c r="AW22" s="263">
        <v>2</v>
      </c>
      <c r="AX22" s="263">
        <v>0</v>
      </c>
      <c r="AY22" s="264" t="s">
        <v>195</v>
      </c>
      <c r="AZ22" s="431" t="s">
        <v>210</v>
      </c>
      <c r="BA22" s="434" t="s">
        <v>211</v>
      </c>
      <c r="BB22" s="252"/>
      <c r="BC22" s="267" t="s">
        <v>181</v>
      </c>
      <c r="BD22" s="247" t="s">
        <v>182</v>
      </c>
      <c r="BE22" s="247" t="s">
        <v>287</v>
      </c>
      <c r="BF22" s="246" t="s">
        <v>288</v>
      </c>
      <c r="BG22" s="246" t="s">
        <v>218</v>
      </c>
      <c r="BH22" s="246" t="s">
        <v>186</v>
      </c>
      <c r="BI22" s="252"/>
      <c r="BJ22" s="242"/>
      <c r="BK22" s="273"/>
      <c r="BL22" s="159"/>
      <c r="BM22" s="151"/>
      <c r="BN22" s="151"/>
      <c r="BO22" s="152" t="str">
        <f t="shared" ref="BO22" si="14">IF(BN22=0,"100%",IFERROR(BM22/BN22/BM22," "))</f>
        <v>100%</v>
      </c>
      <c r="BP22" s="231"/>
      <c r="BQ22" s="148"/>
      <c r="BR22" s="231"/>
      <c r="BS22" s="147"/>
      <c r="BT22" s="148"/>
      <c r="BU22" s="237"/>
      <c r="BV22" s="148"/>
      <c r="BW22" s="233"/>
      <c r="BX22" s="231"/>
      <c r="BY22" s="3"/>
      <c r="BZ22" s="3"/>
      <c r="CB22" s="3"/>
      <c r="CC22" s="3"/>
      <c r="CD22" s="3"/>
      <c r="CE22" s="3"/>
      <c r="CF22" s="3"/>
      <c r="CG22" s="3"/>
    </row>
    <row r="23" spans="1:85" s="244" customFormat="1" ht="80.099999999999994" customHeight="1" x14ac:dyDescent="0.2">
      <c r="B23" s="224" t="s">
        <v>289</v>
      </c>
      <c r="C23" s="148" t="s">
        <v>197</v>
      </c>
      <c r="D23" s="306" t="s">
        <v>290</v>
      </c>
      <c r="E23" s="275" t="s">
        <v>248</v>
      </c>
      <c r="F23" s="293" t="s">
        <v>291</v>
      </c>
      <c r="G23" s="294" t="s">
        <v>266</v>
      </c>
      <c r="H23" s="247" t="s">
        <v>155</v>
      </c>
      <c r="I23" s="247" t="s">
        <v>155</v>
      </c>
      <c r="J23" s="247" t="s">
        <v>155</v>
      </c>
      <c r="K23" s="247" t="s">
        <v>155</v>
      </c>
      <c r="L23" s="247" t="s">
        <v>292</v>
      </c>
      <c r="M23" s="247" t="s">
        <v>293</v>
      </c>
      <c r="N23" s="231" t="s">
        <v>281</v>
      </c>
      <c r="O23" s="213" t="s">
        <v>294</v>
      </c>
      <c r="P23" s="248" t="s">
        <v>295</v>
      </c>
      <c r="Q23" s="248" t="s">
        <v>295</v>
      </c>
      <c r="R23" s="270" t="s">
        <v>206</v>
      </c>
      <c r="S23" s="245" t="s">
        <v>161</v>
      </c>
      <c r="T23" s="246" t="s">
        <v>182</v>
      </c>
      <c r="U23" s="255" t="s">
        <v>163</v>
      </c>
      <c r="V23" s="246" t="s">
        <v>209</v>
      </c>
      <c r="W23" s="431" t="s">
        <v>210</v>
      </c>
      <c r="X23" s="434" t="s">
        <v>211</v>
      </c>
      <c r="Y23" s="250" t="s">
        <v>256</v>
      </c>
      <c r="Z23" s="250" t="s">
        <v>296</v>
      </c>
      <c r="AA23" s="250" t="s">
        <v>297</v>
      </c>
      <c r="AB23" s="257">
        <v>1</v>
      </c>
      <c r="AC23" s="250" t="s">
        <v>298</v>
      </c>
      <c r="AD23" s="258" t="s">
        <v>170</v>
      </c>
      <c r="AE23" s="258">
        <v>15</v>
      </c>
      <c r="AF23" s="258" t="s">
        <v>171</v>
      </c>
      <c r="AG23" s="258">
        <v>15</v>
      </c>
      <c r="AH23" s="258" t="s">
        <v>172</v>
      </c>
      <c r="AI23" s="258">
        <v>15</v>
      </c>
      <c r="AJ23" s="258" t="s">
        <v>173</v>
      </c>
      <c r="AK23" s="258">
        <v>15</v>
      </c>
      <c r="AL23" s="258" t="s">
        <v>174</v>
      </c>
      <c r="AM23" s="258">
        <v>15</v>
      </c>
      <c r="AN23" s="258" t="s">
        <v>175</v>
      </c>
      <c r="AO23" s="258">
        <v>15</v>
      </c>
      <c r="AP23" s="258" t="s">
        <v>176</v>
      </c>
      <c r="AQ23" s="140">
        <f t="shared" si="13"/>
        <v>10</v>
      </c>
      <c r="AR23" s="259">
        <v>100</v>
      </c>
      <c r="AS23" s="260" t="s">
        <v>194</v>
      </c>
      <c r="AT23" s="261" t="s">
        <v>194</v>
      </c>
      <c r="AU23" s="262" t="s">
        <v>177</v>
      </c>
      <c r="AV23" s="262" t="s">
        <v>178</v>
      </c>
      <c r="AW23" s="263">
        <v>2</v>
      </c>
      <c r="AX23" s="263">
        <v>0</v>
      </c>
      <c r="AY23" s="264" t="s">
        <v>195</v>
      </c>
      <c r="AZ23" s="431" t="s">
        <v>210</v>
      </c>
      <c r="BA23" s="434" t="s">
        <v>211</v>
      </c>
      <c r="BB23" s="252"/>
      <c r="BC23" s="267" t="s">
        <v>181</v>
      </c>
      <c r="BD23" s="247" t="s">
        <v>182</v>
      </c>
      <c r="BE23" s="247" t="s">
        <v>299</v>
      </c>
      <c r="BF23" s="246" t="s">
        <v>295</v>
      </c>
      <c r="BG23" s="246" t="s">
        <v>218</v>
      </c>
      <c r="BH23" s="246" t="s">
        <v>186</v>
      </c>
      <c r="BI23" s="252"/>
      <c r="BJ23" s="242"/>
      <c r="BK23" s="273"/>
      <c r="BL23" s="159"/>
      <c r="BM23" s="151"/>
      <c r="BN23" s="151"/>
      <c r="BO23" s="152" t="str">
        <f t="shared" ref="BO23" si="15">IF(BN23=0,"100%",IFERROR(BM23/BN23/BM23," "))</f>
        <v>100%</v>
      </c>
      <c r="BP23" s="231"/>
      <c r="BQ23" s="148"/>
      <c r="BR23" s="231"/>
      <c r="BS23" s="147"/>
      <c r="BT23" s="148"/>
      <c r="BU23" s="237"/>
      <c r="BV23" s="148"/>
      <c r="BW23" s="233"/>
      <c r="BX23" s="231"/>
      <c r="BY23" s="3"/>
      <c r="BZ23" s="3"/>
      <c r="CB23" s="3"/>
      <c r="CC23" s="3"/>
      <c r="CD23" s="3"/>
      <c r="CE23" s="3"/>
      <c r="CF23" s="3"/>
      <c r="CG23" s="3"/>
    </row>
    <row r="24" spans="1:85" s="308" customFormat="1" ht="86.25" customHeight="1" x14ac:dyDescent="0.2">
      <c r="A24" s="244"/>
      <c r="B24" s="224" t="s">
        <v>300</v>
      </c>
      <c r="C24" s="148" t="s">
        <v>197</v>
      </c>
      <c r="D24" s="306" t="s">
        <v>290</v>
      </c>
      <c r="E24" s="275" t="s">
        <v>301</v>
      </c>
      <c r="F24" s="293" t="s">
        <v>302</v>
      </c>
      <c r="G24" s="294" t="s">
        <v>266</v>
      </c>
      <c r="H24" s="247" t="s">
        <v>155</v>
      </c>
      <c r="I24" s="247" t="s">
        <v>155</v>
      </c>
      <c r="J24" s="247" t="s">
        <v>155</v>
      </c>
      <c r="K24" s="247" t="s">
        <v>155</v>
      </c>
      <c r="L24" s="247" t="s">
        <v>303</v>
      </c>
      <c r="M24" s="247" t="s">
        <v>304</v>
      </c>
      <c r="N24" s="231" t="s">
        <v>281</v>
      </c>
      <c r="O24" s="213" t="s">
        <v>294</v>
      </c>
      <c r="P24" s="248" t="s">
        <v>295</v>
      </c>
      <c r="Q24" s="248" t="s">
        <v>295</v>
      </c>
      <c r="R24" s="296" t="s">
        <v>206</v>
      </c>
      <c r="S24" s="246" t="s">
        <v>207</v>
      </c>
      <c r="T24" s="246" t="s">
        <v>182</v>
      </c>
      <c r="U24" s="265" t="s">
        <v>208</v>
      </c>
      <c r="V24" s="246" t="s">
        <v>209</v>
      </c>
      <c r="W24" s="431" t="s">
        <v>210</v>
      </c>
      <c r="X24" s="434" t="s">
        <v>211</v>
      </c>
      <c r="Y24" s="250" t="s">
        <v>305</v>
      </c>
      <c r="Z24" s="250" t="s">
        <v>306</v>
      </c>
      <c r="AA24" s="250" t="s">
        <v>307</v>
      </c>
      <c r="AB24" s="257">
        <v>1</v>
      </c>
      <c r="AC24" s="250" t="s">
        <v>308</v>
      </c>
      <c r="AD24" s="258" t="s">
        <v>170</v>
      </c>
      <c r="AE24" s="258">
        <v>15</v>
      </c>
      <c r="AF24" s="258" t="s">
        <v>171</v>
      </c>
      <c r="AG24" s="258">
        <v>15</v>
      </c>
      <c r="AH24" s="258" t="s">
        <v>172</v>
      </c>
      <c r="AI24" s="258">
        <v>15</v>
      </c>
      <c r="AJ24" s="258" t="s">
        <v>173</v>
      </c>
      <c r="AK24" s="258">
        <v>15</v>
      </c>
      <c r="AL24" s="258" t="s">
        <v>174</v>
      </c>
      <c r="AM24" s="258">
        <v>15</v>
      </c>
      <c r="AN24" s="258" t="s">
        <v>175</v>
      </c>
      <c r="AO24" s="258">
        <v>15</v>
      </c>
      <c r="AP24" s="258" t="s">
        <v>176</v>
      </c>
      <c r="AQ24" s="140">
        <f t="shared" ref="AQ24:AQ25" si="16">IF(AP24="Completa",10,IF(AP24="Incompleta",5,0))</f>
        <v>10</v>
      </c>
      <c r="AR24" s="259">
        <v>100</v>
      </c>
      <c r="AS24" s="260" t="s">
        <v>194</v>
      </c>
      <c r="AT24" s="261" t="s">
        <v>194</v>
      </c>
      <c r="AU24" s="262" t="s">
        <v>177</v>
      </c>
      <c r="AV24" s="262" t="s">
        <v>178</v>
      </c>
      <c r="AW24" s="263">
        <v>2</v>
      </c>
      <c r="AX24" s="263">
        <v>0</v>
      </c>
      <c r="AY24" s="272" t="s">
        <v>179</v>
      </c>
      <c r="AZ24" s="431" t="s">
        <v>210</v>
      </c>
      <c r="BA24" s="434" t="s">
        <v>211</v>
      </c>
      <c r="BB24" s="252"/>
      <c r="BC24" s="267" t="s">
        <v>181</v>
      </c>
      <c r="BD24" s="247" t="s">
        <v>182</v>
      </c>
      <c r="BE24" s="247" t="s">
        <v>309</v>
      </c>
      <c r="BF24" s="246" t="s">
        <v>295</v>
      </c>
      <c r="BG24" s="246" t="s">
        <v>218</v>
      </c>
      <c r="BH24" s="246" t="s">
        <v>186</v>
      </c>
      <c r="BI24" s="252"/>
      <c r="BJ24" s="242"/>
      <c r="BK24" s="118"/>
      <c r="BL24" s="118"/>
      <c r="BM24" s="118"/>
      <c r="BN24" s="118"/>
      <c r="BO24" s="118"/>
      <c r="BP24" s="118"/>
      <c r="BQ24" s="118"/>
      <c r="BR24" s="118"/>
      <c r="BS24" s="118"/>
      <c r="BT24" s="118"/>
      <c r="BU24" s="118"/>
      <c r="BV24" s="118"/>
      <c r="BW24" s="118"/>
      <c r="BX24" s="118"/>
      <c r="BY24" s="307"/>
      <c r="BZ24" s="307"/>
      <c r="CB24" s="307"/>
      <c r="CC24" s="307"/>
      <c r="CD24" s="307"/>
      <c r="CE24" s="307"/>
      <c r="CF24" s="307"/>
      <c r="CG24" s="307"/>
    </row>
    <row r="25" spans="1:85" ht="158.25" customHeight="1" x14ac:dyDescent="0.2">
      <c r="A25" s="244"/>
      <c r="B25" s="224" t="s">
        <v>310</v>
      </c>
      <c r="C25" s="148" t="s">
        <v>197</v>
      </c>
      <c r="D25" s="309" t="s">
        <v>311</v>
      </c>
      <c r="E25" s="310" t="s">
        <v>312</v>
      </c>
      <c r="F25" s="311" t="s">
        <v>313</v>
      </c>
      <c r="G25" s="312" t="s">
        <v>266</v>
      </c>
      <c r="H25" s="313" t="s">
        <v>155</v>
      </c>
      <c r="I25" s="313" t="s">
        <v>155</v>
      </c>
      <c r="J25" s="313" t="s">
        <v>155</v>
      </c>
      <c r="K25" s="313" t="s">
        <v>155</v>
      </c>
      <c r="L25" s="247" t="s">
        <v>314</v>
      </c>
      <c r="M25" s="247" t="s">
        <v>315</v>
      </c>
      <c r="N25" s="231" t="s">
        <v>281</v>
      </c>
      <c r="O25" s="213" t="s">
        <v>316</v>
      </c>
      <c r="P25" s="248" t="s">
        <v>317</v>
      </c>
      <c r="Q25" s="248" t="s">
        <v>317</v>
      </c>
      <c r="R25" s="296" t="s">
        <v>206</v>
      </c>
      <c r="S25" s="246" t="s">
        <v>318</v>
      </c>
      <c r="T25" s="246" t="s">
        <v>182</v>
      </c>
      <c r="U25" s="272" t="s">
        <v>179</v>
      </c>
      <c r="V25" s="246" t="s">
        <v>164</v>
      </c>
      <c r="W25" s="431" t="s">
        <v>210</v>
      </c>
      <c r="X25" s="434" t="s">
        <v>211</v>
      </c>
      <c r="Y25" s="250" t="s">
        <v>319</v>
      </c>
      <c r="Z25" s="250" t="s">
        <v>320</v>
      </c>
      <c r="AA25" s="250" t="s">
        <v>321</v>
      </c>
      <c r="AB25" s="257">
        <v>1</v>
      </c>
      <c r="AC25" s="250" t="s">
        <v>322</v>
      </c>
      <c r="AD25" s="258" t="s">
        <v>170</v>
      </c>
      <c r="AE25" s="258">
        <v>15</v>
      </c>
      <c r="AF25" s="258" t="s">
        <v>171</v>
      </c>
      <c r="AG25" s="258">
        <v>15</v>
      </c>
      <c r="AH25" s="258" t="s">
        <v>172</v>
      </c>
      <c r="AI25" s="258">
        <v>15</v>
      </c>
      <c r="AJ25" s="258" t="s">
        <v>173</v>
      </c>
      <c r="AK25" s="258">
        <v>15</v>
      </c>
      <c r="AL25" s="258" t="s">
        <v>174</v>
      </c>
      <c r="AM25" s="258">
        <v>15</v>
      </c>
      <c r="AN25" s="258" t="s">
        <v>175</v>
      </c>
      <c r="AO25" s="258">
        <v>15</v>
      </c>
      <c r="AP25" s="258" t="s">
        <v>176</v>
      </c>
      <c r="AQ25" s="140">
        <f t="shared" si="16"/>
        <v>10</v>
      </c>
      <c r="AR25" s="259">
        <v>100</v>
      </c>
      <c r="AS25" s="260" t="s">
        <v>194</v>
      </c>
      <c r="AT25" s="261" t="s">
        <v>194</v>
      </c>
      <c r="AU25" s="262" t="s">
        <v>177</v>
      </c>
      <c r="AV25" s="262" t="s">
        <v>178</v>
      </c>
      <c r="AW25" s="263">
        <v>2</v>
      </c>
      <c r="AX25" s="263">
        <v>0</v>
      </c>
      <c r="AY25" s="272" t="s">
        <v>179</v>
      </c>
      <c r="AZ25" s="431" t="s">
        <v>210</v>
      </c>
      <c r="BA25" s="434" t="s">
        <v>211</v>
      </c>
      <c r="BB25" s="252"/>
      <c r="BC25" s="267" t="s">
        <v>181</v>
      </c>
      <c r="BD25" s="247" t="s">
        <v>182</v>
      </c>
      <c r="BE25" s="247" t="s">
        <v>323</v>
      </c>
      <c r="BF25" s="246" t="s">
        <v>324</v>
      </c>
      <c r="BG25" s="246" t="s">
        <v>325</v>
      </c>
      <c r="BH25" s="246" t="s">
        <v>326</v>
      </c>
      <c r="BI25" s="252"/>
      <c r="BJ25" s="242"/>
      <c r="BL25" s="320" t="s">
        <v>102</v>
      </c>
      <c r="BM25" s="320"/>
      <c r="BN25" s="320"/>
      <c r="BO25" s="320"/>
      <c r="BP25" s="320"/>
      <c r="BQ25" s="320"/>
      <c r="BR25" s="320"/>
    </row>
    <row r="26" spans="1:85" s="28" customFormat="1" ht="15.75" x14ac:dyDescent="0.2">
      <c r="A26" s="7"/>
      <c r="L26" s="226"/>
      <c r="M26" s="226"/>
      <c r="N26" s="226"/>
      <c r="O26" s="226"/>
      <c r="P26" s="226"/>
      <c r="Q26" s="227"/>
      <c r="AE26" s="5"/>
      <c r="AG26" s="5"/>
      <c r="AI26" s="7"/>
      <c r="AM26" s="238"/>
      <c r="AO26" s="238"/>
      <c r="AQ26" s="238"/>
      <c r="BB26" s="20"/>
      <c r="BI26" s="3"/>
      <c r="BL26" s="56" t="s">
        <v>107</v>
      </c>
      <c r="BM26" s="317"/>
      <c r="BN26" s="317"/>
      <c r="BO26" s="317"/>
      <c r="BP26" s="317"/>
      <c r="BQ26" s="317"/>
      <c r="BR26" s="208"/>
      <c r="CA26" s="7"/>
    </row>
    <row r="27" spans="1:85" s="28" customFormat="1" ht="15.75" x14ac:dyDescent="0.2">
      <c r="A27" s="7"/>
      <c r="L27" s="315"/>
      <c r="M27" s="315"/>
      <c r="N27" s="315"/>
      <c r="O27" s="315"/>
      <c r="P27" s="315"/>
      <c r="Q27" s="316"/>
      <c r="AE27" s="5"/>
      <c r="AG27" s="5"/>
      <c r="AI27" s="7"/>
      <c r="AM27" s="238"/>
      <c r="AO27" s="238"/>
      <c r="AQ27" s="238"/>
      <c r="BB27" s="20"/>
      <c r="BI27" s="3"/>
      <c r="BL27" s="56" t="s">
        <v>108</v>
      </c>
      <c r="BM27" s="317"/>
      <c r="BN27" s="317"/>
      <c r="BO27" s="317"/>
      <c r="BP27" s="317"/>
      <c r="BQ27" s="317"/>
      <c r="BR27" s="208"/>
      <c r="CA27" s="7"/>
    </row>
    <row r="28" spans="1:85" s="28" customFormat="1" ht="15.75" x14ac:dyDescent="0.2">
      <c r="A28" s="7"/>
      <c r="L28" s="315"/>
      <c r="M28" s="315"/>
      <c r="N28" s="315"/>
      <c r="O28" s="315"/>
      <c r="P28" s="315"/>
      <c r="Q28" s="316"/>
      <c r="AE28" s="5"/>
      <c r="AG28" s="5"/>
      <c r="AI28" s="7"/>
      <c r="AM28" s="238"/>
      <c r="AO28" s="238"/>
      <c r="AQ28" s="238"/>
      <c r="BB28" s="20"/>
      <c r="BI28" s="3"/>
      <c r="BL28" s="56" t="s">
        <v>109</v>
      </c>
      <c r="BM28" s="317"/>
      <c r="BN28" s="317"/>
      <c r="BO28" s="317"/>
      <c r="BP28" s="317"/>
      <c r="BQ28" s="317"/>
      <c r="BR28" s="208"/>
      <c r="CA28" s="7"/>
    </row>
  </sheetData>
  <sheetProtection formatCells="0" formatColumns="0" formatRows="0" insertRows="0" insertHyperlinks="0" deleteRows="0"/>
  <mergeCells count="53">
    <mergeCell ref="BM26:BO26"/>
    <mergeCell ref="BP26:BQ26"/>
    <mergeCell ref="BL25:BR25"/>
    <mergeCell ref="D2:Q2"/>
    <mergeCell ref="D3:Q3"/>
    <mergeCell ref="M7:Q7"/>
    <mergeCell ref="M8:Q8"/>
    <mergeCell ref="C11:Q11"/>
    <mergeCell ref="O4:Q4"/>
    <mergeCell ref="L4:M4"/>
    <mergeCell ref="I4:K4"/>
    <mergeCell ref="D4:E4"/>
    <mergeCell ref="F4:H4"/>
    <mergeCell ref="C7:F7"/>
    <mergeCell ref="C8:F8"/>
    <mergeCell ref="L27:Q27"/>
    <mergeCell ref="BM27:BO27"/>
    <mergeCell ref="BP27:BQ27"/>
    <mergeCell ref="L28:Q28"/>
    <mergeCell ref="BM28:BO28"/>
    <mergeCell ref="BP28:BQ28"/>
    <mergeCell ref="C12:E12"/>
    <mergeCell ref="H12:K12"/>
    <mergeCell ref="L12:Q12"/>
    <mergeCell ref="BC12:BH12"/>
    <mergeCell ref="S11:BA11"/>
    <mergeCell ref="BC11:BH11"/>
    <mergeCell ref="CB11:CG11"/>
    <mergeCell ref="Y13:AC13"/>
    <mergeCell ref="AY13:BA13"/>
    <mergeCell ref="AD13:AG13"/>
    <mergeCell ref="AH13:AI13"/>
    <mergeCell ref="AJ13:AK13"/>
    <mergeCell ref="AL13:AM13"/>
    <mergeCell ref="AN13:AO13"/>
    <mergeCell ref="AR13:AT13"/>
    <mergeCell ref="AD12:AP12"/>
    <mergeCell ref="AR12:AT12"/>
    <mergeCell ref="AU13:AV13"/>
    <mergeCell ref="AW13:AX13"/>
    <mergeCell ref="AY12:BA12"/>
    <mergeCell ref="BL11:BZ11"/>
    <mergeCell ref="CF17:CF21"/>
    <mergeCell ref="CG17:CG21"/>
    <mergeCell ref="BC13:BH13"/>
    <mergeCell ref="BL13:BX13"/>
    <mergeCell ref="BY13:BZ13"/>
    <mergeCell ref="CB13:CG13"/>
    <mergeCell ref="BZ17:BZ21"/>
    <mergeCell ref="CB17:CB21"/>
    <mergeCell ref="CC17:CC21"/>
    <mergeCell ref="CD17:CD21"/>
    <mergeCell ref="CE17:CE21"/>
  </mergeCells>
  <conditionalFormatting sqref="S15:U15">
    <cfRule type="containsText" dxfId="117" priority="906" operator="containsText" text="IMPROBABLE">
      <formula>NOT(ISERROR(SEARCH("IMPROBABLE",S15)))</formula>
    </cfRule>
    <cfRule type="containsText" dxfId="116" priority="939" operator="containsText" text="Casi seguro">
      <formula>NOT(ISERROR(SEARCH("Casi seguro",S15)))</formula>
    </cfRule>
    <cfRule type="containsText" dxfId="115" priority="940" operator="containsText" text="PROBABLE">
      <formula>NOT(ISERROR(SEARCH("PROBABLE",S15)))</formula>
    </cfRule>
    <cfRule type="containsText" dxfId="114" priority="941" operator="containsText" text="POSIBLE">
      <formula>NOT(ISERROR(SEARCH("POSIBLE",S15)))</formula>
    </cfRule>
    <cfRule type="containsText" dxfId="113" priority="942" operator="containsText" text="Baja ">
      <formula>NOT(ISERROR(SEARCH("Baja ",S15)))</formula>
    </cfRule>
    <cfRule type="containsText" dxfId="112" priority="943" operator="containsText" text="RARA VEZ">
      <formula>NOT(ISERROR(SEARCH("RARA VEZ",S15)))</formula>
    </cfRule>
  </conditionalFormatting>
  <conditionalFormatting sqref="AY15">
    <cfRule type="containsText" dxfId="111" priority="877" operator="containsText" text="IMPROBABLE">
      <formula>NOT(ISERROR(SEARCH("IMPROBABLE",AY15)))</formula>
    </cfRule>
    <cfRule type="containsText" dxfId="110" priority="901" operator="containsText" text="Casi seguro">
      <formula>NOT(ISERROR(SEARCH("Casi seguro",AY15)))</formula>
    </cfRule>
    <cfRule type="containsText" dxfId="109" priority="902" operator="containsText" text="PROBABLE">
      <formula>NOT(ISERROR(SEARCH("PROBABLE",AY15)))</formula>
    </cfRule>
    <cfRule type="containsText" dxfId="108" priority="903" operator="containsText" text="POSIBLE">
      <formula>NOT(ISERROR(SEARCH("POSIBLE",AY15)))</formula>
    </cfRule>
    <cfRule type="containsText" dxfId="107" priority="904" operator="containsText" text="Baja ">
      <formula>NOT(ISERROR(SEARCH("Baja ",AY15)))</formula>
    </cfRule>
    <cfRule type="containsText" dxfId="106" priority="905" operator="containsText" text="RARA VEZ">
      <formula>NOT(ISERROR(SEARCH("RARA VEZ",AY15)))</formula>
    </cfRule>
  </conditionalFormatting>
  <conditionalFormatting sqref="AZ15 W15">
    <cfRule type="containsText" dxfId="105" priority="896" operator="containsText" text="CATASTRÓFICO">
      <formula>NOT(ISERROR(SEARCH("CATASTRÓFICO",W15)))</formula>
    </cfRule>
    <cfRule type="containsText" dxfId="104" priority="897" operator="containsText" text="MAYOR">
      <formula>NOT(ISERROR(SEARCH("MAYOR",W15)))</formula>
    </cfRule>
    <cfRule type="containsText" dxfId="103" priority="898" operator="containsText" text="MODERADO">
      <formula>NOT(ISERROR(SEARCH("MODERADO",W15)))</formula>
    </cfRule>
    <cfRule type="containsText" dxfId="102" priority="899" operator="containsText" text="MENOR">
      <formula>NOT(ISERROR(SEARCH("MENOR",W15)))</formula>
    </cfRule>
    <cfRule type="containsText" dxfId="101" priority="900" operator="containsText" text="LEVE">
      <formula>NOT(ISERROR(SEARCH("LEVE",W15)))</formula>
    </cfRule>
  </conditionalFormatting>
  <conditionalFormatting sqref="BA15">
    <cfRule type="containsText" dxfId="100" priority="892" operator="containsText" text="EXTREMO">
      <formula>NOT(ISERROR(SEARCH("EXTREMO",BA15)))</formula>
    </cfRule>
    <cfRule type="containsText" dxfId="99" priority="893" operator="containsText" text="ALTO">
      <formula>NOT(ISERROR(SEARCH("ALTO",BA15)))</formula>
    </cfRule>
    <cfRule type="containsText" dxfId="98" priority="894" operator="containsText" text="MODERADO">
      <formula>NOT(ISERROR(SEARCH("MODERADO",BA15)))</formula>
    </cfRule>
    <cfRule type="containsText" dxfId="97" priority="895" operator="containsText" text="BAJO">
      <formula>NOT(ISERROR(SEARCH("BAJO",BA15)))</formula>
    </cfRule>
  </conditionalFormatting>
  <conditionalFormatting sqref="V15">
    <cfRule type="containsText" dxfId="96" priority="882" operator="containsText" text="MUY ALTA">
      <formula>NOT(ISERROR(SEARCH("MUY ALTA",V15)))</formula>
    </cfRule>
    <cfRule type="containsText" dxfId="95" priority="883" operator="containsText" text="ALTA">
      <formula>NOT(ISERROR(SEARCH("ALTA",V15)))</formula>
    </cfRule>
    <cfRule type="containsText" dxfId="94" priority="884" operator="containsText" text="MODERAD">
      <formula>NOT(ISERROR(SEARCH("MODERAD",V15)))</formula>
    </cfRule>
    <cfRule type="containsText" dxfId="93" priority="885" operator="containsText" text="Baja ">
      <formula>NOT(ISERROR(SEARCH("Baja ",V15)))</formula>
    </cfRule>
    <cfRule type="containsText" dxfId="92" priority="886" operator="containsText" text="Muy baja">
      <formula>NOT(ISERROR(SEARCH("Muy baja",V15)))</formula>
    </cfRule>
  </conditionalFormatting>
  <conditionalFormatting sqref="X15">
    <cfRule type="containsText" dxfId="91" priority="878" operator="containsText" text="EXTREMO">
      <formula>NOT(ISERROR(SEARCH("EXTREMO",X15)))</formula>
    </cfRule>
    <cfRule type="containsText" dxfId="90" priority="879" operator="containsText" text="ALTO">
      <formula>NOT(ISERROR(SEARCH("ALTO",X15)))</formula>
    </cfRule>
    <cfRule type="containsText" dxfId="89" priority="880" operator="containsText" text="MODERADO">
      <formula>NOT(ISERROR(SEARCH("MODERADO",X15)))</formula>
    </cfRule>
    <cfRule type="containsText" dxfId="88" priority="881" operator="containsText" text="BAJO">
      <formula>NOT(ISERROR(SEARCH("BAJO",X15)))</formula>
    </cfRule>
  </conditionalFormatting>
  <pageMargins left="0.7" right="0.7" top="0.75" bottom="0.75" header="0.3" footer="0.3"/>
  <pageSetup orientation="portrait" horizontalDpi="4294967293" r:id="rId1"/>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200-000000000000}">
          <x14:formula1>
            <xm:f>Datos!$C$3:$C$4</xm:f>
          </x14:formula1>
          <xm:sqref>C8</xm:sqref>
        </x14:dataValidation>
        <x14:dataValidation type="list" allowBlank="1" showInputMessage="1" showErrorMessage="1" xr:uid="{00000000-0002-0000-0200-000001000000}">
          <x14:formula1>
            <xm:f>'Mapa de calor'!$K$6:$K$8</xm:f>
          </x14:formula1>
          <xm:sqref>X15 BA15</xm:sqref>
        </x14:dataValidation>
        <x14:dataValidation type="list" allowBlank="1" showInputMessage="1" showErrorMessage="1" xr:uid="{00000000-0002-0000-0200-000002000000}">
          <x14:formula1>
            <xm:f>Datos!$F$13:$F$15</xm:f>
          </x14:formula1>
          <xm:sqref>W15 AZ15</xm:sqref>
        </x14:dataValidation>
        <x14:dataValidation type="list" allowBlank="1" showInputMessage="1" showErrorMessage="1" xr:uid="{00000000-0002-0000-0200-000004000000}">
          <x14:formula1>
            <xm:f>Datos!$G$13:$G$15</xm:f>
          </x14:formula1>
          <xm:sqref>V15</xm:sqref>
        </x14:dataValidation>
        <x14:dataValidation type="list" allowBlank="1" showInputMessage="1" showErrorMessage="1" xr:uid="{00000000-0002-0000-0200-000005000000}">
          <x14:formula1>
            <xm:f>Datos!$C$20:$C$21</xm:f>
          </x14:formula1>
          <xm:sqref>BC15</xm:sqref>
        </x14:dataValidation>
        <x14:dataValidation type="list" allowBlank="1" showInputMessage="1" showErrorMessage="1" xr:uid="{00000000-0002-0000-0200-000016000000}">
          <x14:formula1>
            <xm:f>Datos!$P$6:$P$8</xm:f>
          </x14:formula1>
          <xm:sqref>AP15</xm:sqref>
        </x14:dataValidation>
        <x14:dataValidation type="list" allowBlank="1" showInputMessage="1" showErrorMessage="1" xr:uid="{00000000-0002-0000-0200-000017000000}">
          <x14:formula1>
            <xm:f>Datos!$I$34:$I$35</xm:f>
          </x14:formula1>
          <xm:sqref>BV15:BV23</xm:sqref>
        </x14:dataValidation>
        <x14:dataValidation type="list" allowBlank="1" showInputMessage="1" showErrorMessage="1" xr:uid="{00000000-0002-0000-0200-000018000000}">
          <x14:formula1>
            <xm:f>Datos!$J$34:$J$35</xm:f>
          </x14:formula1>
          <xm:sqref>BT15:BT23</xm:sqref>
        </x14:dataValidation>
        <x14:dataValidation type="list" allowBlank="1" showInputMessage="1" showErrorMessage="1" xr:uid="{00000000-0002-0000-0200-000010000000}">
          <x14:formula1>
            <xm:f>Datos!$J$6:$J$7</xm:f>
          </x14:formula1>
          <xm:sqref>AD15</xm:sqref>
        </x14:dataValidation>
        <x14:dataValidation type="list" allowBlank="1" showInputMessage="1" showErrorMessage="1" xr:uid="{00000000-0002-0000-0200-000011000000}">
          <x14:formula1>
            <xm:f>Datos!$K$6:$K$7</xm:f>
          </x14:formula1>
          <xm:sqref>AF15</xm:sqref>
        </x14:dataValidation>
        <x14:dataValidation type="list" allowBlank="1" showInputMessage="1" showErrorMessage="1" xr:uid="{00000000-0002-0000-0200-000012000000}">
          <x14:formula1>
            <xm:f>Datos!$M$6:$M$8</xm:f>
          </x14:formula1>
          <xm:sqref>AJ15</xm:sqref>
        </x14:dataValidation>
        <x14:dataValidation type="list" allowBlank="1" showInputMessage="1" showErrorMessage="1" xr:uid="{00000000-0002-0000-0200-000013000000}">
          <x14:formula1>
            <xm:f>Datos!$L$6:$L$7</xm:f>
          </x14:formula1>
          <xm:sqref>AH15</xm:sqref>
        </x14:dataValidation>
        <x14:dataValidation type="list" allowBlank="1" showInputMessage="1" showErrorMessage="1" xr:uid="{00000000-0002-0000-0200-000014000000}">
          <x14:formula1>
            <xm:f>Datos!$N$6:$N$7</xm:f>
          </x14:formula1>
          <xm:sqref>AL15</xm:sqref>
        </x14:dataValidation>
        <x14:dataValidation type="list" allowBlank="1" showInputMessage="1" showErrorMessage="1" xr:uid="{00000000-0002-0000-0200-000015000000}">
          <x14:formula1>
            <xm:f>Datos!$O$6:$O$7</xm:f>
          </x14:formula1>
          <xm:sqref>AN15</xm:sqref>
        </x14:dataValidation>
        <x14:dataValidation type="list" allowBlank="1" showInputMessage="1" showErrorMessage="1" xr:uid="{00000000-0002-0000-0200-000006000000}">
          <x14:formula1>
            <xm:f>Datos!$G$5:$G$10</xm:f>
          </x14:formula1>
          <xm:sqref>S15</xm:sqref>
        </x14:dataValidation>
        <x14:dataValidation type="list" allowBlank="1" showInputMessage="1" showErrorMessage="1" xr:uid="{00000000-0002-0000-0200-00000C000000}">
          <x14:formula1>
            <xm:f>Datos!$C$28:$C$31</xm:f>
          </x14:formula1>
          <xm:sqref>C15:C25</xm:sqref>
        </x14:dataValidation>
        <x14:dataValidation type="list" allowBlank="1" showInputMessage="1" showErrorMessage="1" xr:uid="{00000000-0002-0000-0200-000003000000}">
          <x14:formula1>
            <xm:f>Datos!$F$5:$F$9</xm:f>
          </x14:formula1>
          <xm:sqref>U15 AY15</xm:sqref>
        </x14:dataValidation>
        <x14:dataValidation type="list" allowBlank="1" showInputMessage="1" showErrorMessage="1" xr:uid="{00000000-0002-0000-0200-000007000000}">
          <x14:formula1>
            <xm:f>Datos!$H$5:$H$10</xm:f>
          </x14:formula1>
          <xm:sqref>T15</xm:sqref>
        </x14:dataValidation>
        <x14:dataValidation type="list" allowBlank="1" showInputMessage="1" showErrorMessage="1" xr:uid="{00000000-0002-0000-0200-000009000000}">
          <x14:formula1>
            <xm:f>Datos!$J$12:$J$13</xm:f>
          </x14:formula1>
          <xm:sqref>AU15</xm:sqref>
        </x14:dataValidation>
        <x14:dataValidation type="list" allowBlank="1" showInputMessage="1" showErrorMessage="1" xr:uid="{00000000-0002-0000-0200-00000A000000}">
          <x14:formula1>
            <xm:f>Datos!$K$12:$K$14</xm:f>
          </x14:formula1>
          <xm:sqref>AV15</xm:sqref>
        </x14:dataValidation>
        <x14:dataValidation type="list" allowBlank="1" showInputMessage="1" showErrorMessage="1" xr:uid="{00000000-0002-0000-0200-000019000000}">
          <x14:formula1>
            <xm:f>Datos!$G$26:$G$29</xm:f>
          </x14:formula1>
          <xm:sqref>BB15:BB16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B2:K9"/>
  <sheetViews>
    <sheetView showGridLines="0" zoomScale="139" zoomScaleNormal="100" workbookViewId="0">
      <selection activeCell="F5" sqref="F5"/>
    </sheetView>
  </sheetViews>
  <sheetFormatPr baseColWidth="10" defaultColWidth="11.42578125" defaultRowHeight="12.75" x14ac:dyDescent="0.2"/>
  <cols>
    <col min="1" max="3" width="5.42578125" customWidth="1"/>
    <col min="4" max="4" width="11.42578125" customWidth="1"/>
    <col min="5" max="5" width="29.28515625" customWidth="1"/>
    <col min="6" max="6" width="34.42578125" customWidth="1"/>
    <col min="7" max="7" width="6.42578125" customWidth="1"/>
    <col min="8" max="8" width="5.42578125" customWidth="1"/>
    <col min="9" max="9" width="11.42578125" customWidth="1"/>
    <col min="10" max="10" width="34.28515625" customWidth="1"/>
    <col min="11" max="11" width="43.42578125" customWidth="1"/>
    <col min="12" max="12" width="7.42578125" customWidth="1"/>
  </cols>
  <sheetData>
    <row r="2" spans="2:11" ht="24.75" customHeight="1" x14ac:dyDescent="0.2">
      <c r="D2" s="417" t="s">
        <v>327</v>
      </c>
      <c r="E2" s="418"/>
      <c r="F2" s="419"/>
      <c r="I2" s="420" t="s">
        <v>328</v>
      </c>
      <c r="J2" s="420"/>
      <c r="K2" s="420"/>
    </row>
    <row r="3" spans="2:11" ht="23.25" customHeight="1" x14ac:dyDescent="0.2">
      <c r="C3" s="86" t="s">
        <v>329</v>
      </c>
      <c r="D3" s="86" t="s">
        <v>330</v>
      </c>
      <c r="E3" s="80" t="s">
        <v>331</v>
      </c>
      <c r="F3" s="179" t="s">
        <v>332</v>
      </c>
      <c r="I3" s="77"/>
      <c r="J3" s="75" t="s">
        <v>36</v>
      </c>
      <c r="K3" s="179" t="s">
        <v>333</v>
      </c>
    </row>
    <row r="4" spans="2:11" ht="34.5" customHeight="1" x14ac:dyDescent="0.2">
      <c r="B4" s="416" t="s">
        <v>334</v>
      </c>
      <c r="C4" s="86">
        <v>5</v>
      </c>
      <c r="D4" s="220" t="s">
        <v>335</v>
      </c>
      <c r="E4" s="62" t="s">
        <v>336</v>
      </c>
      <c r="F4" s="62" t="s">
        <v>337</v>
      </c>
      <c r="H4" s="413" t="s">
        <v>338</v>
      </c>
      <c r="I4" s="220" t="s">
        <v>210</v>
      </c>
      <c r="J4" s="62" t="s">
        <v>209</v>
      </c>
      <c r="K4" s="62" t="s">
        <v>339</v>
      </c>
    </row>
    <row r="5" spans="2:11" ht="39.75" customHeight="1" x14ac:dyDescent="0.2">
      <c r="B5" s="416"/>
      <c r="C5" s="86">
        <v>4</v>
      </c>
      <c r="D5" s="82" t="s">
        <v>340</v>
      </c>
      <c r="E5" s="62" t="s">
        <v>161</v>
      </c>
      <c r="F5" s="62" t="s">
        <v>162</v>
      </c>
      <c r="H5" s="414"/>
      <c r="I5" s="82" t="s">
        <v>180</v>
      </c>
      <c r="J5" s="62" t="s">
        <v>191</v>
      </c>
      <c r="K5" s="62" t="s">
        <v>341</v>
      </c>
    </row>
    <row r="6" spans="2:11" ht="34.5" customHeight="1" x14ac:dyDescent="0.2">
      <c r="B6" s="416"/>
      <c r="C6" s="86">
        <v>3</v>
      </c>
      <c r="D6" s="83" t="s">
        <v>342</v>
      </c>
      <c r="E6" s="89" t="s">
        <v>207</v>
      </c>
      <c r="F6" s="62" t="s">
        <v>343</v>
      </c>
      <c r="H6" s="414"/>
      <c r="I6" s="83" t="s">
        <v>165</v>
      </c>
      <c r="J6" s="62" t="s">
        <v>164</v>
      </c>
      <c r="K6" s="62" t="s">
        <v>344</v>
      </c>
    </row>
    <row r="7" spans="2:11" ht="41.25" customHeight="1" x14ac:dyDescent="0.2">
      <c r="B7" s="416"/>
      <c r="C7" s="86">
        <v>2</v>
      </c>
      <c r="D7" s="84" t="s">
        <v>345</v>
      </c>
      <c r="E7" s="89" t="s">
        <v>346</v>
      </c>
      <c r="F7" s="62" t="s">
        <v>347</v>
      </c>
      <c r="H7" s="414"/>
      <c r="I7" s="90" t="s">
        <v>348</v>
      </c>
      <c r="J7" s="89" t="s">
        <v>349</v>
      </c>
      <c r="K7" s="89" t="s">
        <v>349</v>
      </c>
    </row>
    <row r="8" spans="2:11" ht="36.75" customHeight="1" x14ac:dyDescent="0.2">
      <c r="B8" s="416"/>
      <c r="C8" s="86">
        <v>1</v>
      </c>
      <c r="D8" s="85" t="s">
        <v>350</v>
      </c>
      <c r="E8" s="62" t="s">
        <v>318</v>
      </c>
      <c r="F8" s="62" t="s">
        <v>351</v>
      </c>
      <c r="H8" s="415"/>
      <c r="I8" s="90" t="s">
        <v>352</v>
      </c>
      <c r="J8" s="89" t="s">
        <v>349</v>
      </c>
      <c r="K8" s="89" t="s">
        <v>349</v>
      </c>
    </row>
    <row r="9" spans="2:11" x14ac:dyDescent="0.2">
      <c r="J9" s="146"/>
    </row>
  </sheetData>
  <mergeCells count="4">
    <mergeCell ref="H4:H8"/>
    <mergeCell ref="B4:B8"/>
    <mergeCell ref="D2:F2"/>
    <mergeCell ref="I2:K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C2:V67"/>
  <sheetViews>
    <sheetView showGridLines="0" topLeftCell="A8" zoomScale="85" zoomScaleNormal="85" workbookViewId="0">
      <selection activeCell="C13" sqref="C13"/>
    </sheetView>
  </sheetViews>
  <sheetFormatPr baseColWidth="10" defaultColWidth="11.42578125" defaultRowHeight="12.75" x14ac:dyDescent="0.2"/>
  <cols>
    <col min="3" max="3" width="36.7109375" customWidth="1"/>
    <col min="5" max="5" width="9.42578125" customWidth="1"/>
    <col min="6" max="6" width="28.7109375" customWidth="1"/>
    <col min="7" max="7" width="25.140625" customWidth="1"/>
    <col min="8" max="8" width="46.42578125" customWidth="1"/>
    <col min="9" max="9" width="20" customWidth="1"/>
    <col min="10" max="10" width="22.42578125" style="3" customWidth="1"/>
    <col min="11" max="11" width="26.42578125" style="3" customWidth="1"/>
    <col min="12" max="12" width="29.28515625" style="3" customWidth="1"/>
    <col min="13" max="13" width="30.140625" customWidth="1"/>
    <col min="14" max="14" width="28.42578125" customWidth="1"/>
    <col min="15" max="15" width="31.140625" customWidth="1"/>
    <col min="16" max="16" width="28" customWidth="1"/>
  </cols>
  <sheetData>
    <row r="2" spans="3:16" x14ac:dyDescent="0.2">
      <c r="C2" s="2" t="s">
        <v>353</v>
      </c>
      <c r="E2" s="3"/>
      <c r="J2"/>
      <c r="K2"/>
      <c r="L2"/>
    </row>
    <row r="3" spans="3:16" x14ac:dyDescent="0.2">
      <c r="C3" s="34" t="s">
        <v>354</v>
      </c>
      <c r="F3" s="417" t="s">
        <v>327</v>
      </c>
      <c r="G3" s="418"/>
      <c r="H3" s="419"/>
      <c r="J3"/>
      <c r="K3"/>
      <c r="L3"/>
    </row>
    <row r="4" spans="3:16" ht="15" x14ac:dyDescent="0.2">
      <c r="C4" s="34" t="s">
        <v>112</v>
      </c>
      <c r="E4" s="86" t="s">
        <v>329</v>
      </c>
      <c r="F4" s="86" t="s">
        <v>330</v>
      </c>
      <c r="G4" s="80" t="s">
        <v>331</v>
      </c>
      <c r="H4" s="179" t="s">
        <v>332</v>
      </c>
      <c r="J4"/>
      <c r="K4"/>
      <c r="L4"/>
    </row>
    <row r="5" spans="3:16" ht="60.75" customHeight="1" x14ac:dyDescent="0.2">
      <c r="E5" s="86">
        <v>5</v>
      </c>
      <c r="F5" s="81" t="s">
        <v>355</v>
      </c>
      <c r="G5" s="62" t="s">
        <v>336</v>
      </c>
      <c r="H5" s="62" t="s">
        <v>337</v>
      </c>
      <c r="J5" s="137" t="s">
        <v>128</v>
      </c>
      <c r="K5" s="137" t="s">
        <v>130</v>
      </c>
      <c r="L5" s="137" t="s">
        <v>132</v>
      </c>
      <c r="M5" s="137" t="s">
        <v>356</v>
      </c>
      <c r="N5" s="137" t="s">
        <v>357</v>
      </c>
      <c r="O5" s="137" t="s">
        <v>138</v>
      </c>
      <c r="P5" s="137" t="s">
        <v>140</v>
      </c>
    </row>
    <row r="6" spans="3:16" ht="38.25" x14ac:dyDescent="0.2">
      <c r="C6" s="2" t="s">
        <v>358</v>
      </c>
      <c r="E6" s="86">
        <v>4</v>
      </c>
      <c r="F6" s="82" t="s">
        <v>163</v>
      </c>
      <c r="G6" s="62" t="s">
        <v>161</v>
      </c>
      <c r="H6" s="62" t="s">
        <v>162</v>
      </c>
      <c r="J6" s="138" t="s">
        <v>170</v>
      </c>
      <c r="K6" s="138" t="s">
        <v>171</v>
      </c>
      <c r="L6" s="138" t="s">
        <v>172</v>
      </c>
      <c r="M6" s="138" t="s">
        <v>173</v>
      </c>
      <c r="N6" s="138" t="s">
        <v>174</v>
      </c>
      <c r="O6" s="138" t="s">
        <v>175</v>
      </c>
      <c r="P6" s="138" t="s">
        <v>176</v>
      </c>
    </row>
    <row r="7" spans="3:16" ht="25.5" x14ac:dyDescent="0.2">
      <c r="C7" s="34" t="s">
        <v>155</v>
      </c>
      <c r="E7" s="86">
        <v>3</v>
      </c>
      <c r="F7" s="83" t="s">
        <v>208</v>
      </c>
      <c r="G7" s="62" t="s">
        <v>207</v>
      </c>
      <c r="H7" s="62" t="s">
        <v>343</v>
      </c>
      <c r="J7" s="138" t="s">
        <v>359</v>
      </c>
      <c r="K7" s="138" t="s">
        <v>360</v>
      </c>
      <c r="L7" s="138" t="s">
        <v>361</v>
      </c>
      <c r="M7" s="138" t="s">
        <v>362</v>
      </c>
      <c r="N7" s="138" t="s">
        <v>363</v>
      </c>
      <c r="O7" s="138" t="s">
        <v>364</v>
      </c>
      <c r="P7" s="138" t="s">
        <v>365</v>
      </c>
    </row>
    <row r="8" spans="3:16" ht="25.5" x14ac:dyDescent="0.2">
      <c r="C8" s="34" t="s">
        <v>222</v>
      </c>
      <c r="E8" s="86">
        <v>2</v>
      </c>
      <c r="F8" s="84" t="s">
        <v>195</v>
      </c>
      <c r="G8" s="62" t="s">
        <v>346</v>
      </c>
      <c r="H8" s="62" t="s">
        <v>347</v>
      </c>
      <c r="M8" s="138" t="s">
        <v>366</v>
      </c>
      <c r="N8" s="3"/>
      <c r="O8" s="3"/>
      <c r="P8" s="138" t="s">
        <v>367</v>
      </c>
    </row>
    <row r="9" spans="3:16" ht="38.25" x14ac:dyDescent="0.2">
      <c r="E9" s="86">
        <v>1</v>
      </c>
      <c r="F9" s="85" t="s">
        <v>179</v>
      </c>
      <c r="G9" s="62" t="s">
        <v>318</v>
      </c>
      <c r="H9" s="62" t="s">
        <v>351</v>
      </c>
      <c r="J9"/>
      <c r="K9"/>
      <c r="L9"/>
    </row>
    <row r="10" spans="3:16" x14ac:dyDescent="0.2">
      <c r="C10" s="2" t="s">
        <v>368</v>
      </c>
      <c r="E10" s="3"/>
      <c r="G10" s="146" t="s">
        <v>182</v>
      </c>
      <c r="H10" s="146" t="s">
        <v>182</v>
      </c>
      <c r="J10"/>
      <c r="K10"/>
      <c r="L10"/>
    </row>
    <row r="11" spans="3:16" ht="51" x14ac:dyDescent="0.2">
      <c r="C11" s="34" t="s">
        <v>8</v>
      </c>
      <c r="F11" s="420" t="s">
        <v>328</v>
      </c>
      <c r="G11" s="420"/>
      <c r="H11" s="420"/>
      <c r="J11" s="41" t="s">
        <v>369</v>
      </c>
      <c r="K11" s="142" t="s">
        <v>370</v>
      </c>
    </row>
    <row r="12" spans="3:16" ht="33.75" customHeight="1" x14ac:dyDescent="0.2">
      <c r="C12" s="34" t="s">
        <v>110</v>
      </c>
      <c r="F12" s="77"/>
      <c r="G12" s="75" t="s">
        <v>36</v>
      </c>
      <c r="H12" s="179" t="s">
        <v>333</v>
      </c>
      <c r="J12" s="138" t="s">
        <v>177</v>
      </c>
      <c r="K12" s="138" t="s">
        <v>177</v>
      </c>
    </row>
    <row r="13" spans="3:16" ht="25.5" x14ac:dyDescent="0.2">
      <c r="C13" s="34" t="s">
        <v>154</v>
      </c>
      <c r="F13" s="81" t="s">
        <v>210</v>
      </c>
      <c r="G13" s="62" t="s">
        <v>164</v>
      </c>
      <c r="H13" s="62" t="s">
        <v>339</v>
      </c>
      <c r="J13" s="138" t="s">
        <v>371</v>
      </c>
      <c r="K13" s="138" t="s">
        <v>260</v>
      </c>
    </row>
    <row r="14" spans="3:16" ht="25.5" x14ac:dyDescent="0.2">
      <c r="C14" s="2" t="s">
        <v>372</v>
      </c>
      <c r="F14" s="82" t="s">
        <v>180</v>
      </c>
      <c r="G14" s="62" t="s">
        <v>191</v>
      </c>
      <c r="H14" s="62" t="s">
        <v>341</v>
      </c>
      <c r="J14" s="143"/>
      <c r="K14" s="138" t="s">
        <v>178</v>
      </c>
    </row>
    <row r="15" spans="3:16" ht="25.5" x14ac:dyDescent="0.2">
      <c r="C15" s="34" t="s">
        <v>155</v>
      </c>
      <c r="F15" s="83" t="s">
        <v>165</v>
      </c>
      <c r="G15" s="62" t="s">
        <v>209</v>
      </c>
      <c r="H15" s="62" t="s">
        <v>344</v>
      </c>
    </row>
    <row r="16" spans="3:16" x14ac:dyDescent="0.2">
      <c r="C16" s="34" t="s">
        <v>222</v>
      </c>
    </row>
    <row r="20" spans="3:12" x14ac:dyDescent="0.2">
      <c r="C20" s="136" t="s">
        <v>181</v>
      </c>
    </row>
    <row r="21" spans="3:12" x14ac:dyDescent="0.2">
      <c r="C21" s="136" t="s">
        <v>373</v>
      </c>
      <c r="F21" s="2" t="s">
        <v>374</v>
      </c>
      <c r="G21" s="2" t="s">
        <v>375</v>
      </c>
      <c r="H21" s="2" t="s">
        <v>353</v>
      </c>
      <c r="J21"/>
      <c r="K21"/>
      <c r="L21"/>
    </row>
    <row r="22" spans="3:12" x14ac:dyDescent="0.2">
      <c r="F22" s="34" t="s">
        <v>376</v>
      </c>
      <c r="G22" s="34" t="s">
        <v>376</v>
      </c>
      <c r="H22" s="34" t="s">
        <v>377</v>
      </c>
      <c r="J22"/>
      <c r="K22"/>
      <c r="L22"/>
    </row>
    <row r="23" spans="3:12" ht="38.25" x14ac:dyDescent="0.2">
      <c r="F23" s="34" t="s">
        <v>378</v>
      </c>
      <c r="G23" s="34" t="s">
        <v>379</v>
      </c>
      <c r="H23" s="34" t="s">
        <v>380</v>
      </c>
      <c r="J23"/>
      <c r="K23"/>
      <c r="L23"/>
    </row>
    <row r="24" spans="3:12" ht="25.5" x14ac:dyDescent="0.2">
      <c r="C24" s="144" t="s">
        <v>155</v>
      </c>
      <c r="F24" s="34" t="s">
        <v>381</v>
      </c>
      <c r="G24" s="34" t="s">
        <v>382</v>
      </c>
      <c r="H24" s="34" t="s">
        <v>383</v>
      </c>
      <c r="J24"/>
      <c r="K24"/>
      <c r="L24"/>
    </row>
    <row r="25" spans="3:12" ht="25.5" x14ac:dyDescent="0.2">
      <c r="C25" s="144" t="s">
        <v>222</v>
      </c>
      <c r="F25" s="34" t="s">
        <v>384</v>
      </c>
      <c r="G25" s="34" t="s">
        <v>385</v>
      </c>
      <c r="H25" s="34" t="s">
        <v>386</v>
      </c>
      <c r="J25"/>
      <c r="K25"/>
      <c r="L25"/>
    </row>
    <row r="26" spans="3:12" ht="25.5" customHeight="1" x14ac:dyDescent="0.2">
      <c r="F26" s="34" t="s">
        <v>387</v>
      </c>
      <c r="G26" s="34" t="s">
        <v>388</v>
      </c>
      <c r="H26" s="34" t="s">
        <v>389</v>
      </c>
      <c r="J26"/>
      <c r="K26"/>
      <c r="L26"/>
    </row>
    <row r="27" spans="3:12" ht="25.5" x14ac:dyDescent="0.2">
      <c r="C27" s="145" t="s">
        <v>390</v>
      </c>
      <c r="F27" s="34" t="s">
        <v>391</v>
      </c>
      <c r="G27" s="34" t="s">
        <v>392</v>
      </c>
      <c r="H27" s="34" t="s">
        <v>393</v>
      </c>
      <c r="J27"/>
      <c r="K27"/>
      <c r="L27"/>
    </row>
    <row r="28" spans="3:12" ht="25.5" customHeight="1" x14ac:dyDescent="0.2">
      <c r="C28" s="34" t="s">
        <v>150</v>
      </c>
      <c r="F28" s="34" t="s">
        <v>394</v>
      </c>
      <c r="G28" s="34" t="s">
        <v>395</v>
      </c>
      <c r="H28" s="34" t="s">
        <v>396</v>
      </c>
      <c r="J28"/>
      <c r="K28"/>
      <c r="L28"/>
    </row>
    <row r="29" spans="3:12" ht="25.5" customHeight="1" x14ac:dyDescent="0.2">
      <c r="C29" s="34" t="s">
        <v>197</v>
      </c>
      <c r="F29" s="34" t="s">
        <v>397</v>
      </c>
      <c r="G29" s="34" t="s">
        <v>398</v>
      </c>
      <c r="H29" s="34" t="s">
        <v>399</v>
      </c>
      <c r="J29"/>
      <c r="K29"/>
      <c r="L29"/>
    </row>
    <row r="30" spans="3:12" ht="25.5" customHeight="1" x14ac:dyDescent="0.2">
      <c r="C30" s="34" t="s">
        <v>400</v>
      </c>
      <c r="F30" s="34" t="s">
        <v>401</v>
      </c>
      <c r="G30" s="34" t="s">
        <v>402</v>
      </c>
      <c r="H30" s="34" t="s">
        <v>403</v>
      </c>
      <c r="J30"/>
      <c r="K30"/>
      <c r="L30"/>
    </row>
    <row r="31" spans="3:12" ht="25.5" customHeight="1" x14ac:dyDescent="0.2">
      <c r="C31" s="34" t="s">
        <v>404</v>
      </c>
      <c r="G31" s="34" t="s">
        <v>405</v>
      </c>
      <c r="H31" s="34" t="s">
        <v>406</v>
      </c>
      <c r="J31"/>
      <c r="K31"/>
      <c r="L31"/>
    </row>
    <row r="32" spans="3:12" x14ac:dyDescent="0.2">
      <c r="G32" s="34" t="s">
        <v>407</v>
      </c>
      <c r="J32"/>
      <c r="K32"/>
      <c r="L32"/>
    </row>
    <row r="33" spans="3:22" s="1" customFormat="1" x14ac:dyDescent="0.2">
      <c r="C33"/>
      <c r="D33"/>
      <c r="E33"/>
      <c r="F33" s="3"/>
      <c r="G33" s="34" t="s">
        <v>408</v>
      </c>
      <c r="H33"/>
      <c r="I33"/>
      <c r="J33"/>
      <c r="K33"/>
      <c r="L33"/>
      <c r="M33"/>
      <c r="N33"/>
      <c r="O33"/>
      <c r="P33"/>
      <c r="Q33"/>
      <c r="R33"/>
      <c r="S33"/>
      <c r="T33"/>
      <c r="U33"/>
      <c r="V33"/>
    </row>
    <row r="34" spans="3:22" x14ac:dyDescent="0.2">
      <c r="G34" s="34" t="s">
        <v>394</v>
      </c>
      <c r="J34"/>
      <c r="K34"/>
      <c r="L34"/>
    </row>
    <row r="35" spans="3:22" x14ac:dyDescent="0.2">
      <c r="G35" s="34" t="s">
        <v>409</v>
      </c>
      <c r="J35"/>
      <c r="K35"/>
      <c r="L35"/>
    </row>
    <row r="36" spans="3:22" x14ac:dyDescent="0.2">
      <c r="G36" s="34" t="s">
        <v>397</v>
      </c>
      <c r="J36"/>
      <c r="K36"/>
      <c r="L36"/>
    </row>
    <row r="37" spans="3:22" ht="25.5" x14ac:dyDescent="0.2">
      <c r="G37" s="34" t="s">
        <v>381</v>
      </c>
      <c r="J37"/>
      <c r="K37"/>
      <c r="L37"/>
    </row>
    <row r="38" spans="3:22" ht="25.5" x14ac:dyDescent="0.2">
      <c r="G38" s="34" t="s">
        <v>410</v>
      </c>
      <c r="J38"/>
      <c r="K38"/>
      <c r="L38"/>
    </row>
    <row r="39" spans="3:22" ht="38.25" x14ac:dyDescent="0.2">
      <c r="G39" s="34" t="s">
        <v>411</v>
      </c>
      <c r="J39"/>
      <c r="K39"/>
      <c r="L39"/>
    </row>
    <row r="40" spans="3:22" x14ac:dyDescent="0.2">
      <c r="G40" s="34" t="s">
        <v>387</v>
      </c>
      <c r="J40"/>
      <c r="K40"/>
      <c r="L40"/>
    </row>
    <row r="41" spans="3:22" ht="25.5" x14ac:dyDescent="0.2">
      <c r="G41" s="34" t="s">
        <v>391</v>
      </c>
      <c r="J41"/>
      <c r="K41"/>
      <c r="L41"/>
    </row>
    <row r="42" spans="3:22" x14ac:dyDescent="0.2">
      <c r="G42" s="34" t="s">
        <v>412</v>
      </c>
    </row>
    <row r="43" spans="3:22" ht="25.5" x14ac:dyDescent="0.2">
      <c r="G43" s="34" t="s">
        <v>413</v>
      </c>
    </row>
    <row r="44" spans="3:22" ht="25.5" x14ac:dyDescent="0.2">
      <c r="G44" s="34" t="s">
        <v>414</v>
      </c>
    </row>
    <row r="45" spans="3:22" ht="25.5" x14ac:dyDescent="0.2">
      <c r="G45" s="34" t="s">
        <v>415</v>
      </c>
    </row>
    <row r="46" spans="3:22" ht="25.5" x14ac:dyDescent="0.2">
      <c r="G46" s="34" t="s">
        <v>416</v>
      </c>
    </row>
    <row r="47" spans="3:22" ht="25.5" x14ac:dyDescent="0.2">
      <c r="G47" s="34" t="s">
        <v>417</v>
      </c>
    </row>
    <row r="48" spans="3:22" ht="25.5" x14ac:dyDescent="0.2">
      <c r="G48" s="34" t="s">
        <v>418</v>
      </c>
    </row>
    <row r="49" spans="7:7" ht="25.5" x14ac:dyDescent="0.2">
      <c r="G49" s="34" t="s">
        <v>419</v>
      </c>
    </row>
    <row r="50" spans="7:7" ht="25.5" x14ac:dyDescent="0.2">
      <c r="G50" s="34" t="s">
        <v>420</v>
      </c>
    </row>
    <row r="51" spans="7:7" ht="25.5" x14ac:dyDescent="0.2">
      <c r="G51" s="34" t="s">
        <v>421</v>
      </c>
    </row>
    <row r="52" spans="7:7" ht="51" x14ac:dyDescent="0.2">
      <c r="G52" s="34" t="s">
        <v>422</v>
      </c>
    </row>
    <row r="53" spans="7:7" ht="25.5" x14ac:dyDescent="0.2">
      <c r="G53" s="34" t="s">
        <v>423</v>
      </c>
    </row>
    <row r="54" spans="7:7" ht="25.5" x14ac:dyDescent="0.2">
      <c r="G54" s="34" t="s">
        <v>424</v>
      </c>
    </row>
    <row r="55" spans="7:7" ht="25.5" x14ac:dyDescent="0.2">
      <c r="G55" s="34" t="s">
        <v>425</v>
      </c>
    </row>
    <row r="56" spans="7:7" ht="38.25" x14ac:dyDescent="0.2">
      <c r="G56" s="34" t="s">
        <v>426</v>
      </c>
    </row>
    <row r="57" spans="7:7" ht="38.25" x14ac:dyDescent="0.2">
      <c r="G57" s="34" t="s">
        <v>427</v>
      </c>
    </row>
    <row r="58" spans="7:7" ht="25.5" x14ac:dyDescent="0.2">
      <c r="G58" s="34" t="s">
        <v>428</v>
      </c>
    </row>
    <row r="59" spans="7:7" ht="25.5" x14ac:dyDescent="0.2">
      <c r="G59" s="34" t="s">
        <v>429</v>
      </c>
    </row>
    <row r="60" spans="7:7" ht="25.5" x14ac:dyDescent="0.2">
      <c r="G60" s="34" t="s">
        <v>430</v>
      </c>
    </row>
    <row r="61" spans="7:7" ht="25.5" x14ac:dyDescent="0.2">
      <c r="G61" s="34" t="s">
        <v>431</v>
      </c>
    </row>
    <row r="62" spans="7:7" ht="25.5" x14ac:dyDescent="0.2">
      <c r="G62" s="34" t="s">
        <v>432</v>
      </c>
    </row>
    <row r="63" spans="7:7" ht="25.5" x14ac:dyDescent="0.2">
      <c r="G63" s="34" t="s">
        <v>433</v>
      </c>
    </row>
    <row r="64" spans="7:7" ht="25.5" x14ac:dyDescent="0.2">
      <c r="G64" s="34" t="s">
        <v>434</v>
      </c>
    </row>
    <row r="65" spans="7:7" x14ac:dyDescent="0.2">
      <c r="G65" s="34" t="s">
        <v>435</v>
      </c>
    </row>
    <row r="66" spans="7:7" x14ac:dyDescent="0.2">
      <c r="G66" s="34" t="s">
        <v>436</v>
      </c>
    </row>
    <row r="67" spans="7:7" x14ac:dyDescent="0.2">
      <c r="G67" s="34" t="s">
        <v>437</v>
      </c>
    </row>
  </sheetData>
  <mergeCells count="2">
    <mergeCell ref="F3:H3"/>
    <mergeCell ref="F11:H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2"/>
  <sheetViews>
    <sheetView showGridLines="0" topLeftCell="B5" zoomScale="70" zoomScaleNormal="70" workbookViewId="0">
      <selection activeCell="F14" sqref="F14:F16"/>
    </sheetView>
  </sheetViews>
  <sheetFormatPr baseColWidth="10" defaultColWidth="11.42578125" defaultRowHeight="12.75" x14ac:dyDescent="0.2"/>
  <cols>
    <col min="1" max="1" width="3.28515625" style="4" customWidth="1"/>
    <col min="2" max="2" width="9" style="4" customWidth="1"/>
    <col min="3" max="3" width="33.140625" style="16" customWidth="1"/>
    <col min="4" max="4" width="23.140625" style="16" customWidth="1"/>
    <col min="5" max="5" width="50" style="16" customWidth="1"/>
    <col min="6" max="7" width="22.140625" style="16" customWidth="1"/>
    <col min="8" max="8" width="28.85546875" style="16" customWidth="1"/>
    <col min="9" max="9" width="22.140625" style="16" customWidth="1"/>
    <col min="10" max="10" width="41.85546875" style="16" customWidth="1"/>
    <col min="11" max="12" width="58.42578125" style="16" customWidth="1"/>
    <col min="13" max="13" width="41.140625" style="16" customWidth="1"/>
    <col min="14" max="14" width="25.7109375" style="16" customWidth="1"/>
    <col min="15" max="15" width="8.42578125" style="16" customWidth="1"/>
    <col min="16" max="17" width="26.28515625" style="16" customWidth="1"/>
    <col min="18" max="18" width="22.42578125" style="16" customWidth="1"/>
    <col min="19" max="19" width="21.28515625" style="28" hidden="1" customWidth="1"/>
    <col min="20" max="20" width="26.7109375" style="28" customWidth="1"/>
    <col min="21" max="21" width="22.42578125" style="16" customWidth="1"/>
    <col min="22" max="22" width="20.85546875" style="16" hidden="1" customWidth="1"/>
    <col min="23" max="23" width="25.42578125" style="16" customWidth="1"/>
    <col min="24" max="24" width="30.85546875" style="16" customWidth="1"/>
    <col min="25" max="25" width="48.85546875" style="16" customWidth="1"/>
    <col min="26" max="26" width="70.85546875" style="16" customWidth="1"/>
    <col min="27" max="27" width="9.42578125" style="28" customWidth="1"/>
    <col min="28" max="28" width="97" style="16" customWidth="1"/>
    <col min="29" max="29" width="22.140625" style="28" customWidth="1"/>
    <col min="30" max="30" width="22.140625" style="5" customWidth="1"/>
    <col min="31" max="31" width="25.7109375" style="16" customWidth="1"/>
    <col min="32" max="32" width="26" style="4" customWidth="1"/>
    <col min="33" max="33" width="26.28515625" style="28" customWidth="1"/>
    <col min="34" max="35" width="22.140625" style="16" customWidth="1"/>
    <col min="36" max="36" width="18.42578125" style="27" customWidth="1"/>
    <col min="37" max="37" width="21.42578125" style="28" customWidth="1"/>
    <col min="38" max="38" width="23.28515625" style="28" customWidth="1"/>
    <col min="39" max="39" width="29.42578125" style="28" customWidth="1"/>
    <col min="40" max="40" width="21.28515625" style="28" customWidth="1"/>
    <col min="41" max="41" width="27.28515625" style="28" customWidth="1"/>
    <col min="42" max="42" width="23.140625" style="16" customWidth="1"/>
    <col min="43" max="43" width="20.85546875" style="16" customWidth="1"/>
    <col min="44" max="44" width="26" style="16" customWidth="1"/>
    <col min="45" max="45" width="8.42578125" style="18" customWidth="1"/>
    <col min="46" max="46" width="23.140625" style="16" customWidth="1"/>
    <col min="47" max="47" width="18.42578125" style="16" customWidth="1"/>
    <col min="48" max="48" width="21" style="16" customWidth="1"/>
    <col min="49" max="49" width="45.85546875" style="16" customWidth="1"/>
    <col min="50" max="50" width="40.42578125" style="16" customWidth="1"/>
    <col min="51" max="51" width="24.140625" style="16" customWidth="1"/>
    <col min="52" max="52" width="26.28515625" style="16" customWidth="1"/>
    <col min="53" max="53" width="31.28515625" style="16" customWidth="1"/>
    <col min="54" max="54" width="11.42578125" customWidth="1"/>
    <col min="55" max="55" width="3.42578125" style="16" customWidth="1"/>
    <col min="56" max="56" width="6.42578125" style="16" customWidth="1"/>
    <col min="57" max="57" width="29.42578125" style="16" customWidth="1"/>
    <col min="58" max="58" width="27.7109375" style="16" customWidth="1"/>
    <col min="59" max="59" width="29.28515625" style="16" customWidth="1"/>
    <col min="60" max="60" width="31.42578125" style="16" customWidth="1"/>
    <col min="61" max="62" width="40" style="16" customWidth="1"/>
    <col min="63" max="63" width="55" style="16" customWidth="1"/>
    <col min="64" max="64" width="26.28515625" style="16" customWidth="1"/>
    <col min="65" max="65" width="31.85546875" style="16" customWidth="1"/>
    <col min="66" max="66" width="68" style="16" customWidth="1"/>
    <col min="67" max="67" width="24.28515625" style="16" customWidth="1"/>
    <col min="68" max="68" width="35.42578125" style="16" customWidth="1"/>
    <col min="69" max="69" width="45.140625" style="16" customWidth="1"/>
    <col min="70" max="70" width="68.7109375" style="16" customWidth="1"/>
    <col min="71" max="71" width="65" style="16" customWidth="1"/>
    <col min="72" max="72" width="11.42578125" style="4" customWidth="1"/>
    <col min="73" max="73" width="72.7109375" style="16" customWidth="1"/>
    <col min="74" max="74" width="71.42578125" style="16" customWidth="1"/>
    <col min="75" max="75" width="65" style="16" customWidth="1"/>
    <col min="76" max="76" width="62.42578125" style="16" customWidth="1"/>
    <col min="77" max="77" width="60.7109375" style="16" customWidth="1"/>
    <col min="78" max="78" width="62.42578125" style="16" customWidth="1"/>
    <col min="79" max="79" width="11.42578125" style="4" customWidth="1"/>
    <col min="80" max="16384" width="11.42578125" style="4"/>
  </cols>
  <sheetData>
    <row r="1" spans="1:78" x14ac:dyDescent="0.2">
      <c r="AD1" s="26"/>
      <c r="AF1" s="16"/>
    </row>
    <row r="2" spans="1:78" ht="31.5" x14ac:dyDescent="0.2">
      <c r="A2" s="49"/>
      <c r="B2" s="49"/>
      <c r="D2" s="399" t="s">
        <v>0</v>
      </c>
      <c r="E2" s="399"/>
      <c r="F2" s="399"/>
      <c r="G2" s="399"/>
      <c r="H2" s="399"/>
      <c r="I2" s="399"/>
      <c r="J2" s="399"/>
      <c r="K2" s="399"/>
      <c r="L2" s="399"/>
      <c r="M2" s="399"/>
      <c r="N2" s="39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4"/>
      <c r="BC2" s="4"/>
      <c r="BD2" s="4"/>
      <c r="BE2" s="4"/>
      <c r="BF2" s="4"/>
      <c r="BG2" s="4"/>
      <c r="BH2" s="4"/>
      <c r="BI2" s="4"/>
      <c r="BJ2" s="4"/>
      <c r="BK2" s="4"/>
      <c r="BL2" s="4"/>
      <c r="BM2" s="4"/>
      <c r="BN2" s="4"/>
      <c r="BO2" s="4"/>
      <c r="BP2" s="4"/>
      <c r="BQ2" s="4"/>
      <c r="BR2" s="4"/>
      <c r="BS2" s="4"/>
      <c r="BU2" s="4"/>
      <c r="BV2" s="4"/>
      <c r="BW2" s="4"/>
      <c r="BX2" s="4"/>
      <c r="BY2" s="4"/>
      <c r="BZ2" s="4"/>
    </row>
    <row r="3" spans="1:78" ht="23.25" x14ac:dyDescent="0.2">
      <c r="A3" s="49"/>
      <c r="B3" s="49"/>
      <c r="C3" s="69"/>
      <c r="D3" s="400" t="s">
        <v>1</v>
      </c>
      <c r="E3" s="400"/>
      <c r="F3" s="400"/>
      <c r="G3" s="400"/>
      <c r="H3" s="400"/>
      <c r="I3" s="400"/>
      <c r="J3" s="400"/>
      <c r="K3" s="400"/>
      <c r="L3" s="400"/>
      <c r="M3" s="400"/>
      <c r="N3" s="400"/>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4"/>
      <c r="BC3" s="4"/>
      <c r="BD3" s="4"/>
      <c r="BE3" s="4"/>
      <c r="BF3" s="4"/>
      <c r="BG3" s="4"/>
      <c r="BH3" s="4"/>
      <c r="BI3" s="4"/>
      <c r="BJ3" s="4"/>
      <c r="BK3" s="4"/>
      <c r="BL3" s="4"/>
      <c r="BM3" s="4"/>
      <c r="BN3" s="4"/>
      <c r="BO3" s="4"/>
      <c r="BP3" s="4"/>
      <c r="BQ3" s="4"/>
      <c r="BR3" s="4"/>
      <c r="BS3" s="4"/>
      <c r="BU3" s="4"/>
      <c r="BV3" s="4"/>
      <c r="BW3" s="4"/>
      <c r="BX3" s="4"/>
      <c r="BY3" s="4"/>
      <c r="BZ3" s="4"/>
    </row>
    <row r="4" spans="1:78" ht="23.25" x14ac:dyDescent="0.2">
      <c r="A4" s="49"/>
      <c r="B4" s="49"/>
      <c r="C4" s="69"/>
      <c r="D4" s="73" t="s">
        <v>2</v>
      </c>
      <c r="E4" s="55" t="s">
        <v>3</v>
      </c>
      <c r="F4" s="55"/>
      <c r="G4" s="55"/>
      <c r="H4" s="55"/>
      <c r="I4" s="55"/>
      <c r="J4" s="126" t="s">
        <v>438</v>
      </c>
      <c r="K4" s="127">
        <v>7</v>
      </c>
      <c r="L4" s="74" t="s">
        <v>5</v>
      </c>
      <c r="M4" s="74"/>
      <c r="N4" s="78">
        <v>44147</v>
      </c>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4"/>
      <c r="BC4" s="4"/>
      <c r="BD4" s="4"/>
      <c r="BE4" s="4"/>
      <c r="BF4" s="4"/>
      <c r="BG4" s="4"/>
      <c r="BH4" s="4"/>
      <c r="BI4" s="4"/>
      <c r="BJ4" s="4"/>
      <c r="BK4" s="4"/>
      <c r="BL4" s="4"/>
      <c r="BM4" s="4"/>
      <c r="BN4" s="4"/>
      <c r="BO4" s="4"/>
      <c r="BP4" s="4"/>
      <c r="BQ4" s="4"/>
      <c r="BR4" s="4"/>
      <c r="BS4" s="4"/>
      <c r="BU4" s="4"/>
      <c r="BV4" s="4"/>
      <c r="BW4" s="4"/>
      <c r="BX4" s="4"/>
      <c r="BY4" s="4"/>
      <c r="BZ4" s="4"/>
    </row>
    <row r="5" spans="1:78" ht="12" customHeight="1" x14ac:dyDescent="0.2">
      <c r="C5" s="4"/>
      <c r="D5" s="4"/>
      <c r="E5" s="4"/>
      <c r="F5" s="4"/>
      <c r="G5" s="4"/>
      <c r="H5" s="4"/>
      <c r="I5" s="4"/>
      <c r="J5" s="4"/>
      <c r="K5" s="4"/>
      <c r="L5" s="4"/>
      <c r="M5" s="4"/>
      <c r="N5" s="4"/>
      <c r="O5" s="4"/>
      <c r="P5" s="4"/>
      <c r="Q5" s="4"/>
      <c r="R5" s="4"/>
      <c r="S5" s="7"/>
      <c r="T5" s="7"/>
      <c r="U5" s="4"/>
      <c r="V5" s="4"/>
      <c r="W5" s="4"/>
      <c r="X5" s="4"/>
      <c r="Y5" s="4"/>
      <c r="Z5" s="4"/>
      <c r="AA5" s="7"/>
      <c r="AB5" s="4"/>
      <c r="AC5" s="7"/>
      <c r="AE5" s="4"/>
      <c r="AG5" s="7"/>
      <c r="AH5" s="4"/>
      <c r="AI5" s="4"/>
      <c r="AJ5" s="6"/>
      <c r="AK5" s="7"/>
      <c r="AL5" s="7"/>
      <c r="AM5" s="7"/>
      <c r="AN5" s="7"/>
      <c r="AO5" s="7"/>
      <c r="AP5" s="4"/>
      <c r="AQ5" s="4"/>
      <c r="AR5" s="4"/>
      <c r="AS5"/>
      <c r="AT5" s="4"/>
      <c r="AU5" s="4"/>
      <c r="AV5" s="4"/>
      <c r="AW5" s="4"/>
      <c r="AX5" s="4"/>
      <c r="AY5" s="4"/>
      <c r="AZ5" s="4"/>
      <c r="BA5" s="4"/>
      <c r="BC5" s="4"/>
      <c r="BD5" s="4"/>
      <c r="BE5" s="4"/>
      <c r="BF5" s="4"/>
      <c r="BG5" s="4"/>
      <c r="BH5" s="4"/>
      <c r="BI5" s="4"/>
      <c r="BJ5" s="4"/>
      <c r="BK5" s="4"/>
      <c r="BL5" s="4"/>
      <c r="BM5" s="4"/>
      <c r="BN5" s="4"/>
      <c r="BO5" s="4"/>
      <c r="BP5" s="4"/>
      <c r="BQ5" s="4"/>
      <c r="BR5" s="4"/>
      <c r="BS5" s="4"/>
      <c r="BU5" s="4"/>
      <c r="BV5" s="4"/>
      <c r="BW5" s="4"/>
      <c r="BX5" s="4"/>
      <c r="BY5" s="4"/>
      <c r="BZ5" s="4"/>
    </row>
    <row r="6" spans="1:78" s="19" customFormat="1" ht="23.25" x14ac:dyDescent="0.2">
      <c r="A6" s="16"/>
      <c r="B6" s="16"/>
      <c r="J6" s="18"/>
      <c r="K6" s="18"/>
      <c r="L6" s="18"/>
      <c r="M6" s="18"/>
      <c r="N6" s="18"/>
      <c r="O6" s="17"/>
      <c r="P6" s="17"/>
      <c r="Q6" s="17"/>
      <c r="R6" s="17"/>
      <c r="S6" s="17"/>
      <c r="T6" s="17"/>
      <c r="AA6" s="23"/>
      <c r="AC6" s="20"/>
      <c r="AD6" s="21"/>
      <c r="AG6" s="20"/>
      <c r="AJ6" s="22"/>
      <c r="AK6" s="23"/>
      <c r="AL6" s="23"/>
      <c r="AM6" s="23"/>
      <c r="AN6" s="23"/>
      <c r="AO6" s="23"/>
      <c r="AP6" s="17"/>
      <c r="AS6" s="18"/>
      <c r="BB6" s="18"/>
    </row>
    <row r="7" spans="1:78" s="19" customFormat="1" ht="21.75" customHeight="1" x14ac:dyDescent="0.2">
      <c r="A7" s="16"/>
      <c r="B7" s="16"/>
      <c r="C7" s="386" t="s">
        <v>6</v>
      </c>
      <c r="D7" s="387"/>
      <c r="E7" s="388"/>
      <c r="F7"/>
      <c r="G7"/>
      <c r="H7"/>
      <c r="I7"/>
      <c r="K7" s="386" t="s">
        <v>7</v>
      </c>
      <c r="L7" s="387"/>
      <c r="M7" s="387"/>
      <c r="N7" s="388"/>
      <c r="O7" s="17"/>
      <c r="V7" s="23"/>
      <c r="X7" s="20"/>
      <c r="Y7" s="21"/>
      <c r="AB7" s="20"/>
      <c r="AE7" s="22"/>
      <c r="AF7" s="23"/>
      <c r="AG7" s="23"/>
      <c r="AH7" s="23"/>
      <c r="AI7" s="23"/>
      <c r="AJ7" s="23"/>
      <c r="AK7" s="17"/>
      <c r="AN7" s="18"/>
      <c r="AZ7" s="18"/>
    </row>
    <row r="8" spans="1:78" s="16" customFormat="1" ht="38.25" customHeight="1" x14ac:dyDescent="0.2">
      <c r="C8" s="390"/>
      <c r="D8" s="391"/>
      <c r="E8" s="392"/>
      <c r="F8" s="17"/>
      <c r="G8" s="17"/>
      <c r="H8" s="17"/>
      <c r="I8" s="17"/>
      <c r="K8" s="390" t="s">
        <v>8</v>
      </c>
      <c r="L8" s="391"/>
      <c r="M8" s="391"/>
      <c r="N8" s="392"/>
      <c r="O8" s="26"/>
      <c r="V8" s="28"/>
      <c r="X8" s="26"/>
      <c r="Y8" s="26"/>
      <c r="AB8" s="26"/>
      <c r="AE8" s="27"/>
      <c r="AF8" s="28"/>
      <c r="AG8" s="28"/>
      <c r="AH8" s="28"/>
      <c r="AI8" s="28"/>
      <c r="AJ8" s="28"/>
      <c r="AK8" s="26"/>
      <c r="AN8" s="18"/>
      <c r="AZ8" s="18"/>
    </row>
    <row r="9" spans="1:78" s="16" customFormat="1" ht="11.25" customHeight="1" x14ac:dyDescent="0.2">
      <c r="C9" s="24"/>
      <c r="D9" s="24"/>
      <c r="E9" s="24"/>
      <c r="F9" s="24"/>
      <c r="G9" s="24"/>
      <c r="H9" s="24"/>
      <c r="I9" s="24"/>
      <c r="J9" s="25"/>
      <c r="K9" s="25"/>
      <c r="L9" s="25"/>
      <c r="M9" s="25"/>
      <c r="N9" s="25"/>
      <c r="O9" s="26"/>
      <c r="P9" s="26"/>
      <c r="Q9" s="26"/>
      <c r="R9" s="26"/>
      <c r="S9" s="26"/>
      <c r="T9" s="26"/>
      <c r="AA9" s="28"/>
      <c r="AC9" s="26"/>
      <c r="AD9" s="26"/>
      <c r="AG9" s="26"/>
      <c r="AJ9" s="27"/>
      <c r="AK9" s="28"/>
      <c r="AL9" s="28"/>
      <c r="AM9" s="28"/>
      <c r="AN9" s="28"/>
      <c r="AO9" s="28"/>
      <c r="AP9" s="26"/>
      <c r="AS9" s="18"/>
      <c r="BB9" s="18"/>
    </row>
    <row r="10" spans="1:78" customFormat="1" ht="12.75" customHeight="1" x14ac:dyDescent="0.2"/>
    <row r="11" spans="1:78" ht="15.75" customHeight="1" x14ac:dyDescent="0.2">
      <c r="C11" s="372" t="s">
        <v>9</v>
      </c>
      <c r="D11" s="372"/>
      <c r="E11" s="372"/>
      <c r="F11" s="372"/>
      <c r="G11" s="372"/>
      <c r="H11" s="372"/>
      <c r="I11" s="372"/>
      <c r="J11" s="372"/>
      <c r="K11" s="372"/>
      <c r="L11" s="372"/>
      <c r="M11" s="372"/>
      <c r="N11" s="372"/>
      <c r="O11" s="5"/>
      <c r="P11" s="372" t="s">
        <v>10</v>
      </c>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c r="AT11" s="372" t="s">
        <v>11</v>
      </c>
      <c r="AU11" s="372"/>
      <c r="AV11" s="372"/>
      <c r="AW11" s="372"/>
      <c r="AX11" s="372"/>
      <c r="AY11" s="372"/>
      <c r="AZ11" s="372"/>
      <c r="BA11" s="372"/>
      <c r="BC11" s="47"/>
      <c r="BD11"/>
      <c r="BE11" s="372" t="s">
        <v>12</v>
      </c>
      <c r="BF11" s="372"/>
      <c r="BG11" s="372"/>
      <c r="BH11" s="372"/>
      <c r="BI11" s="372"/>
      <c r="BJ11" s="372"/>
      <c r="BK11" s="372"/>
      <c r="BL11" s="372"/>
      <c r="BM11" s="372"/>
      <c r="BN11" s="372"/>
      <c r="BO11" s="372"/>
      <c r="BP11" s="372"/>
      <c r="BQ11" s="372"/>
      <c r="BR11" s="372"/>
      <c r="BS11" s="372"/>
      <c r="BU11" s="373" t="s">
        <v>13</v>
      </c>
      <c r="BV11" s="374"/>
      <c r="BW11" s="374"/>
      <c r="BX11" s="374"/>
      <c r="BY11" s="374"/>
      <c r="BZ11" s="375"/>
    </row>
    <row r="12" spans="1:78" ht="15" x14ac:dyDescent="0.2">
      <c r="C12" s="376" t="s">
        <v>14</v>
      </c>
      <c r="D12" s="376"/>
      <c r="E12" s="376"/>
      <c r="F12" s="376"/>
      <c r="G12" s="376"/>
      <c r="H12" s="376"/>
      <c r="I12" s="376"/>
      <c r="J12" s="376"/>
      <c r="K12" s="376"/>
      <c r="L12" s="376"/>
      <c r="M12" s="376"/>
      <c r="N12" s="376"/>
      <c r="O12" s="30"/>
      <c r="P12" s="377" t="s">
        <v>15</v>
      </c>
      <c r="Q12" s="378"/>
      <c r="R12" s="378"/>
      <c r="S12" s="378"/>
      <c r="T12" s="378"/>
      <c r="U12" s="378"/>
      <c r="V12" s="378"/>
      <c r="W12" s="379"/>
      <c r="X12" s="380" t="s">
        <v>16</v>
      </c>
      <c r="Y12" s="380"/>
      <c r="Z12" s="380"/>
      <c r="AA12" s="380"/>
      <c r="AB12" s="380"/>
      <c r="AC12" s="377" t="s">
        <v>17</v>
      </c>
      <c r="AD12" s="378"/>
      <c r="AE12" s="378"/>
      <c r="AF12" s="378"/>
      <c r="AG12" s="378"/>
      <c r="AH12" s="378"/>
      <c r="AI12" s="378"/>
      <c r="AJ12" s="378"/>
      <c r="AK12" s="378"/>
      <c r="AL12" s="378"/>
      <c r="AM12" s="378"/>
      <c r="AN12" s="378"/>
      <c r="AO12" s="379"/>
      <c r="AP12" s="377" t="s">
        <v>18</v>
      </c>
      <c r="AQ12" s="378"/>
      <c r="AR12" s="379"/>
      <c r="AS12"/>
      <c r="AT12" s="380" t="s">
        <v>19</v>
      </c>
      <c r="AU12" s="380"/>
      <c r="AV12" s="380"/>
      <c r="AW12" s="380"/>
      <c r="AX12" s="380"/>
      <c r="AY12" s="380"/>
      <c r="AZ12" s="380"/>
      <c r="BA12" s="380"/>
      <c r="BC12" s="48"/>
      <c r="BD12"/>
      <c r="BE12" s="393"/>
      <c r="BF12" s="393"/>
      <c r="BG12" s="393"/>
      <c r="BH12" s="393"/>
      <c r="BI12" s="393"/>
      <c r="BJ12" s="393"/>
      <c r="BK12" s="393"/>
      <c r="BL12" s="393"/>
      <c r="BM12" s="393"/>
      <c r="BN12" s="393"/>
      <c r="BO12" s="393"/>
      <c r="BP12" s="393"/>
      <c r="BQ12" s="393"/>
      <c r="BR12" s="394"/>
      <c r="BS12" s="394"/>
      <c r="BU12" s="371"/>
      <c r="BV12" s="371"/>
      <c r="BW12" s="371"/>
      <c r="BX12" s="371"/>
      <c r="BY12" s="371"/>
      <c r="BZ12" s="371"/>
    </row>
    <row r="13" spans="1:78" ht="33.75" customHeight="1" x14ac:dyDescent="0.2">
      <c r="C13" s="130" t="s">
        <v>120</v>
      </c>
      <c r="D13" s="129" t="s">
        <v>20</v>
      </c>
      <c r="E13" s="131" t="s">
        <v>439</v>
      </c>
      <c r="F13" s="132" t="s">
        <v>24</v>
      </c>
      <c r="G13" s="132" t="s">
        <v>25</v>
      </c>
      <c r="H13" s="132" t="s">
        <v>26</v>
      </c>
      <c r="I13" s="132" t="s">
        <v>27</v>
      </c>
      <c r="J13" s="133" t="s">
        <v>28</v>
      </c>
      <c r="K13" s="133" t="s">
        <v>29</v>
      </c>
      <c r="L13" s="133" t="s">
        <v>30</v>
      </c>
      <c r="M13" s="133" t="s">
        <v>124</v>
      </c>
      <c r="N13" s="133" t="s">
        <v>126</v>
      </c>
      <c r="O13" s="8"/>
      <c r="P13" s="46" t="s">
        <v>32</v>
      </c>
      <c r="Q13" s="46" t="s">
        <v>33</v>
      </c>
      <c r="R13" s="40" t="s">
        <v>34</v>
      </c>
      <c r="S13" s="9" t="s">
        <v>35</v>
      </c>
      <c r="T13" s="45" t="s">
        <v>36</v>
      </c>
      <c r="U13" s="12" t="s">
        <v>37</v>
      </c>
      <c r="V13" s="9" t="s">
        <v>38</v>
      </c>
      <c r="W13" s="9" t="s">
        <v>39</v>
      </c>
      <c r="X13" s="11" t="s">
        <v>40</v>
      </c>
      <c r="Y13" s="11" t="s">
        <v>41</v>
      </c>
      <c r="Z13" s="11" t="s">
        <v>42</v>
      </c>
      <c r="AA13" s="11" t="s">
        <v>43</v>
      </c>
      <c r="AB13" s="11" t="s">
        <v>44</v>
      </c>
      <c r="AC13" s="12" t="s">
        <v>45</v>
      </c>
      <c r="AD13" s="12" t="s">
        <v>46</v>
      </c>
      <c r="AE13" s="12" t="s">
        <v>47</v>
      </c>
      <c r="AF13" s="12" t="s">
        <v>48</v>
      </c>
      <c r="AG13" s="12" t="s">
        <v>49</v>
      </c>
      <c r="AH13" s="12" t="s">
        <v>50</v>
      </c>
      <c r="AI13" s="12" t="s">
        <v>51</v>
      </c>
      <c r="AJ13" s="13" t="s">
        <v>52</v>
      </c>
      <c r="AK13" s="14" t="s">
        <v>53</v>
      </c>
      <c r="AL13" s="41" t="s">
        <v>54</v>
      </c>
      <c r="AM13" s="41" t="s">
        <v>55</v>
      </c>
      <c r="AN13" s="76" t="s">
        <v>56</v>
      </c>
      <c r="AO13" s="76" t="s">
        <v>57</v>
      </c>
      <c r="AP13" s="9" t="s">
        <v>58</v>
      </c>
      <c r="AQ13" s="11" t="s">
        <v>59</v>
      </c>
      <c r="AR13" s="10" t="s">
        <v>60</v>
      </c>
      <c r="AS13"/>
      <c r="AT13" s="12" t="s">
        <v>61</v>
      </c>
      <c r="AU13" s="12" t="s">
        <v>62</v>
      </c>
      <c r="AV13" s="12" t="s">
        <v>63</v>
      </c>
      <c r="AW13" s="12" t="s">
        <v>64</v>
      </c>
      <c r="AX13" s="15" t="s">
        <v>65</v>
      </c>
      <c r="AY13" s="15" t="s">
        <v>40</v>
      </c>
      <c r="AZ13" s="15" t="s">
        <v>66</v>
      </c>
      <c r="BA13" s="15" t="s">
        <v>67</v>
      </c>
      <c r="BC13" s="48"/>
      <c r="BD13"/>
      <c r="BE13" s="29" t="s">
        <v>75</v>
      </c>
      <c r="BF13" s="40" t="s">
        <v>76</v>
      </c>
      <c r="BG13" s="40" t="s">
        <v>77</v>
      </c>
      <c r="BH13" s="40" t="s">
        <v>78</v>
      </c>
      <c r="BI13" s="40" t="s">
        <v>79</v>
      </c>
      <c r="BJ13" s="31" t="s">
        <v>80</v>
      </c>
      <c r="BK13" s="31" t="s">
        <v>81</v>
      </c>
      <c r="BL13" s="32" t="s">
        <v>82</v>
      </c>
      <c r="BM13" s="32" t="s">
        <v>83</v>
      </c>
      <c r="BN13" s="32" t="s">
        <v>84</v>
      </c>
      <c r="BO13" s="33" t="s">
        <v>85</v>
      </c>
      <c r="BP13" s="33" t="s">
        <v>86</v>
      </c>
      <c r="BQ13" s="33" t="s">
        <v>87</v>
      </c>
      <c r="BR13" s="12" t="s">
        <v>88</v>
      </c>
      <c r="BS13" s="12" t="s">
        <v>89</v>
      </c>
      <c r="BU13" s="43" t="s">
        <v>90</v>
      </c>
      <c r="BV13" s="33" t="s">
        <v>91</v>
      </c>
      <c r="BW13" s="33" t="s">
        <v>92</v>
      </c>
      <c r="BX13" s="33" t="s">
        <v>93</v>
      </c>
      <c r="BY13" s="33" t="s">
        <v>94</v>
      </c>
      <c r="BZ13" s="33" t="s">
        <v>95</v>
      </c>
    </row>
    <row r="14" spans="1:78" s="36" customFormat="1" ht="48" customHeight="1" x14ac:dyDescent="0.25">
      <c r="C14" s="340"/>
      <c r="D14" s="421" t="str">
        <f>IF($C$8="Procesos Estratégicos y de Apoyo","C-PEA-01",IF($C$8="Procesos Misionales","C-PM-01"," "))</f>
        <v xml:space="preserve"> </v>
      </c>
      <c r="E14" s="340"/>
      <c r="F14" s="340"/>
      <c r="G14" s="340"/>
      <c r="H14" s="340"/>
      <c r="I14" s="340"/>
      <c r="J14" s="422"/>
      <c r="K14" s="422"/>
      <c r="L14" s="422"/>
      <c r="M14" s="422"/>
      <c r="N14" s="422"/>
      <c r="O14" s="35"/>
      <c r="P14" s="340" t="s">
        <v>336</v>
      </c>
      <c r="Q14" s="340" t="s">
        <v>440</v>
      </c>
      <c r="R14" s="340" t="s">
        <v>208</v>
      </c>
      <c r="S14" s="156" t="str">
        <f>IF(R14="MUY BAJA
(20%)","20%",IF(R14="BAJA 
(40%)","40%",IF(R14="MODERADA
(60%)","60%",IF(R14="ALTA
(80%)","80%",IF(R14="MUY ALTA
(100%)","100%","0%")))))</f>
        <v>0%</v>
      </c>
      <c r="T14" s="340" t="s">
        <v>164</v>
      </c>
      <c r="U14" s="340" t="s">
        <v>180</v>
      </c>
      <c r="V14" s="148" t="str">
        <f>IF(U14="INSIGNIFICANTE
(20%)","20%",IF(U14="MENOR
(40%)","40%",IF(U14="MODERADO
(60%)","60%",IF(U14="MAYOR
(80%)","80%",IF(U14="CATASTRÓFICO
(100%)","100%","0%")))))</f>
        <v>0%</v>
      </c>
      <c r="W14" s="348"/>
      <c r="X14" s="155"/>
      <c r="Y14" s="155"/>
      <c r="Z14" s="155"/>
      <c r="AA14" s="50">
        <v>1</v>
      </c>
      <c r="AB14" s="51" t="str">
        <f t="shared" ref="AB14" si="0">X14&amp;" "&amp;Y14&amp; " " &amp;Z14</f>
        <v xml:space="preserve">  </v>
      </c>
      <c r="AC14" s="148"/>
      <c r="AD14" s="52" t="str">
        <f>(IF(AC14="Preventivo","25%",IF(AC14="Detectivo","15%",IF(AC14="Correctivo","10%"," "))))</f>
        <v xml:space="preserve"> </v>
      </c>
      <c r="AE14" s="148"/>
      <c r="AF14" s="52" t="str">
        <f>IF(AE14="Automático","25%",IF(AE14="Manual","15%"," "))</f>
        <v xml:space="preserve"> </v>
      </c>
      <c r="AG14" s="148"/>
      <c r="AH14" s="148"/>
      <c r="AI14" s="42"/>
      <c r="AJ14" s="175"/>
      <c r="AK14" s="53" t="str">
        <f>IFERROR(SUM(AD14+AF14)," ")</f>
        <v xml:space="preserve"> </v>
      </c>
      <c r="AL14" s="60"/>
      <c r="AM14" s="60"/>
      <c r="AN14" s="60"/>
      <c r="AO14" s="60"/>
      <c r="AP14" s="156"/>
      <c r="AQ14" s="156"/>
      <c r="AR14" s="162"/>
      <c r="AS14" s="37"/>
      <c r="AT14" s="163" t="s">
        <v>181</v>
      </c>
      <c r="AU14" s="163"/>
      <c r="AV14" s="164" t="str">
        <f>IF(AT14="Reducir","SI",IF(AT14="Aceptar","NO",IF(AT14="Evitar","NO"," ")))</f>
        <v>SI</v>
      </c>
      <c r="AW14" s="153"/>
      <c r="AX14" s="160" t="str">
        <f>IF($AV14="SI","Diligencie aquí la acción",IF($AV14="NO","N/A"," "))</f>
        <v>Diligencie aquí la acción</v>
      </c>
      <c r="AY14" s="161" t="str">
        <f>IF($AV14="SI","Diligencie aquí el responsable",IF($AV14="NO","N/A"," "))</f>
        <v>Diligencie aquí el responsable</v>
      </c>
      <c r="AZ14" s="161" t="str">
        <f>IF($AV14="SI","Diligencie aquí la fecha de implementación de la acción",IF($AV14="NO","N/A"," "))</f>
        <v>Diligencie aquí la fecha de implementación de la acción</v>
      </c>
      <c r="BA14" s="161" t="str">
        <f>IF($AV14="SI","Diligencie aquí la fecha de seguimiento a la acción",IF($AV14="NO","N/A"," "))</f>
        <v>Diligencie aquí la fecha de seguimiento a la acción</v>
      </c>
      <c r="BB14" s="38"/>
      <c r="BC14" s="48"/>
      <c r="BD14" s="38"/>
      <c r="BE14" s="159"/>
      <c r="BF14" s="151"/>
      <c r="BG14" s="151"/>
      <c r="BH14" s="152" t="str">
        <f>IF(BG14=0,"100%",IFERROR(BF14/BG14/BF14," "))</f>
        <v>100%</v>
      </c>
      <c r="BI14" s="150"/>
      <c r="BJ14" s="148"/>
      <c r="BK14" s="150"/>
      <c r="BL14" s="147"/>
      <c r="BM14" s="148"/>
      <c r="BN14" s="125"/>
      <c r="BO14" s="148"/>
      <c r="BP14" s="149"/>
      <c r="BQ14" s="150"/>
      <c r="BR14" s="134"/>
      <c r="BS14" s="12"/>
      <c r="BU14" s="43"/>
      <c r="BV14" s="135"/>
      <c r="BW14" s="33"/>
      <c r="BX14" s="33"/>
      <c r="BY14" s="33"/>
      <c r="BZ14" s="33"/>
    </row>
    <row r="15" spans="1:78" s="36" customFormat="1" ht="48" customHeight="1" x14ac:dyDescent="0.25">
      <c r="C15" s="341"/>
      <c r="D15" s="421"/>
      <c r="E15" s="341"/>
      <c r="F15" s="341"/>
      <c r="G15" s="341"/>
      <c r="H15" s="341"/>
      <c r="I15" s="341"/>
      <c r="J15" s="423"/>
      <c r="K15" s="423"/>
      <c r="L15" s="423"/>
      <c r="M15" s="423"/>
      <c r="N15" s="423"/>
      <c r="O15" s="35"/>
      <c r="P15" s="341"/>
      <c r="Q15" s="341"/>
      <c r="R15" s="341"/>
      <c r="S15" s="156" t="str">
        <f>IF(R15="MUY BAJA
(20%)","20%",IF(R15="BAJA 
(40%)","40%",IF(R15="MODERADA
(60%)","60%",IF(R15="ALTA
(80%)","80%",IF(R15="MUY ALTA
(100%)","100%","0%")))))</f>
        <v>0%</v>
      </c>
      <c r="T15" s="341"/>
      <c r="U15" s="341"/>
      <c r="V15" s="148" t="str">
        <f>IF(U15="INSIGNIFICANTE
(20%)","20%",IF(U15="MENOR
(40%)","40%",IF(U15="MODERADO
(60%)","60%",IF(U15="MAYOR
(80%)","80%",IF(U15="CATASTRÓFICO
(100%)","100%","0%")))))</f>
        <v>0%</v>
      </c>
      <c r="W15" s="349"/>
      <c r="X15" s="155"/>
      <c r="Y15" s="155"/>
      <c r="Z15" s="155"/>
      <c r="AA15" s="50">
        <v>1</v>
      </c>
      <c r="AB15" s="51" t="str">
        <f t="shared" ref="AB15" si="1">X15&amp;" "&amp;Y15&amp; " " &amp;Z15</f>
        <v xml:space="preserve">  </v>
      </c>
      <c r="AC15" s="148"/>
      <c r="AD15" s="52" t="str">
        <f>(IF(AC15="Preventivo","25%",IF(AC15="Detectivo","15%",IF(AC15="Correctivo","10%"," "))))</f>
        <v xml:space="preserve"> </v>
      </c>
      <c r="AE15" s="148"/>
      <c r="AF15" s="52" t="str">
        <f>IF(AE15="Automático","25%",IF(AE15="Manual","15%"," "))</f>
        <v xml:space="preserve"> </v>
      </c>
      <c r="AG15" s="148"/>
      <c r="AH15" s="148"/>
      <c r="AI15" s="42"/>
      <c r="AJ15" s="175"/>
      <c r="AK15" s="53" t="str">
        <f>IFERROR(SUM(AD15+AF15)," ")</f>
        <v xml:space="preserve"> </v>
      </c>
      <c r="AL15" s="60"/>
      <c r="AM15" s="60"/>
      <c r="AN15" s="60"/>
      <c r="AO15" s="60"/>
      <c r="AP15" s="156"/>
      <c r="AQ15" s="156"/>
      <c r="AR15" s="162"/>
      <c r="AS15" s="37"/>
      <c r="AT15" s="163" t="s">
        <v>181</v>
      </c>
      <c r="AU15" s="163"/>
      <c r="AV15" s="164" t="str">
        <f>IF(AT15="Reducir","SI",IF(AT15="Aceptar","NO",IF(AT15="Evitar","NO"," ")))</f>
        <v>SI</v>
      </c>
      <c r="AW15" s="153"/>
      <c r="AX15" s="160" t="str">
        <f>IF($AV15="SI","Diligencie aquí la acción",IF($AV15="NO","N/A"," "))</f>
        <v>Diligencie aquí la acción</v>
      </c>
      <c r="AY15" s="161" t="str">
        <f>IF($AV15="SI","Diligencie aquí el responsable",IF($AV15="NO","N/A"," "))</f>
        <v>Diligencie aquí el responsable</v>
      </c>
      <c r="AZ15" s="161" t="str">
        <f>IF($AV15="SI","Diligencie aquí la fecha de implementación de la acción",IF($AV15="NO","N/A"," "))</f>
        <v>Diligencie aquí la fecha de implementación de la acción</v>
      </c>
      <c r="BA15" s="161" t="str">
        <f>IF($AV15="SI","Diligencie aquí la fecha de seguimiento a la acción",IF($AV15="NO","N/A"," "))</f>
        <v>Diligencie aquí la fecha de seguimiento a la acción</v>
      </c>
      <c r="BB15" s="38"/>
      <c r="BC15" s="48"/>
      <c r="BD15" s="38"/>
      <c r="BE15" s="159"/>
      <c r="BF15" s="151"/>
      <c r="BG15" s="151"/>
      <c r="BH15" s="152" t="str">
        <f>IF(BG15=0,"100%",IFERROR(BF15/BG15/BF15," "))</f>
        <v>100%</v>
      </c>
      <c r="BI15" s="150"/>
      <c r="BJ15" s="148"/>
      <c r="BK15" s="150"/>
      <c r="BL15" s="147"/>
      <c r="BM15" s="148"/>
      <c r="BN15" s="125"/>
      <c r="BO15" s="148"/>
      <c r="BP15" s="149"/>
      <c r="BQ15" s="150"/>
      <c r="BR15" s="134"/>
      <c r="BS15" s="12"/>
      <c r="BU15" s="43"/>
      <c r="BV15" s="135"/>
      <c r="BW15" s="33"/>
      <c r="BX15" s="33"/>
      <c r="BY15" s="33"/>
      <c r="BZ15" s="33"/>
    </row>
    <row r="16" spans="1:78" s="36" customFormat="1" ht="48" customHeight="1" x14ac:dyDescent="0.25">
      <c r="C16" s="342"/>
      <c r="D16" s="421"/>
      <c r="E16" s="342"/>
      <c r="F16" s="342"/>
      <c r="G16" s="342"/>
      <c r="H16" s="342"/>
      <c r="I16" s="342"/>
      <c r="J16" s="424"/>
      <c r="K16" s="424"/>
      <c r="L16" s="424"/>
      <c r="M16" s="424"/>
      <c r="N16" s="424"/>
      <c r="O16" s="35"/>
      <c r="P16" s="342"/>
      <c r="Q16" s="342"/>
      <c r="R16" s="342"/>
      <c r="S16" s="156" t="str">
        <f>IF(R16="MUY BAJA
(20%)","20%",IF(R16="BAJA 
(40%)","40%",IF(R16="MODERADA
(60%)","60%",IF(R16="ALTA
(80%)","80%",IF(R16="MUY ALTA
(100%)","100%","0%")))))</f>
        <v>0%</v>
      </c>
      <c r="T16" s="342"/>
      <c r="U16" s="342"/>
      <c r="V16" s="148" t="str">
        <f>IF(U16="INSIGNIFICANTE
(20%)","20%",IF(U16="MENOR
(40%)","40%",IF(U16="MODERADO
(60%)","60%",IF(U16="MAYOR
(80%)","80%",IF(U16="CATASTRÓFICO
(100%)","100%","0%")))))</f>
        <v>0%</v>
      </c>
      <c r="W16" s="356"/>
      <c r="X16" s="155"/>
      <c r="Y16" s="155"/>
      <c r="Z16" s="155"/>
      <c r="AA16" s="50">
        <v>1</v>
      </c>
      <c r="AB16" s="51" t="str">
        <f t="shared" ref="AB16:AB28" si="2">X16&amp;" "&amp;Y16&amp; " " &amp;Z16</f>
        <v xml:space="preserve">  </v>
      </c>
      <c r="AC16" s="148"/>
      <c r="AD16" s="52" t="str">
        <f>(IF(AC16="Preventivo","25%",IF(AC16="Detectivo","15%",IF(AC16="Correctivo","10%"," "))))</f>
        <v xml:space="preserve"> </v>
      </c>
      <c r="AE16" s="148"/>
      <c r="AF16" s="52" t="str">
        <f>IF(AE16="Automático","25%",IF(AE16="Manual","15%"," "))</f>
        <v xml:space="preserve"> </v>
      </c>
      <c r="AG16" s="148"/>
      <c r="AH16" s="148"/>
      <c r="AI16" s="42"/>
      <c r="AJ16" s="175"/>
      <c r="AK16" s="53" t="str">
        <f>IFERROR(SUM(AD16+AF16)," ")</f>
        <v xml:space="preserve"> </v>
      </c>
      <c r="AL16" s="60"/>
      <c r="AM16" s="60"/>
      <c r="AN16" s="60"/>
      <c r="AO16" s="60"/>
      <c r="AP16" s="156"/>
      <c r="AQ16" s="156"/>
      <c r="AR16" s="162"/>
      <c r="AS16" s="37"/>
      <c r="AT16" s="163" t="s">
        <v>181</v>
      </c>
      <c r="AU16" s="163"/>
      <c r="AV16" s="164" t="str">
        <f>IF(AT16="Reducir","SI",IF(AT16="Aceptar","NO",IF(AT16="Evitar","NO"," ")))</f>
        <v>SI</v>
      </c>
      <c r="AW16" s="153"/>
      <c r="AX16" s="160" t="str">
        <f>IF($AV16="SI","Diligencie aquí la acción",IF($AV16="NO","N/A"," "))</f>
        <v>Diligencie aquí la acción</v>
      </c>
      <c r="AY16" s="161" t="str">
        <f>IF($AV16="SI","Diligencie aquí el responsable",IF($AV16="NO","N/A"," "))</f>
        <v>Diligencie aquí el responsable</v>
      </c>
      <c r="AZ16" s="161" t="str">
        <f>IF($AV16="SI","Diligencie aquí la fecha de implementación de la acción",IF($AV16="NO","N/A"," "))</f>
        <v>Diligencie aquí la fecha de implementación de la acción</v>
      </c>
      <c r="BA16" s="161" t="str">
        <f>IF($AV16="SI","Diligencie aquí la fecha de seguimiento a la acción",IF($AV16="NO","N/A"," "))</f>
        <v>Diligencie aquí la fecha de seguimiento a la acción</v>
      </c>
      <c r="BB16" s="38"/>
      <c r="BC16" s="48"/>
      <c r="BD16" s="38"/>
      <c r="BE16" s="159"/>
      <c r="BF16" s="151"/>
      <c r="BG16" s="151"/>
      <c r="BH16" s="152" t="str">
        <f>IF(BG16=0,"100%",IFERROR(BF16/BG16/BF16," "))</f>
        <v>100%</v>
      </c>
      <c r="BI16" s="150"/>
      <c r="BJ16" s="148"/>
      <c r="BK16" s="150"/>
      <c r="BL16" s="147"/>
      <c r="BM16" s="148"/>
      <c r="BN16" s="125"/>
      <c r="BO16" s="148"/>
      <c r="BP16" s="149"/>
      <c r="BQ16" s="150"/>
      <c r="BR16" s="367"/>
      <c r="BS16" s="366"/>
      <c r="BU16" s="366"/>
      <c r="BV16" s="368"/>
      <c r="BW16" s="366"/>
      <c r="BX16" s="366"/>
      <c r="BY16" s="366"/>
      <c r="BZ16" s="366"/>
    </row>
    <row r="17" spans="3:78" s="36" customFormat="1" ht="48" customHeight="1" x14ac:dyDescent="0.25">
      <c r="C17" s="326"/>
      <c r="D17" s="421" t="str">
        <f t="shared" ref="D17" si="3">IF($C$8="Procesos Estratégicos y de Apoyo","C-PEA-01",IF($C$8="Procesos Misionales","C-PM-01"," "))</f>
        <v xml:space="preserve"> </v>
      </c>
      <c r="E17" s="326"/>
      <c r="F17" s="340"/>
      <c r="G17" s="340"/>
      <c r="H17" s="340"/>
      <c r="I17" s="340"/>
      <c r="J17" s="330"/>
      <c r="K17" s="330"/>
      <c r="L17" s="330"/>
      <c r="M17" s="330"/>
      <c r="N17" s="425"/>
      <c r="O17" s="35"/>
      <c r="P17" s="340"/>
      <c r="Q17" s="156"/>
      <c r="R17" s="340"/>
      <c r="S17" s="340" t="str">
        <f>IF(R17="MUY BAJA
(20%)","20%",IF(R17="BAJA 
(40%)","40%",IF(R17="MODERADA
(60%)","60%",IF(R17="ALTA
(80%)","80%",IF(R17="MUY ALTA
(100%)","100%","0%")))))</f>
        <v>0%</v>
      </c>
      <c r="T17" s="340"/>
      <c r="U17" s="340"/>
      <c r="V17" s="355" t="str">
        <f>IF(U17="INSIGNIFICANTE
(20%)","20%",IF(U17="MENOR
(40%)","40%",IF(U17="MODERADO
(60%)","60%",IF(U17="MAYOR
(80%)","80%",IF(U17="CATASTRÓFICO
(100%)","100%","0%")))))</f>
        <v>0%</v>
      </c>
      <c r="W17" s="348"/>
      <c r="X17" s="155"/>
      <c r="Y17" s="155"/>
      <c r="Z17" s="155"/>
      <c r="AA17" s="50">
        <v>1</v>
      </c>
      <c r="AB17" s="51" t="str">
        <f t="shared" si="2"/>
        <v xml:space="preserve">  </v>
      </c>
      <c r="AC17" s="148"/>
      <c r="AD17" s="52" t="str">
        <f t="shared" ref="AD17:AD28" si="4">(IF(AC17="Preventivo","25%",IF(AC17="Detectivo","15%",IF(AC17="Correctivo","10%"," "))))</f>
        <v xml:space="preserve"> </v>
      </c>
      <c r="AE17" s="148"/>
      <c r="AF17" s="52" t="str">
        <f t="shared" ref="AF17:AF28" si="5">IF(AE17="Automático","25%",IF(AE17="Manual","15%"," "))</f>
        <v xml:space="preserve"> </v>
      </c>
      <c r="AG17" s="148"/>
      <c r="AH17" s="148"/>
      <c r="AI17" s="42"/>
      <c r="AJ17" s="175"/>
      <c r="AK17" s="53" t="str">
        <f t="shared" ref="AK17:AK28" si="6">IFERROR(SUM(AD17+AF17)," ")</f>
        <v xml:space="preserve"> </v>
      </c>
      <c r="AL17" s="60"/>
      <c r="AM17" s="60"/>
      <c r="AN17" s="60"/>
      <c r="AO17" s="60"/>
      <c r="AP17" s="340"/>
      <c r="AQ17" s="340"/>
      <c r="AR17" s="348"/>
      <c r="AS17" s="37"/>
      <c r="AT17" s="350"/>
      <c r="AU17" s="350"/>
      <c r="AV17" s="353" t="str">
        <f t="shared" ref="AV17" si="7">IF(AT17="Reducir","SI",IF(AT17="Aceptar","NO",IF(AT17="Evitar","NO"," ")))</f>
        <v xml:space="preserve"> </v>
      </c>
      <c r="AW17" s="337"/>
      <c r="AX17" s="344" t="str">
        <f>IF($AV17="SI","Diligencie aquí la acción",IF($AV17="NO","N/A"," "))</f>
        <v xml:space="preserve"> </v>
      </c>
      <c r="AY17" s="346" t="str">
        <f t="shared" ref="AY17" si="8">IF($AV17="SI","Diligencie aquí el responsable",IF($AV17="NO","N/A"," "))</f>
        <v xml:space="preserve"> </v>
      </c>
      <c r="AZ17" s="346" t="str">
        <f>IF($AV17="SI","Diligencie aquí la fecha de implementación de la acción",IF($AV17="NO","N/A"," "))</f>
        <v xml:space="preserve"> </v>
      </c>
      <c r="BA17" s="346" t="str">
        <f>IF($AV17="SI","Diligencie aquí la fecha de seguimiento a la acción",IF($AV17="NO","N/A"," "))</f>
        <v xml:space="preserve"> </v>
      </c>
      <c r="BB17" s="38"/>
      <c r="BC17" s="48"/>
      <c r="BD17" s="39"/>
      <c r="BE17" s="343"/>
      <c r="BF17" s="331"/>
      <c r="BG17" s="331"/>
      <c r="BH17" s="334" t="str">
        <f t="shared" ref="BH17" si="9">IF(BG17=0,"100%",IFERROR(BF17/BG17/BF17," "))</f>
        <v>100%</v>
      </c>
      <c r="BI17" s="330"/>
      <c r="BJ17" s="326"/>
      <c r="BK17" s="330"/>
      <c r="BL17" s="325"/>
      <c r="BM17" s="326"/>
      <c r="BN17" s="365"/>
      <c r="BO17" s="326"/>
      <c r="BP17" s="329"/>
      <c r="BQ17" s="330"/>
      <c r="BR17" s="367"/>
      <c r="BS17" s="366"/>
      <c r="BU17" s="366"/>
      <c r="BV17" s="369"/>
      <c r="BW17" s="366"/>
      <c r="BX17" s="366"/>
      <c r="BY17" s="366"/>
      <c r="BZ17" s="366"/>
    </row>
    <row r="18" spans="3:78" s="36" customFormat="1" ht="48" customHeight="1" x14ac:dyDescent="0.25">
      <c r="C18" s="326"/>
      <c r="D18" s="421"/>
      <c r="E18" s="326"/>
      <c r="F18" s="341"/>
      <c r="G18" s="341"/>
      <c r="H18" s="341"/>
      <c r="I18" s="341"/>
      <c r="J18" s="330"/>
      <c r="K18" s="330"/>
      <c r="L18" s="330"/>
      <c r="M18" s="330"/>
      <c r="N18" s="425"/>
      <c r="O18" s="35"/>
      <c r="P18" s="341"/>
      <c r="Q18" s="157"/>
      <c r="R18" s="341"/>
      <c r="S18" s="341"/>
      <c r="T18" s="341"/>
      <c r="U18" s="341"/>
      <c r="V18" s="355"/>
      <c r="W18" s="349"/>
      <c r="X18" s="155"/>
      <c r="Y18" s="155"/>
      <c r="Z18" s="155"/>
      <c r="AA18" s="50">
        <v>2</v>
      </c>
      <c r="AB18" s="51" t="str">
        <f t="shared" si="2"/>
        <v xml:space="preserve">  </v>
      </c>
      <c r="AC18" s="148"/>
      <c r="AD18" s="52" t="str">
        <f t="shared" si="4"/>
        <v xml:space="preserve"> </v>
      </c>
      <c r="AE18" s="148"/>
      <c r="AF18" s="52" t="str">
        <f t="shared" si="5"/>
        <v xml:space="preserve"> </v>
      </c>
      <c r="AG18" s="148"/>
      <c r="AH18" s="148"/>
      <c r="AI18" s="42"/>
      <c r="AJ18" s="175"/>
      <c r="AK18" s="53" t="str">
        <f t="shared" si="6"/>
        <v xml:space="preserve"> </v>
      </c>
      <c r="AL18" s="60"/>
      <c r="AM18" s="60"/>
      <c r="AN18" s="60"/>
      <c r="AO18" s="60"/>
      <c r="AP18" s="341"/>
      <c r="AQ18" s="341"/>
      <c r="AR18" s="349"/>
      <c r="AS18" s="37"/>
      <c r="AT18" s="351"/>
      <c r="AU18" s="351"/>
      <c r="AV18" s="354"/>
      <c r="AW18" s="338"/>
      <c r="AX18" s="345"/>
      <c r="AY18" s="347"/>
      <c r="AZ18" s="347"/>
      <c r="BA18" s="347"/>
      <c r="BB18" s="38"/>
      <c r="BC18" s="48"/>
      <c r="BD18" s="39"/>
      <c r="BE18" s="343"/>
      <c r="BF18" s="332"/>
      <c r="BG18" s="332"/>
      <c r="BH18" s="335"/>
      <c r="BI18" s="330"/>
      <c r="BJ18" s="326"/>
      <c r="BK18" s="330"/>
      <c r="BL18" s="325"/>
      <c r="BM18" s="326"/>
      <c r="BN18" s="365"/>
      <c r="BO18" s="326"/>
      <c r="BP18" s="329"/>
      <c r="BQ18" s="330"/>
      <c r="BR18" s="367"/>
      <c r="BS18" s="366"/>
      <c r="BU18" s="366"/>
      <c r="BV18" s="369"/>
      <c r="BW18" s="366"/>
      <c r="BX18" s="366"/>
      <c r="BY18" s="366"/>
      <c r="BZ18" s="366"/>
    </row>
    <row r="19" spans="3:78" s="36" customFormat="1" ht="48" customHeight="1" x14ac:dyDescent="0.25">
      <c r="C19" s="326"/>
      <c r="D19" s="421"/>
      <c r="E19" s="326"/>
      <c r="F19" s="342"/>
      <c r="G19" s="342"/>
      <c r="H19" s="342"/>
      <c r="I19" s="342"/>
      <c r="J19" s="330"/>
      <c r="K19" s="330"/>
      <c r="L19" s="330"/>
      <c r="M19" s="330"/>
      <c r="N19" s="425"/>
      <c r="O19" s="35"/>
      <c r="P19" s="342"/>
      <c r="Q19" s="158"/>
      <c r="R19" s="341"/>
      <c r="S19" s="342"/>
      <c r="T19" s="341"/>
      <c r="U19" s="342"/>
      <c r="V19" s="355"/>
      <c r="W19" s="356"/>
      <c r="X19" s="155"/>
      <c r="Y19" s="155"/>
      <c r="Z19" s="155"/>
      <c r="AA19" s="50">
        <v>3</v>
      </c>
      <c r="AB19" s="51" t="str">
        <f t="shared" si="2"/>
        <v xml:space="preserve">  </v>
      </c>
      <c r="AC19" s="148"/>
      <c r="AD19" s="52" t="str">
        <f t="shared" si="4"/>
        <v xml:space="preserve"> </v>
      </c>
      <c r="AE19" s="148"/>
      <c r="AF19" s="52" t="str">
        <f t="shared" si="5"/>
        <v xml:space="preserve"> </v>
      </c>
      <c r="AG19" s="148"/>
      <c r="AH19" s="148"/>
      <c r="AI19" s="42"/>
      <c r="AJ19" s="175"/>
      <c r="AK19" s="53" t="str">
        <f t="shared" si="6"/>
        <v xml:space="preserve"> </v>
      </c>
      <c r="AL19" s="60"/>
      <c r="AM19" s="60"/>
      <c r="AN19" s="60"/>
      <c r="AO19" s="60"/>
      <c r="AP19" s="342"/>
      <c r="AQ19" s="342"/>
      <c r="AR19" s="349"/>
      <c r="AS19" s="37"/>
      <c r="AT19" s="352"/>
      <c r="AU19" s="352"/>
      <c r="AV19" s="354"/>
      <c r="AW19" s="339"/>
      <c r="AX19" s="345"/>
      <c r="AY19" s="347"/>
      <c r="AZ19" s="347"/>
      <c r="BA19" s="347"/>
      <c r="BB19" s="38"/>
      <c r="BC19" s="48"/>
      <c r="BD19" s="39"/>
      <c r="BE19" s="343"/>
      <c r="BF19" s="333"/>
      <c r="BG19" s="333"/>
      <c r="BH19" s="336"/>
      <c r="BI19" s="330"/>
      <c r="BJ19" s="326"/>
      <c r="BK19" s="330"/>
      <c r="BL19" s="325"/>
      <c r="BM19" s="326"/>
      <c r="BN19" s="365"/>
      <c r="BO19" s="326"/>
      <c r="BP19" s="329"/>
      <c r="BQ19" s="330"/>
      <c r="BR19" s="367"/>
      <c r="BS19" s="366"/>
      <c r="BU19" s="366"/>
      <c r="BV19" s="369"/>
      <c r="BW19" s="366"/>
      <c r="BX19" s="366"/>
      <c r="BY19" s="366"/>
      <c r="BZ19" s="366"/>
    </row>
    <row r="20" spans="3:78" s="36" customFormat="1" ht="46.5" customHeight="1" x14ac:dyDescent="0.25">
      <c r="C20" s="326"/>
      <c r="D20" s="421" t="str">
        <f t="shared" ref="D20" si="10">IF($C$8="Procesos Estratégicos y de Apoyo","C-PEA-01",IF($C$8="Procesos Misionales","C-PM-01"," "))</f>
        <v xml:space="preserve"> </v>
      </c>
      <c r="E20" s="326"/>
      <c r="F20" s="340"/>
      <c r="G20" s="340"/>
      <c r="H20" s="340"/>
      <c r="I20" s="340"/>
      <c r="J20" s="330"/>
      <c r="K20" s="330"/>
      <c r="L20" s="330"/>
      <c r="M20" s="330"/>
      <c r="N20" s="425"/>
      <c r="O20" s="35"/>
      <c r="P20" s="340"/>
      <c r="Q20" s="156"/>
      <c r="R20" s="340"/>
      <c r="S20" s="340" t="str">
        <f>IF(R20="MUY BAJA
(20%)","20%",IF(R20="BAJA 
(40%)","40%",IF(R20="MODERADA
(60%)","60%",IF(R20="ALTA
(80%)","80%",IF(R20="MUY ALTA
(100%)","100%","0%")))))</f>
        <v>0%</v>
      </c>
      <c r="T20" s="340"/>
      <c r="U20" s="340"/>
      <c r="V20" s="355" t="str">
        <f t="shared" ref="V20" si="11">IF(U20="INSIGNIFICANTE
(20%)","20%",IF(U20="MENOR
(40%)","40%",IF(U20="MODERADO
(60%)","60%",IF(U20="MAYOR
(80%)","80%",IF(U20="CATASTRÓFICO
(100%)","100%","0%")))))</f>
        <v>0%</v>
      </c>
      <c r="W20" s="348"/>
      <c r="X20" s="155"/>
      <c r="Y20" s="155"/>
      <c r="Z20" s="155"/>
      <c r="AA20" s="50">
        <v>1</v>
      </c>
      <c r="AB20" s="51" t="str">
        <f t="shared" si="2"/>
        <v xml:space="preserve">  </v>
      </c>
      <c r="AC20" s="148"/>
      <c r="AD20" s="52" t="str">
        <f t="shared" si="4"/>
        <v xml:space="preserve"> </v>
      </c>
      <c r="AE20" s="148"/>
      <c r="AF20" s="52" t="str">
        <f t="shared" si="5"/>
        <v xml:space="preserve"> </v>
      </c>
      <c r="AG20" s="148"/>
      <c r="AH20" s="148"/>
      <c r="AI20" s="42"/>
      <c r="AJ20" s="175"/>
      <c r="AK20" s="53" t="str">
        <f t="shared" si="6"/>
        <v xml:space="preserve"> </v>
      </c>
      <c r="AL20" s="60"/>
      <c r="AM20" s="60"/>
      <c r="AN20" s="60"/>
      <c r="AO20" s="60"/>
      <c r="AP20" s="340"/>
      <c r="AQ20" s="340"/>
      <c r="AR20" s="348"/>
      <c r="AS20" s="37"/>
      <c r="AT20" s="350"/>
      <c r="AU20" s="350"/>
      <c r="AV20" s="353" t="str">
        <f t="shared" ref="AV20" si="12">IF(AT20="Reducir","SI",IF(AT20="Aceptar","NO",IF(AT20="Evitar","NO"," ")))</f>
        <v xml:space="preserve"> </v>
      </c>
      <c r="AW20" s="337"/>
      <c r="AX20" s="344" t="str">
        <f t="shared" ref="AX20" si="13">IF($AV20="SI","Diligencie aquí la acción",IF($AV20="NO","N/A"," "))</f>
        <v xml:space="preserve"> </v>
      </c>
      <c r="AY20" s="346" t="str">
        <f t="shared" ref="AY20" si="14">IF($AV20="SI","Diligencie aquí el responsable",IF($AV20="NO","N/A"," "))</f>
        <v xml:space="preserve"> </v>
      </c>
      <c r="AZ20" s="346" t="str">
        <f t="shared" ref="AZ20" si="15">IF($AV20="SI","Diligencie aquí la fecha de implementación de la acción",IF($AV20="NO","N/A"," "))</f>
        <v xml:space="preserve"> </v>
      </c>
      <c r="BA20" s="346" t="str">
        <f t="shared" ref="BA20" si="16">IF($AV20="SI","Diligencie aquí la fecha de seguimiento a la acción",IF($AV20="NO","N/A"," "))</f>
        <v xml:space="preserve"> </v>
      </c>
      <c r="BB20" s="38"/>
      <c r="BC20" s="48"/>
      <c r="BD20" s="39"/>
      <c r="BE20" s="343"/>
      <c r="BF20" s="331"/>
      <c r="BG20" s="331"/>
      <c r="BH20" s="334" t="str">
        <f t="shared" ref="BH20" si="17">IF(BG20=0,"100%",IFERROR(BF20/BG20/BF20," "))</f>
        <v>100%</v>
      </c>
      <c r="BI20" s="330"/>
      <c r="BJ20" s="326"/>
      <c r="BK20" s="330"/>
      <c r="BL20" s="325"/>
      <c r="BM20" s="326"/>
      <c r="BN20" s="327"/>
      <c r="BO20" s="326"/>
      <c r="BP20" s="329"/>
      <c r="BQ20" s="330"/>
      <c r="BR20" s="367"/>
      <c r="BS20" s="366"/>
      <c r="BU20" s="366"/>
      <c r="BV20" s="369"/>
      <c r="BW20" s="366"/>
      <c r="BX20" s="366"/>
      <c r="BY20" s="366"/>
      <c r="BZ20" s="366"/>
    </row>
    <row r="21" spans="3:78" s="36" customFormat="1" ht="46.5" customHeight="1" x14ac:dyDescent="0.25">
      <c r="C21" s="326"/>
      <c r="D21" s="421"/>
      <c r="E21" s="326"/>
      <c r="F21" s="341"/>
      <c r="G21" s="341"/>
      <c r="H21" s="341"/>
      <c r="I21" s="341"/>
      <c r="J21" s="330"/>
      <c r="K21" s="330"/>
      <c r="L21" s="330"/>
      <c r="M21" s="330"/>
      <c r="N21" s="425"/>
      <c r="O21" s="35"/>
      <c r="P21" s="341"/>
      <c r="Q21" s="157"/>
      <c r="R21" s="341"/>
      <c r="S21" s="341"/>
      <c r="T21" s="341"/>
      <c r="U21" s="341"/>
      <c r="V21" s="355"/>
      <c r="W21" s="349"/>
      <c r="X21" s="155"/>
      <c r="Y21" s="155"/>
      <c r="Z21" s="155"/>
      <c r="AA21" s="50">
        <v>2</v>
      </c>
      <c r="AB21" s="51" t="str">
        <f t="shared" si="2"/>
        <v xml:space="preserve">  </v>
      </c>
      <c r="AC21" s="148"/>
      <c r="AD21" s="52" t="str">
        <f t="shared" si="4"/>
        <v xml:space="preserve"> </v>
      </c>
      <c r="AE21" s="148"/>
      <c r="AF21" s="52" t="str">
        <f t="shared" si="5"/>
        <v xml:space="preserve"> </v>
      </c>
      <c r="AG21" s="148"/>
      <c r="AH21" s="148"/>
      <c r="AI21" s="42"/>
      <c r="AJ21" s="175"/>
      <c r="AK21" s="53" t="str">
        <f t="shared" si="6"/>
        <v xml:space="preserve"> </v>
      </c>
      <c r="AL21" s="60"/>
      <c r="AM21" s="60"/>
      <c r="AN21" s="60"/>
      <c r="AO21" s="60"/>
      <c r="AP21" s="341"/>
      <c r="AQ21" s="341"/>
      <c r="AR21" s="349"/>
      <c r="AS21" s="37"/>
      <c r="AT21" s="351"/>
      <c r="AU21" s="351"/>
      <c r="AV21" s="354"/>
      <c r="AW21" s="338"/>
      <c r="AX21" s="345"/>
      <c r="AY21" s="347"/>
      <c r="AZ21" s="347"/>
      <c r="BA21" s="347"/>
      <c r="BB21" s="38"/>
      <c r="BC21" s="48"/>
      <c r="BD21" s="39"/>
      <c r="BE21" s="343"/>
      <c r="BF21" s="332"/>
      <c r="BG21" s="332"/>
      <c r="BH21" s="335"/>
      <c r="BI21" s="330"/>
      <c r="BJ21" s="326"/>
      <c r="BK21" s="330"/>
      <c r="BL21" s="325"/>
      <c r="BM21" s="326"/>
      <c r="BN21" s="327"/>
      <c r="BO21" s="326"/>
      <c r="BP21" s="329"/>
      <c r="BQ21" s="330"/>
      <c r="BR21" s="367"/>
      <c r="BS21" s="366"/>
      <c r="BU21" s="366"/>
      <c r="BV21" s="369"/>
      <c r="BW21" s="366"/>
      <c r="BX21" s="366"/>
      <c r="BY21" s="366"/>
      <c r="BZ21" s="366"/>
    </row>
    <row r="22" spans="3:78" s="36" customFormat="1" ht="46.5" customHeight="1" x14ac:dyDescent="0.25">
      <c r="C22" s="326"/>
      <c r="D22" s="421"/>
      <c r="E22" s="326"/>
      <c r="F22" s="342"/>
      <c r="G22" s="342"/>
      <c r="H22" s="342"/>
      <c r="I22" s="342"/>
      <c r="J22" s="330"/>
      <c r="K22" s="330"/>
      <c r="L22" s="330"/>
      <c r="M22" s="330"/>
      <c r="N22" s="425"/>
      <c r="O22" s="35"/>
      <c r="P22" s="342"/>
      <c r="Q22" s="158"/>
      <c r="R22" s="341"/>
      <c r="S22" s="342"/>
      <c r="T22" s="341"/>
      <c r="U22" s="342"/>
      <c r="V22" s="355"/>
      <c r="W22" s="356"/>
      <c r="X22" s="155"/>
      <c r="Y22" s="155"/>
      <c r="Z22" s="155"/>
      <c r="AA22" s="50">
        <v>3</v>
      </c>
      <c r="AB22" s="51" t="str">
        <f t="shared" si="2"/>
        <v xml:space="preserve">  </v>
      </c>
      <c r="AC22" s="148"/>
      <c r="AD22" s="52" t="str">
        <f t="shared" si="4"/>
        <v xml:space="preserve"> </v>
      </c>
      <c r="AE22" s="148"/>
      <c r="AF22" s="52" t="str">
        <f t="shared" si="5"/>
        <v xml:space="preserve"> </v>
      </c>
      <c r="AG22" s="148"/>
      <c r="AH22" s="148"/>
      <c r="AI22" s="42"/>
      <c r="AJ22" s="175"/>
      <c r="AK22" s="53" t="str">
        <f t="shared" si="6"/>
        <v xml:space="preserve"> </v>
      </c>
      <c r="AL22" s="60"/>
      <c r="AM22" s="60"/>
      <c r="AN22" s="60"/>
      <c r="AO22" s="60"/>
      <c r="AP22" s="342"/>
      <c r="AQ22" s="342"/>
      <c r="AR22" s="349"/>
      <c r="AS22" s="37"/>
      <c r="AT22" s="352"/>
      <c r="AU22" s="352"/>
      <c r="AV22" s="354"/>
      <c r="AW22" s="339"/>
      <c r="AX22" s="345"/>
      <c r="AY22" s="347"/>
      <c r="AZ22" s="347"/>
      <c r="BA22" s="347"/>
      <c r="BB22" s="38"/>
      <c r="BC22" s="48"/>
      <c r="BD22" s="39"/>
      <c r="BE22" s="343"/>
      <c r="BF22" s="333"/>
      <c r="BG22" s="333"/>
      <c r="BH22" s="336"/>
      <c r="BI22" s="330"/>
      <c r="BJ22" s="326"/>
      <c r="BK22" s="330"/>
      <c r="BL22" s="325"/>
      <c r="BM22" s="326"/>
      <c r="BN22" s="328"/>
      <c r="BO22" s="326"/>
      <c r="BP22" s="329"/>
      <c r="BQ22" s="330"/>
      <c r="BR22" s="367"/>
      <c r="BS22" s="366"/>
      <c r="BU22" s="366"/>
      <c r="BV22" s="370"/>
      <c r="BW22" s="366"/>
      <c r="BX22" s="366"/>
      <c r="BY22" s="366"/>
      <c r="BZ22" s="366"/>
    </row>
    <row r="23" spans="3:78" s="36" customFormat="1" ht="46.5" customHeight="1" x14ac:dyDescent="0.25">
      <c r="C23" s="326"/>
      <c r="D23" s="421" t="str">
        <f t="shared" ref="D23" si="18">IF($C$8="Procesos Estratégicos y de Apoyo","C-PEA-01",IF($C$8="Procesos Misionales","C-PM-01"," "))</f>
        <v xml:space="preserve"> </v>
      </c>
      <c r="E23" s="326"/>
      <c r="F23" s="340"/>
      <c r="G23" s="340"/>
      <c r="H23" s="340"/>
      <c r="I23" s="340"/>
      <c r="J23" s="330"/>
      <c r="K23" s="330"/>
      <c r="L23" s="330"/>
      <c r="M23" s="330"/>
      <c r="N23" s="425"/>
      <c r="O23" s="35"/>
      <c r="P23" s="340"/>
      <c r="Q23" s="156"/>
      <c r="R23" s="340"/>
      <c r="S23" s="340" t="str">
        <f>IF(R23="MUY BAJA
(20%)","20%",IF(R23="BAJA 
(40%)","40%",IF(R23="MODERADA
(60%)","60%",IF(R23="ALTA
(80%)","80%",IF(R23="MUY ALTA
(100%)","100%","0%")))))</f>
        <v>0%</v>
      </c>
      <c r="T23" s="340"/>
      <c r="U23" s="340"/>
      <c r="V23" s="355" t="str">
        <f t="shared" ref="V23" si="19">IF(U23="INSIGNIFICANTE
(20%)","20%",IF(U23="MENOR
(40%)","40%",IF(U23="MODERADO
(60%)","60%",IF(U23="MAYOR
(80%)","80%",IF(U23="CATASTRÓFICO
(100%)","100%","0%")))))</f>
        <v>0%</v>
      </c>
      <c r="W23" s="348"/>
      <c r="X23" s="155"/>
      <c r="Y23" s="155"/>
      <c r="Z23" s="155"/>
      <c r="AA23" s="50">
        <v>1</v>
      </c>
      <c r="AB23" s="51" t="str">
        <f t="shared" si="2"/>
        <v xml:space="preserve">  </v>
      </c>
      <c r="AC23" s="148"/>
      <c r="AD23" s="52" t="str">
        <f t="shared" si="4"/>
        <v xml:space="preserve"> </v>
      </c>
      <c r="AE23" s="148"/>
      <c r="AF23" s="52" t="str">
        <f t="shared" si="5"/>
        <v xml:space="preserve"> </v>
      </c>
      <c r="AG23" s="148"/>
      <c r="AH23" s="148"/>
      <c r="AI23" s="42"/>
      <c r="AJ23" s="175"/>
      <c r="AK23" s="53" t="str">
        <f t="shared" si="6"/>
        <v xml:space="preserve"> </v>
      </c>
      <c r="AL23" s="60"/>
      <c r="AM23" s="60"/>
      <c r="AN23" s="60"/>
      <c r="AO23" s="60"/>
      <c r="AP23" s="340"/>
      <c r="AQ23" s="340"/>
      <c r="AR23" s="348"/>
      <c r="AS23" s="37"/>
      <c r="AT23" s="350"/>
      <c r="AU23" s="350"/>
      <c r="AV23" s="353" t="str">
        <f t="shared" ref="AV23" si="20">IF(AT23="Reducir","SI",IF(AT23="Aceptar","NO",IF(AT23="Evitar","NO"," ")))</f>
        <v xml:space="preserve"> </v>
      </c>
      <c r="AW23" s="337"/>
      <c r="AX23" s="344" t="str">
        <f t="shared" ref="AX23" si="21">IF($AV23="SI","Diligencie aquí la acción",IF($AV23="NO","N/A"," "))</f>
        <v xml:space="preserve"> </v>
      </c>
      <c r="AY23" s="346" t="str">
        <f t="shared" ref="AY23" si="22">IF($AV23="SI","Diligencie aquí el responsable",IF($AV23="NO","N/A"," "))</f>
        <v xml:space="preserve"> </v>
      </c>
      <c r="AZ23" s="346" t="str">
        <f t="shared" ref="AZ23" si="23">IF($AV23="SI","Diligencie aquí la fecha de implementación de la acción",IF($AV23="NO","N/A"," "))</f>
        <v xml:space="preserve"> </v>
      </c>
      <c r="BA23" s="346" t="str">
        <f t="shared" ref="BA23" si="24">IF($AV23="SI","Diligencie aquí la fecha de seguimiento a la acción",IF($AV23="NO","N/A"," "))</f>
        <v xml:space="preserve"> </v>
      </c>
      <c r="BB23" s="38"/>
      <c r="BC23" s="48"/>
      <c r="BD23" s="39"/>
      <c r="BE23" s="343"/>
      <c r="BF23" s="331"/>
      <c r="BG23" s="331"/>
      <c r="BH23" s="334" t="str">
        <f t="shared" ref="BH23" si="25">IF(BG23=0,"100%",IFERROR(BF23/BG23/BF23," "))</f>
        <v>100%</v>
      </c>
      <c r="BI23" s="330"/>
      <c r="BJ23" s="326"/>
      <c r="BK23" s="330"/>
      <c r="BL23" s="325"/>
      <c r="BM23" s="326"/>
      <c r="BN23" s="327"/>
      <c r="BO23" s="326"/>
      <c r="BP23" s="329"/>
      <c r="BQ23" s="330"/>
      <c r="BR23"/>
      <c r="BS23"/>
      <c r="BU23"/>
      <c r="BV23"/>
      <c r="BW23"/>
      <c r="BX23"/>
      <c r="BY23"/>
      <c r="BZ23"/>
    </row>
    <row r="24" spans="3:78" s="36" customFormat="1" ht="46.5" customHeight="1" x14ac:dyDescent="0.25">
      <c r="C24" s="326"/>
      <c r="D24" s="421"/>
      <c r="E24" s="326"/>
      <c r="F24" s="341"/>
      <c r="G24" s="341"/>
      <c r="H24" s="341"/>
      <c r="I24" s="341"/>
      <c r="J24" s="330"/>
      <c r="K24" s="330"/>
      <c r="L24" s="330"/>
      <c r="M24" s="330"/>
      <c r="N24" s="425"/>
      <c r="O24" s="35"/>
      <c r="P24" s="341"/>
      <c r="Q24" s="157"/>
      <c r="R24" s="341"/>
      <c r="S24" s="341"/>
      <c r="T24" s="341"/>
      <c r="U24" s="341"/>
      <c r="V24" s="355"/>
      <c r="W24" s="349"/>
      <c r="X24" s="155"/>
      <c r="Y24" s="155"/>
      <c r="Z24" s="155"/>
      <c r="AA24" s="50">
        <v>2</v>
      </c>
      <c r="AB24" s="51" t="str">
        <f t="shared" si="2"/>
        <v xml:space="preserve">  </v>
      </c>
      <c r="AC24" s="148"/>
      <c r="AD24" s="52" t="str">
        <f t="shared" si="4"/>
        <v xml:space="preserve"> </v>
      </c>
      <c r="AE24" s="148"/>
      <c r="AF24" s="52" t="str">
        <f t="shared" si="5"/>
        <v xml:space="preserve"> </v>
      </c>
      <c r="AG24" s="148"/>
      <c r="AH24" s="148"/>
      <c r="AI24" s="42"/>
      <c r="AJ24" s="175"/>
      <c r="AK24" s="53" t="str">
        <f t="shared" si="6"/>
        <v xml:space="preserve"> </v>
      </c>
      <c r="AL24" s="60"/>
      <c r="AM24" s="60"/>
      <c r="AN24" s="60"/>
      <c r="AO24" s="60"/>
      <c r="AP24" s="341"/>
      <c r="AQ24" s="341"/>
      <c r="AR24" s="349"/>
      <c r="AS24" s="37"/>
      <c r="AT24" s="351"/>
      <c r="AU24" s="351"/>
      <c r="AV24" s="354"/>
      <c r="AW24" s="338"/>
      <c r="AX24" s="345"/>
      <c r="AY24" s="347"/>
      <c r="AZ24" s="347"/>
      <c r="BA24" s="347"/>
      <c r="BB24" s="38"/>
      <c r="BC24" s="48"/>
      <c r="BD24" s="39"/>
      <c r="BE24" s="343"/>
      <c r="BF24" s="332"/>
      <c r="BG24" s="332"/>
      <c r="BH24" s="335"/>
      <c r="BI24" s="330"/>
      <c r="BJ24" s="326"/>
      <c r="BK24" s="330"/>
      <c r="BL24" s="325"/>
      <c r="BM24" s="326"/>
      <c r="BN24" s="327"/>
      <c r="BO24" s="326"/>
      <c r="BP24" s="329"/>
      <c r="BQ24" s="330"/>
      <c r="BR24"/>
      <c r="BS24"/>
      <c r="BU24"/>
      <c r="BV24"/>
      <c r="BW24"/>
      <c r="BX24"/>
      <c r="BY24"/>
      <c r="BZ24"/>
    </row>
    <row r="25" spans="3:78" s="36" customFormat="1" ht="46.5" customHeight="1" x14ac:dyDescent="0.25">
      <c r="C25" s="326"/>
      <c r="D25" s="421"/>
      <c r="E25" s="326"/>
      <c r="F25" s="342"/>
      <c r="G25" s="342"/>
      <c r="H25" s="342"/>
      <c r="I25" s="342"/>
      <c r="J25" s="330"/>
      <c r="K25" s="330"/>
      <c r="L25" s="330"/>
      <c r="M25" s="330"/>
      <c r="N25" s="425"/>
      <c r="O25" s="35"/>
      <c r="P25" s="342"/>
      <c r="Q25" s="158"/>
      <c r="R25" s="341"/>
      <c r="S25" s="342"/>
      <c r="T25" s="341"/>
      <c r="U25" s="342"/>
      <c r="V25" s="355"/>
      <c r="W25" s="356"/>
      <c r="X25" s="155"/>
      <c r="Y25" s="155"/>
      <c r="Z25" s="155"/>
      <c r="AA25" s="50">
        <v>3</v>
      </c>
      <c r="AB25" s="51" t="str">
        <f t="shared" si="2"/>
        <v xml:space="preserve">  </v>
      </c>
      <c r="AC25" s="148"/>
      <c r="AD25" s="52" t="str">
        <f t="shared" si="4"/>
        <v xml:space="preserve"> </v>
      </c>
      <c r="AE25" s="148"/>
      <c r="AF25" s="52" t="str">
        <f t="shared" si="5"/>
        <v xml:space="preserve"> </v>
      </c>
      <c r="AG25" s="148"/>
      <c r="AH25" s="148"/>
      <c r="AI25" s="42"/>
      <c r="AJ25" s="175"/>
      <c r="AK25" s="53" t="str">
        <f t="shared" si="6"/>
        <v xml:space="preserve"> </v>
      </c>
      <c r="AL25" s="60"/>
      <c r="AM25" s="60"/>
      <c r="AN25" s="60"/>
      <c r="AO25" s="60"/>
      <c r="AP25" s="342"/>
      <c r="AQ25" s="342"/>
      <c r="AR25" s="349"/>
      <c r="AS25" s="37"/>
      <c r="AT25" s="352"/>
      <c r="AU25" s="352"/>
      <c r="AV25" s="354"/>
      <c r="AW25" s="339"/>
      <c r="AX25" s="345"/>
      <c r="AY25" s="347"/>
      <c r="AZ25" s="347"/>
      <c r="BA25" s="347"/>
      <c r="BB25" s="38"/>
      <c r="BC25" s="48"/>
      <c r="BD25" s="39"/>
      <c r="BE25" s="343"/>
      <c r="BF25" s="333"/>
      <c r="BG25" s="333"/>
      <c r="BH25" s="336"/>
      <c r="BI25" s="330"/>
      <c r="BJ25" s="326"/>
      <c r="BK25" s="330"/>
      <c r="BL25" s="325"/>
      <c r="BM25" s="326"/>
      <c r="BN25" s="328"/>
      <c r="BO25" s="326"/>
      <c r="BP25" s="329"/>
      <c r="BQ25" s="330"/>
      <c r="BR25"/>
      <c r="BS25"/>
      <c r="BU25"/>
      <c r="BV25"/>
      <c r="BW25"/>
      <c r="BX25"/>
      <c r="BY25"/>
      <c r="BZ25"/>
    </row>
    <row r="26" spans="3:78" s="36" customFormat="1" ht="46.5" customHeight="1" x14ac:dyDescent="0.25">
      <c r="C26" s="326"/>
      <c r="D26" s="421" t="str">
        <f t="shared" ref="D26" si="26">IF($C$8="Procesos Estratégicos y de Apoyo","C-PEA-01",IF($C$8="Procesos Misionales","C-PM-01"," "))</f>
        <v xml:space="preserve"> </v>
      </c>
      <c r="E26" s="326"/>
      <c r="F26" s="340"/>
      <c r="G26" s="340"/>
      <c r="H26" s="340"/>
      <c r="I26" s="340"/>
      <c r="J26" s="330"/>
      <c r="K26" s="330"/>
      <c r="L26" s="330"/>
      <c r="M26" s="330"/>
      <c r="N26" s="425"/>
      <c r="O26" s="35"/>
      <c r="P26" s="340"/>
      <c r="Q26" s="156"/>
      <c r="R26" s="340"/>
      <c r="S26" s="340" t="str">
        <f>IF(R26="MUY BAJA
(20%)","20%",IF(R26="BAJA 
(40%)","40%",IF(R26="MODERADA
(60%)","60%",IF(R26="ALTA
(80%)","80%",IF(R26="MUY ALTA
(100%)","100%","0%")))))</f>
        <v>0%</v>
      </c>
      <c r="T26" s="340"/>
      <c r="U26" s="340"/>
      <c r="V26" s="355" t="str">
        <f t="shared" ref="V26" si="27">IF(U26="INSIGNIFICANTE
(20%)","20%",IF(U26="MENOR
(40%)","40%",IF(U26="MODERADO
(60%)","60%",IF(U26="MAYOR
(80%)","80%",IF(U26="CATASTRÓFICO
(100%)","100%","0%")))))</f>
        <v>0%</v>
      </c>
      <c r="W26" s="348"/>
      <c r="X26" s="155"/>
      <c r="Y26" s="155"/>
      <c r="Z26" s="155"/>
      <c r="AA26" s="50">
        <v>1</v>
      </c>
      <c r="AB26" s="51" t="str">
        <f t="shared" si="2"/>
        <v xml:space="preserve">  </v>
      </c>
      <c r="AC26" s="148"/>
      <c r="AD26" s="52" t="str">
        <f t="shared" si="4"/>
        <v xml:space="preserve"> </v>
      </c>
      <c r="AE26" s="148"/>
      <c r="AF26" s="52" t="str">
        <f t="shared" si="5"/>
        <v xml:space="preserve"> </v>
      </c>
      <c r="AG26" s="148"/>
      <c r="AH26" s="148"/>
      <c r="AI26" s="42"/>
      <c r="AJ26" s="175"/>
      <c r="AK26" s="53" t="str">
        <f t="shared" si="6"/>
        <v xml:space="preserve"> </v>
      </c>
      <c r="AL26" s="60"/>
      <c r="AM26" s="60"/>
      <c r="AN26" s="60"/>
      <c r="AO26" s="60"/>
      <c r="AP26" s="340"/>
      <c r="AQ26" s="340"/>
      <c r="AR26" s="348"/>
      <c r="AS26" s="37"/>
      <c r="AT26" s="350"/>
      <c r="AU26" s="350"/>
      <c r="AV26" s="353" t="str">
        <f t="shared" ref="AV26" si="28">IF(AT26="Reducir","SI",IF(AT26="Aceptar","NO",IF(AT26="Evitar","NO"," ")))</f>
        <v xml:space="preserve"> </v>
      </c>
      <c r="AW26" s="337"/>
      <c r="AX26" s="344" t="str">
        <f t="shared" ref="AX26" si="29">IF($AV26="SI","Diligencie aquí la acción",IF($AV26="NO","N/A"," "))</f>
        <v xml:space="preserve"> </v>
      </c>
      <c r="AY26" s="346" t="str">
        <f t="shared" ref="AY26" si="30">IF($AV26="SI","Diligencie aquí el responsable",IF($AV26="NO","N/A"," "))</f>
        <v xml:space="preserve"> </v>
      </c>
      <c r="AZ26" s="346" t="str">
        <f t="shared" ref="AZ26" si="31">IF($AV26="SI","Diligencie aquí la fecha de implementación de la acción",IF($AV26="NO","N/A"," "))</f>
        <v xml:space="preserve"> </v>
      </c>
      <c r="BA26" s="346" t="str">
        <f t="shared" ref="BA26" si="32">IF($AV26="SI","Diligencie aquí la fecha de seguimiento a la acción",IF($AV26="NO","N/A"," "))</f>
        <v xml:space="preserve"> </v>
      </c>
      <c r="BB26" s="38"/>
      <c r="BC26" s="48"/>
      <c r="BD26" s="39"/>
      <c r="BE26" s="343"/>
      <c r="BF26" s="331"/>
      <c r="BG26" s="331"/>
      <c r="BH26" s="334" t="str">
        <f t="shared" ref="BH26" si="33">IF(BG26=0,"100%",IFERROR(BF26/BG26/BF26," "))</f>
        <v>100%</v>
      </c>
      <c r="BI26" s="330"/>
      <c r="BJ26" s="326"/>
      <c r="BK26" s="330"/>
      <c r="BL26" s="325"/>
      <c r="BM26" s="326"/>
      <c r="BN26" s="327"/>
      <c r="BO26" s="326"/>
      <c r="BP26" s="329"/>
      <c r="BQ26" s="330"/>
      <c r="BR26"/>
      <c r="BS26"/>
      <c r="BU26"/>
      <c r="BV26"/>
      <c r="BW26"/>
      <c r="BX26"/>
      <c r="BY26"/>
      <c r="BZ26"/>
    </row>
    <row r="27" spans="3:78" s="36" customFormat="1" ht="46.5" customHeight="1" x14ac:dyDescent="0.25">
      <c r="C27" s="326"/>
      <c r="D27" s="421"/>
      <c r="E27" s="326"/>
      <c r="F27" s="341"/>
      <c r="G27" s="341"/>
      <c r="H27" s="341"/>
      <c r="I27" s="341"/>
      <c r="J27" s="330"/>
      <c r="K27" s="330"/>
      <c r="L27" s="330"/>
      <c r="M27" s="330"/>
      <c r="N27" s="425"/>
      <c r="O27" s="35"/>
      <c r="P27" s="341"/>
      <c r="Q27" s="157"/>
      <c r="R27" s="341"/>
      <c r="S27" s="341"/>
      <c r="T27" s="341"/>
      <c r="U27" s="341"/>
      <c r="V27" s="355"/>
      <c r="W27" s="349"/>
      <c r="X27" s="155"/>
      <c r="Y27" s="155"/>
      <c r="Z27" s="155"/>
      <c r="AA27" s="50">
        <v>2</v>
      </c>
      <c r="AB27" s="51" t="str">
        <f t="shared" si="2"/>
        <v xml:space="preserve">  </v>
      </c>
      <c r="AC27" s="148"/>
      <c r="AD27" s="52" t="str">
        <f t="shared" si="4"/>
        <v xml:space="preserve"> </v>
      </c>
      <c r="AE27" s="148"/>
      <c r="AF27" s="52" t="str">
        <f t="shared" si="5"/>
        <v xml:space="preserve"> </v>
      </c>
      <c r="AG27" s="148"/>
      <c r="AH27" s="148"/>
      <c r="AI27" s="42"/>
      <c r="AJ27" s="175"/>
      <c r="AK27" s="53" t="str">
        <f t="shared" si="6"/>
        <v xml:space="preserve"> </v>
      </c>
      <c r="AL27" s="60"/>
      <c r="AM27" s="60"/>
      <c r="AN27" s="60"/>
      <c r="AO27" s="60"/>
      <c r="AP27" s="341"/>
      <c r="AQ27" s="341"/>
      <c r="AR27" s="349"/>
      <c r="AS27" s="37"/>
      <c r="AT27" s="351"/>
      <c r="AU27" s="351"/>
      <c r="AV27" s="354"/>
      <c r="AW27" s="338"/>
      <c r="AX27" s="345"/>
      <c r="AY27" s="347"/>
      <c r="AZ27" s="347"/>
      <c r="BA27" s="347"/>
      <c r="BB27" s="38"/>
      <c r="BC27" s="48"/>
      <c r="BD27" s="39"/>
      <c r="BE27" s="343"/>
      <c r="BF27" s="332"/>
      <c r="BG27" s="332"/>
      <c r="BH27" s="335"/>
      <c r="BI27" s="330"/>
      <c r="BJ27" s="326"/>
      <c r="BK27" s="330"/>
      <c r="BL27" s="325"/>
      <c r="BM27" s="326"/>
      <c r="BN27" s="327"/>
      <c r="BO27" s="326"/>
      <c r="BP27" s="329"/>
      <c r="BQ27" s="330"/>
      <c r="BR27"/>
      <c r="BS27"/>
      <c r="BU27"/>
      <c r="BV27"/>
      <c r="BW27"/>
      <c r="BX27"/>
      <c r="BY27"/>
      <c r="BZ27"/>
    </row>
    <row r="28" spans="3:78" s="36" customFormat="1" ht="46.5" customHeight="1" x14ac:dyDescent="0.25">
      <c r="C28" s="326"/>
      <c r="D28" s="421"/>
      <c r="E28" s="326"/>
      <c r="F28" s="342"/>
      <c r="G28" s="342"/>
      <c r="H28" s="342"/>
      <c r="I28" s="342"/>
      <c r="J28" s="330"/>
      <c r="K28" s="330"/>
      <c r="L28" s="330"/>
      <c r="M28" s="330"/>
      <c r="N28" s="425"/>
      <c r="O28" s="35"/>
      <c r="P28" s="342"/>
      <c r="Q28" s="157"/>
      <c r="R28" s="341"/>
      <c r="S28" s="342"/>
      <c r="T28" s="341"/>
      <c r="U28" s="342"/>
      <c r="V28" s="355"/>
      <c r="W28" s="356"/>
      <c r="X28" s="154"/>
      <c r="Y28" s="154"/>
      <c r="Z28" s="154"/>
      <c r="AA28" s="110">
        <v>3</v>
      </c>
      <c r="AB28" s="111" t="str">
        <f t="shared" si="2"/>
        <v xml:space="preserve">  </v>
      </c>
      <c r="AC28" s="156"/>
      <c r="AD28" s="112" t="str">
        <f t="shared" si="4"/>
        <v xml:space="preserve"> </v>
      </c>
      <c r="AE28" s="156"/>
      <c r="AF28" s="112" t="str">
        <f t="shared" si="5"/>
        <v xml:space="preserve"> </v>
      </c>
      <c r="AG28" s="156"/>
      <c r="AH28" s="156"/>
      <c r="AI28" s="113"/>
      <c r="AJ28" s="162"/>
      <c r="AK28" s="114" t="str">
        <f t="shared" si="6"/>
        <v xml:space="preserve"> </v>
      </c>
      <c r="AL28" s="115"/>
      <c r="AM28" s="115"/>
      <c r="AN28" s="115"/>
      <c r="AO28" s="115"/>
      <c r="AP28" s="342"/>
      <c r="AQ28" s="342"/>
      <c r="AR28" s="349"/>
      <c r="AS28" s="37"/>
      <c r="AT28" s="352"/>
      <c r="AU28" s="352"/>
      <c r="AV28" s="354"/>
      <c r="AW28" s="339"/>
      <c r="AX28" s="345"/>
      <c r="AY28" s="347"/>
      <c r="AZ28" s="347"/>
      <c r="BA28" s="347"/>
      <c r="BB28" s="38"/>
      <c r="BC28" s="48"/>
      <c r="BD28" s="39"/>
      <c r="BE28" s="343"/>
      <c r="BF28" s="333"/>
      <c r="BG28" s="333"/>
      <c r="BH28" s="336"/>
      <c r="BI28" s="330"/>
      <c r="BJ28" s="326"/>
      <c r="BK28" s="330"/>
      <c r="BL28" s="325"/>
      <c r="BM28" s="326"/>
      <c r="BN28" s="328"/>
      <c r="BO28" s="326"/>
      <c r="BP28" s="329"/>
      <c r="BQ28" s="330"/>
      <c r="BR28"/>
      <c r="BS28"/>
      <c r="BU28"/>
      <c r="BV28"/>
      <c r="BW28"/>
      <c r="BX28"/>
      <c r="BY28"/>
      <c r="BZ28"/>
    </row>
    <row r="29" spans="3:78" s="116" customFormat="1" ht="12.75" customHeight="1" x14ac:dyDescent="0.2">
      <c r="C29" s="128"/>
      <c r="D29" s="128"/>
      <c r="E29" s="16"/>
      <c r="F29" s="16"/>
      <c r="G29" s="16"/>
      <c r="H29" s="16"/>
      <c r="I29" s="16"/>
      <c r="J29" s="16"/>
      <c r="K29" s="16"/>
      <c r="L29" s="16"/>
      <c r="M29" s="16"/>
      <c r="N29" s="16"/>
      <c r="O29" s="117"/>
      <c r="P29" s="117"/>
      <c r="Q29" s="117"/>
      <c r="R29" s="117"/>
      <c r="S29" s="118"/>
      <c r="T29" s="118"/>
      <c r="U29" s="117"/>
      <c r="V29" s="117"/>
      <c r="W29" s="117"/>
      <c r="X29" s="117"/>
      <c r="Y29" s="117"/>
      <c r="Z29" s="117"/>
      <c r="AA29" s="118"/>
      <c r="AB29" s="117"/>
      <c r="AC29" s="118"/>
      <c r="AD29" s="119"/>
      <c r="AE29" s="117"/>
      <c r="AG29" s="118"/>
      <c r="AH29" s="117"/>
      <c r="AI29" s="117"/>
      <c r="AJ29" s="120"/>
      <c r="AK29" s="118"/>
      <c r="AL29" s="118"/>
      <c r="AM29" s="118"/>
      <c r="AN29" s="118"/>
      <c r="AO29" s="118"/>
      <c r="AP29" s="117"/>
      <c r="AQ29" s="117"/>
      <c r="AR29" s="117"/>
      <c r="AS29" s="121"/>
      <c r="AT29" s="117"/>
      <c r="AU29" s="117"/>
      <c r="AV29" s="117"/>
      <c r="AW29" s="117"/>
      <c r="AX29" s="117"/>
      <c r="AY29" s="117"/>
      <c r="AZ29" s="117"/>
      <c r="BA29" s="117"/>
      <c r="BB29" s="122"/>
      <c r="BC29" s="117"/>
      <c r="BD29" s="117"/>
      <c r="BE29" s="117"/>
      <c r="BF29" s="117"/>
      <c r="BG29" s="117"/>
      <c r="BH29" s="117"/>
      <c r="BI29" s="117"/>
      <c r="BJ29" s="117"/>
      <c r="BK29" s="117"/>
      <c r="BL29" s="117"/>
      <c r="BM29" s="117"/>
      <c r="BN29" s="117"/>
      <c r="BO29" s="117"/>
      <c r="BP29" s="117"/>
      <c r="BQ29" s="117"/>
      <c r="BR29" s="122"/>
      <c r="BS29" s="122"/>
      <c r="BU29" s="122"/>
      <c r="BV29" s="122"/>
      <c r="BW29" s="122"/>
      <c r="BX29" s="122"/>
      <c r="BY29" s="122"/>
      <c r="BZ29" s="122"/>
    </row>
    <row r="31" spans="3:78" ht="15.75" x14ac:dyDescent="0.2">
      <c r="J31" s="319"/>
      <c r="K31" s="319"/>
      <c r="L31" s="319"/>
      <c r="M31" s="319"/>
      <c r="N31" s="319"/>
      <c r="BE31" s="320" t="s">
        <v>102</v>
      </c>
      <c r="BF31" s="320"/>
      <c r="BG31" s="320"/>
      <c r="BH31" s="320"/>
      <c r="BI31" s="320"/>
      <c r="BJ31" s="320"/>
      <c r="BK31" s="320"/>
    </row>
    <row r="32" spans="3:78" ht="15.75" x14ac:dyDescent="0.2">
      <c r="J32" s="322"/>
      <c r="K32" s="322"/>
      <c r="L32" s="322"/>
      <c r="M32" s="322"/>
      <c r="N32" s="323"/>
      <c r="BE32" s="57"/>
      <c r="BF32" s="324" t="s">
        <v>103</v>
      </c>
      <c r="BG32" s="324"/>
      <c r="BH32" s="324"/>
      <c r="BI32" s="324" t="s">
        <v>104</v>
      </c>
      <c r="BJ32" s="324"/>
      <c r="BK32" s="58"/>
    </row>
    <row r="33" spans="1:72" s="16" customFormat="1" ht="15.75" x14ac:dyDescent="0.2">
      <c r="A33" s="4"/>
      <c r="B33" s="4"/>
      <c r="J33" s="315"/>
      <c r="K33" s="315"/>
      <c r="L33" s="315"/>
      <c r="M33" s="315"/>
      <c r="N33" s="316"/>
      <c r="S33" s="28"/>
      <c r="T33" s="28"/>
      <c r="AA33" s="28"/>
      <c r="AC33" s="28"/>
      <c r="AD33" s="5"/>
      <c r="AF33" s="4"/>
      <c r="AG33" s="28"/>
      <c r="AJ33" s="27"/>
      <c r="AK33" s="28"/>
      <c r="AL33" s="28"/>
      <c r="AM33" s="28"/>
      <c r="AN33" s="28"/>
      <c r="AO33" s="28"/>
      <c r="AS33" s="18"/>
      <c r="BB33"/>
      <c r="BE33" s="56" t="s">
        <v>105</v>
      </c>
      <c r="BF33" s="317"/>
      <c r="BG33" s="317"/>
      <c r="BH33" s="317"/>
      <c r="BI33" s="317"/>
      <c r="BJ33" s="317"/>
      <c r="BK33" s="317" t="s">
        <v>106</v>
      </c>
      <c r="BT33" s="4"/>
    </row>
    <row r="34" spans="1:72" s="16" customFormat="1" ht="15.75" x14ac:dyDescent="0.2">
      <c r="A34" s="4"/>
      <c r="B34" s="4"/>
      <c r="J34" s="315"/>
      <c r="K34" s="315"/>
      <c r="L34" s="315"/>
      <c r="M34" s="315"/>
      <c r="N34" s="316"/>
      <c r="S34" s="28"/>
      <c r="T34" s="28"/>
      <c r="AA34" s="28"/>
      <c r="AC34" s="28"/>
      <c r="AD34" s="5"/>
      <c r="AF34" s="4"/>
      <c r="AG34" s="28"/>
      <c r="AJ34" s="27"/>
      <c r="AK34" s="28"/>
      <c r="AL34" s="28"/>
      <c r="AM34" s="28"/>
      <c r="AN34" s="28"/>
      <c r="AO34" s="28"/>
      <c r="AS34" s="18"/>
      <c r="BB34"/>
      <c r="BE34" s="56" t="s">
        <v>105</v>
      </c>
      <c r="BF34" s="317"/>
      <c r="BG34" s="317"/>
      <c r="BH34" s="317"/>
      <c r="BI34" s="317"/>
      <c r="BJ34" s="317"/>
      <c r="BK34" s="317"/>
      <c r="BT34" s="4"/>
    </row>
    <row r="35" spans="1:72" s="16" customFormat="1" ht="15.75" x14ac:dyDescent="0.2">
      <c r="A35" s="4"/>
      <c r="B35" s="4"/>
      <c r="J35" s="315"/>
      <c r="K35" s="315"/>
      <c r="L35" s="315"/>
      <c r="M35" s="315"/>
      <c r="N35" s="316"/>
      <c r="S35" s="28"/>
      <c r="T35" s="28"/>
      <c r="AA35" s="28"/>
      <c r="AC35" s="28"/>
      <c r="AD35" s="5"/>
      <c r="AF35" s="4"/>
      <c r="AG35" s="28"/>
      <c r="AJ35" s="27"/>
      <c r="AK35" s="28"/>
      <c r="AL35" s="28"/>
      <c r="AM35" s="28"/>
      <c r="AN35" s="28"/>
      <c r="AO35" s="28"/>
      <c r="AS35" s="18"/>
      <c r="BB35"/>
      <c r="BE35" s="56" t="s">
        <v>105</v>
      </c>
      <c r="BF35" s="317"/>
      <c r="BG35" s="317"/>
      <c r="BH35" s="317"/>
      <c r="BI35" s="317"/>
      <c r="BJ35" s="317"/>
      <c r="BK35" s="317"/>
      <c r="BT35" s="4"/>
    </row>
    <row r="36" spans="1:72" s="16" customFormat="1" ht="15.75" x14ac:dyDescent="0.2">
      <c r="A36" s="4"/>
      <c r="B36" s="4"/>
      <c r="J36" s="315"/>
      <c r="K36" s="315"/>
      <c r="L36" s="315"/>
      <c r="M36" s="315"/>
      <c r="N36" s="316"/>
      <c r="S36" s="28"/>
      <c r="T36" s="28"/>
      <c r="AA36" s="28"/>
      <c r="AC36" s="28"/>
      <c r="AD36" s="5"/>
      <c r="AF36" s="4"/>
      <c r="AG36" s="28"/>
      <c r="AJ36" s="27"/>
      <c r="AK36" s="28"/>
      <c r="AL36" s="28"/>
      <c r="AM36" s="28"/>
      <c r="AN36" s="28"/>
      <c r="AO36" s="28"/>
      <c r="AS36" s="18"/>
      <c r="BB36"/>
      <c r="BE36" s="56" t="s">
        <v>105</v>
      </c>
      <c r="BF36" s="317"/>
      <c r="BG36" s="317"/>
      <c r="BH36" s="317"/>
      <c r="BI36" s="317"/>
      <c r="BJ36" s="317"/>
      <c r="BK36" s="317"/>
      <c r="BT36" s="4"/>
    </row>
    <row r="37" spans="1:72" s="16" customFormat="1" ht="15.75" x14ac:dyDescent="0.2">
      <c r="A37" s="4"/>
      <c r="B37" s="4"/>
      <c r="J37" s="315"/>
      <c r="K37" s="315"/>
      <c r="L37" s="315"/>
      <c r="M37" s="315"/>
      <c r="N37" s="316"/>
      <c r="S37" s="28"/>
      <c r="T37" s="28"/>
      <c r="AA37" s="28"/>
      <c r="AC37" s="28"/>
      <c r="AD37" s="5"/>
      <c r="AF37" s="4"/>
      <c r="AG37" s="28"/>
      <c r="AJ37" s="27"/>
      <c r="AK37" s="28"/>
      <c r="AL37" s="28"/>
      <c r="AM37" s="28"/>
      <c r="AN37" s="28"/>
      <c r="AO37" s="28"/>
      <c r="AS37" s="18"/>
      <c r="BB37"/>
      <c r="BE37" s="56" t="s">
        <v>105</v>
      </c>
      <c r="BF37" s="317"/>
      <c r="BG37" s="317"/>
      <c r="BH37" s="317"/>
      <c r="BI37" s="317"/>
      <c r="BJ37" s="317"/>
      <c r="BK37" s="317"/>
      <c r="BT37" s="4"/>
    </row>
    <row r="38" spans="1:72" s="16" customFormat="1" ht="15.75" x14ac:dyDescent="0.2">
      <c r="A38" s="4"/>
      <c r="B38" s="4"/>
      <c r="J38" s="315"/>
      <c r="K38" s="315"/>
      <c r="L38" s="315"/>
      <c r="M38" s="315"/>
      <c r="N38" s="316"/>
      <c r="S38" s="28"/>
      <c r="T38" s="28"/>
      <c r="AA38" s="28"/>
      <c r="AC38" s="28"/>
      <c r="AD38" s="5"/>
      <c r="AF38" s="4"/>
      <c r="AG38" s="28"/>
      <c r="AJ38" s="27"/>
      <c r="AK38" s="28"/>
      <c r="AL38" s="28"/>
      <c r="AM38" s="28"/>
      <c r="AN38" s="28"/>
      <c r="AO38" s="28"/>
      <c r="AS38" s="18"/>
      <c r="BB38"/>
      <c r="BE38" s="56" t="s">
        <v>107</v>
      </c>
      <c r="BF38" s="317"/>
      <c r="BG38" s="317"/>
      <c r="BH38" s="317"/>
      <c r="BI38" s="317"/>
      <c r="BJ38" s="317"/>
      <c r="BK38" s="317"/>
      <c r="BT38" s="4"/>
    </row>
    <row r="39" spans="1:72" s="16" customFormat="1" ht="15.75" x14ac:dyDescent="0.2">
      <c r="A39" s="4"/>
      <c r="B39" s="4"/>
      <c r="J39" s="315"/>
      <c r="K39" s="315"/>
      <c r="L39" s="315"/>
      <c r="M39" s="315"/>
      <c r="N39" s="316"/>
      <c r="S39" s="28"/>
      <c r="T39" s="28"/>
      <c r="AA39" s="28"/>
      <c r="AC39" s="28"/>
      <c r="AD39" s="5"/>
      <c r="AF39" s="4"/>
      <c r="AG39" s="28"/>
      <c r="AJ39" s="27"/>
      <c r="AK39" s="28"/>
      <c r="AL39" s="28"/>
      <c r="AM39" s="28"/>
      <c r="AN39" s="28"/>
      <c r="AO39" s="28"/>
      <c r="AS39" s="18"/>
      <c r="BB39"/>
      <c r="BE39" s="56" t="s">
        <v>107</v>
      </c>
      <c r="BF39" s="317"/>
      <c r="BG39" s="317"/>
      <c r="BH39" s="317"/>
      <c r="BI39" s="317"/>
      <c r="BJ39" s="317"/>
      <c r="BK39" s="317"/>
      <c r="BT39" s="4"/>
    </row>
    <row r="40" spans="1:72" s="16" customFormat="1" ht="15.75" x14ac:dyDescent="0.2">
      <c r="A40" s="4"/>
      <c r="B40" s="4"/>
      <c r="J40" s="315"/>
      <c r="K40" s="315"/>
      <c r="L40" s="315"/>
      <c r="M40" s="315"/>
      <c r="N40" s="316"/>
      <c r="S40" s="28"/>
      <c r="T40" s="28"/>
      <c r="AA40" s="28"/>
      <c r="AC40" s="28"/>
      <c r="AD40" s="5"/>
      <c r="AF40" s="4"/>
      <c r="AG40" s="28"/>
      <c r="AJ40" s="27"/>
      <c r="AK40" s="28"/>
      <c r="AL40" s="28"/>
      <c r="AM40" s="28"/>
      <c r="AN40" s="28"/>
      <c r="AO40" s="28"/>
      <c r="AS40" s="18"/>
      <c r="BB40"/>
      <c r="BE40" s="56" t="s">
        <v>107</v>
      </c>
      <c r="BF40" s="317"/>
      <c r="BG40" s="317"/>
      <c r="BH40" s="317"/>
      <c r="BI40" s="317"/>
      <c r="BJ40" s="317"/>
      <c r="BK40" s="317"/>
      <c r="BT40" s="4"/>
    </row>
    <row r="41" spans="1:72" s="16" customFormat="1" ht="15.75" x14ac:dyDescent="0.2">
      <c r="A41" s="4"/>
      <c r="B41" s="4"/>
      <c r="J41" s="315"/>
      <c r="K41" s="315"/>
      <c r="L41" s="315"/>
      <c r="M41" s="315"/>
      <c r="N41" s="316"/>
      <c r="S41" s="28"/>
      <c r="T41" s="28"/>
      <c r="AA41" s="28"/>
      <c r="AC41" s="28"/>
      <c r="AD41" s="5"/>
      <c r="AF41" s="4"/>
      <c r="AG41" s="28"/>
      <c r="AJ41" s="27"/>
      <c r="AK41" s="28"/>
      <c r="AL41" s="28"/>
      <c r="AM41" s="28"/>
      <c r="AN41" s="28"/>
      <c r="AO41" s="28"/>
      <c r="AS41" s="18"/>
      <c r="BB41"/>
      <c r="BE41" s="56" t="s">
        <v>108</v>
      </c>
      <c r="BF41" s="317"/>
      <c r="BG41" s="317"/>
      <c r="BH41" s="317"/>
      <c r="BI41" s="317"/>
      <c r="BJ41" s="317"/>
      <c r="BK41" s="317"/>
      <c r="BT41" s="4"/>
    </row>
    <row r="42" spans="1:72" s="16" customFormat="1" ht="15.75" x14ac:dyDescent="0.2">
      <c r="A42" s="4"/>
      <c r="B42" s="4"/>
      <c r="J42" s="315"/>
      <c r="K42" s="315"/>
      <c r="L42" s="315"/>
      <c r="M42" s="315"/>
      <c r="N42" s="316"/>
      <c r="S42" s="28"/>
      <c r="T42" s="28"/>
      <c r="AA42" s="28"/>
      <c r="AC42" s="28"/>
      <c r="AD42" s="5"/>
      <c r="AF42" s="4"/>
      <c r="AG42" s="28"/>
      <c r="AJ42" s="27"/>
      <c r="AK42" s="28"/>
      <c r="AL42" s="28"/>
      <c r="AM42" s="28"/>
      <c r="AN42" s="28"/>
      <c r="AO42" s="28"/>
      <c r="AS42" s="18"/>
      <c r="BB42"/>
      <c r="BE42" s="56" t="s">
        <v>109</v>
      </c>
      <c r="BF42" s="317"/>
      <c r="BG42" s="317"/>
      <c r="BH42" s="317"/>
      <c r="BI42" s="317"/>
      <c r="BJ42" s="317"/>
      <c r="BK42" s="317"/>
      <c r="BT42" s="4"/>
    </row>
  </sheetData>
  <sheetProtection formatCells="0" formatColumns="0" formatRows="0" insertRows="0" insertHyperlinks="0" deleteRows="0"/>
  <mergeCells count="254">
    <mergeCell ref="D2:N2"/>
    <mergeCell ref="D3:N3"/>
    <mergeCell ref="C7:E7"/>
    <mergeCell ref="K7:N7"/>
    <mergeCell ref="C8:E8"/>
    <mergeCell ref="K8:N8"/>
    <mergeCell ref="C11:N11"/>
    <mergeCell ref="P11:AR11"/>
    <mergeCell ref="AT11:BA11"/>
    <mergeCell ref="BE11:BS11"/>
    <mergeCell ref="BU11:BZ11"/>
    <mergeCell ref="C12:N12"/>
    <mergeCell ref="P12:W12"/>
    <mergeCell ref="X12:AB12"/>
    <mergeCell ref="AC12:AO12"/>
    <mergeCell ref="AP12:AR12"/>
    <mergeCell ref="AT12:BA12"/>
    <mergeCell ref="BE12:BQ12"/>
    <mergeCell ref="BR12:BS12"/>
    <mergeCell ref="BU12:BZ12"/>
    <mergeCell ref="BR16:BR22"/>
    <mergeCell ref="BS16:BS22"/>
    <mergeCell ref="BU16:BU22"/>
    <mergeCell ref="BV16:BV22"/>
    <mergeCell ref="BW16:BW22"/>
    <mergeCell ref="BX16:BX22"/>
    <mergeCell ref="BY16:BY22"/>
    <mergeCell ref="BZ16:BZ22"/>
    <mergeCell ref="C17:C19"/>
    <mergeCell ref="E17:E19"/>
    <mergeCell ref="J17:J19"/>
    <mergeCell ref="K17:K19"/>
    <mergeCell ref="L17:L19"/>
    <mergeCell ref="M17:M19"/>
    <mergeCell ref="N17:N19"/>
    <mergeCell ref="W17:W19"/>
    <mergeCell ref="AP17:AP19"/>
    <mergeCell ref="AQ17:AQ19"/>
    <mergeCell ref="AR17:AR19"/>
    <mergeCell ref="AT17:AT19"/>
    <mergeCell ref="AU17:AU19"/>
    <mergeCell ref="P17:P19"/>
    <mergeCell ref="R17:R19"/>
    <mergeCell ref="S17:S19"/>
    <mergeCell ref="T17:T19"/>
    <mergeCell ref="U17:U19"/>
    <mergeCell ref="V17:V19"/>
    <mergeCell ref="BH17:BH19"/>
    <mergeCell ref="BI17:BI19"/>
    <mergeCell ref="BJ17:BJ19"/>
    <mergeCell ref="AV17:AV19"/>
    <mergeCell ref="AW17:AW19"/>
    <mergeCell ref="AX17:AX19"/>
    <mergeCell ref="AY17:AY19"/>
    <mergeCell ref="AZ17:AZ19"/>
    <mergeCell ref="BA17:BA19"/>
    <mergeCell ref="R20:R22"/>
    <mergeCell ref="S20:S22"/>
    <mergeCell ref="T20:T22"/>
    <mergeCell ref="U20:U22"/>
    <mergeCell ref="V20:V22"/>
    <mergeCell ref="W20:W22"/>
    <mergeCell ref="BQ17:BQ19"/>
    <mergeCell ref="C20:C22"/>
    <mergeCell ref="E20:E22"/>
    <mergeCell ref="J20:J22"/>
    <mergeCell ref="K20:K22"/>
    <mergeCell ref="L20:L22"/>
    <mergeCell ref="M20:M22"/>
    <mergeCell ref="N20:N22"/>
    <mergeCell ref="P20:P22"/>
    <mergeCell ref="BK17:BK19"/>
    <mergeCell ref="BL17:BL19"/>
    <mergeCell ref="BM17:BM19"/>
    <mergeCell ref="BN17:BN19"/>
    <mergeCell ref="BO17:BO19"/>
    <mergeCell ref="BP17:BP19"/>
    <mergeCell ref="BE17:BE19"/>
    <mergeCell ref="BF17:BF19"/>
    <mergeCell ref="BG17:BG19"/>
    <mergeCell ref="AW20:AW22"/>
    <mergeCell ref="AX20:AX22"/>
    <mergeCell ref="AY20:AY22"/>
    <mergeCell ref="AZ20:AZ22"/>
    <mergeCell ref="BA20:BA22"/>
    <mergeCell ref="BE20:BE22"/>
    <mergeCell ref="AP20:AP22"/>
    <mergeCell ref="AQ20:AQ22"/>
    <mergeCell ref="AR20:AR22"/>
    <mergeCell ref="AT20:AT22"/>
    <mergeCell ref="AU20:AU22"/>
    <mergeCell ref="AV20:AV22"/>
    <mergeCell ref="BL20:BL22"/>
    <mergeCell ref="BM20:BM22"/>
    <mergeCell ref="BN20:BN22"/>
    <mergeCell ref="BO20:BO22"/>
    <mergeCell ref="BP20:BP22"/>
    <mergeCell ref="BQ20:BQ22"/>
    <mergeCell ref="BF20:BF22"/>
    <mergeCell ref="BG20:BG22"/>
    <mergeCell ref="BH20:BH22"/>
    <mergeCell ref="BI20:BI22"/>
    <mergeCell ref="BJ20:BJ22"/>
    <mergeCell ref="BK20:BK22"/>
    <mergeCell ref="V23:V25"/>
    <mergeCell ref="W23:W25"/>
    <mergeCell ref="M23:M25"/>
    <mergeCell ref="N23:N25"/>
    <mergeCell ref="P23:P25"/>
    <mergeCell ref="R23:R25"/>
    <mergeCell ref="S23:S25"/>
    <mergeCell ref="T23:T25"/>
    <mergeCell ref="C23:C25"/>
    <mergeCell ref="E23:E25"/>
    <mergeCell ref="J23:J25"/>
    <mergeCell ref="K23:K25"/>
    <mergeCell ref="L23:L25"/>
    <mergeCell ref="F23:F25"/>
    <mergeCell ref="G23:G25"/>
    <mergeCell ref="H23:H25"/>
    <mergeCell ref="I23:I25"/>
    <mergeCell ref="BP26:BP28"/>
    <mergeCell ref="BQ26:BQ28"/>
    <mergeCell ref="C26:C28"/>
    <mergeCell ref="E26:E28"/>
    <mergeCell ref="J26:J28"/>
    <mergeCell ref="K26:K28"/>
    <mergeCell ref="L26:L28"/>
    <mergeCell ref="M26:M28"/>
    <mergeCell ref="BI23:BI25"/>
    <mergeCell ref="BJ23:BJ25"/>
    <mergeCell ref="BK23:BK25"/>
    <mergeCell ref="AZ23:AZ25"/>
    <mergeCell ref="BA23:BA25"/>
    <mergeCell ref="BE23:BE25"/>
    <mergeCell ref="BF23:BF25"/>
    <mergeCell ref="BG23:BG25"/>
    <mergeCell ref="BH23:BH25"/>
    <mergeCell ref="AT23:AT25"/>
    <mergeCell ref="AU23:AU25"/>
    <mergeCell ref="AV23:AV25"/>
    <mergeCell ref="AW23:AW25"/>
    <mergeCell ref="AX23:AX25"/>
    <mergeCell ref="AY23:AY25"/>
    <mergeCell ref="U23:U25"/>
    <mergeCell ref="BO23:BO25"/>
    <mergeCell ref="BP23:BP25"/>
    <mergeCell ref="BQ23:BQ25"/>
    <mergeCell ref="BL23:BL25"/>
    <mergeCell ref="BM23:BM25"/>
    <mergeCell ref="BN23:BN25"/>
    <mergeCell ref="AP23:AP25"/>
    <mergeCell ref="AQ23:AQ25"/>
    <mergeCell ref="AR23:AR25"/>
    <mergeCell ref="BK33:BK42"/>
    <mergeCell ref="J34:N34"/>
    <mergeCell ref="BF34:BH34"/>
    <mergeCell ref="BI34:BJ34"/>
    <mergeCell ref="J35:N35"/>
    <mergeCell ref="BF35:BH35"/>
    <mergeCell ref="BI35:BJ35"/>
    <mergeCell ref="BI39:BJ39"/>
    <mergeCell ref="J36:N36"/>
    <mergeCell ref="BF36:BH36"/>
    <mergeCell ref="BI36:BJ36"/>
    <mergeCell ref="J37:N37"/>
    <mergeCell ref="BF37:BH37"/>
    <mergeCell ref="BI37:BJ37"/>
    <mergeCell ref="J33:N33"/>
    <mergeCell ref="BF33:BH33"/>
    <mergeCell ref="BI33:BJ33"/>
    <mergeCell ref="J31:N31"/>
    <mergeCell ref="BE31:BK31"/>
    <mergeCell ref="J32:N32"/>
    <mergeCell ref="BF32:BH32"/>
    <mergeCell ref="BI32:BJ32"/>
    <mergeCell ref="BJ26:BJ28"/>
    <mergeCell ref="BK26:BK28"/>
    <mergeCell ref="BL26:BL28"/>
    <mergeCell ref="BM26:BM28"/>
    <mergeCell ref="N26:N28"/>
    <mergeCell ref="P26:P28"/>
    <mergeCell ref="R26:R28"/>
    <mergeCell ref="S26:S28"/>
    <mergeCell ref="T26:T28"/>
    <mergeCell ref="U26:U28"/>
    <mergeCell ref="BH26:BH28"/>
    <mergeCell ref="BI26:BI28"/>
    <mergeCell ref="AU26:AU28"/>
    <mergeCell ref="AV26:AV28"/>
    <mergeCell ref="AW26:AW28"/>
    <mergeCell ref="AX26:AX28"/>
    <mergeCell ref="AY26:AY28"/>
    <mergeCell ref="AZ26:AZ28"/>
    <mergeCell ref="V26:V28"/>
    <mergeCell ref="BN26:BN28"/>
    <mergeCell ref="BO26:BO28"/>
    <mergeCell ref="BA26:BA28"/>
    <mergeCell ref="BE26:BE28"/>
    <mergeCell ref="BF26:BF28"/>
    <mergeCell ref="BG26:BG28"/>
    <mergeCell ref="W26:W28"/>
    <mergeCell ref="AP26:AP28"/>
    <mergeCell ref="AQ26:AQ28"/>
    <mergeCell ref="AR26:AR28"/>
    <mergeCell ref="AT26:AT28"/>
    <mergeCell ref="J14:J16"/>
    <mergeCell ref="K14:K16"/>
    <mergeCell ref="L14:L16"/>
    <mergeCell ref="M14:M16"/>
    <mergeCell ref="J42:N42"/>
    <mergeCell ref="BF42:BH42"/>
    <mergeCell ref="BI42:BJ42"/>
    <mergeCell ref="D17:D19"/>
    <mergeCell ref="C14:C16"/>
    <mergeCell ref="D14:D16"/>
    <mergeCell ref="E14:E16"/>
    <mergeCell ref="F14:F16"/>
    <mergeCell ref="G14:G16"/>
    <mergeCell ref="J40:N40"/>
    <mergeCell ref="BF40:BH40"/>
    <mergeCell ref="BI40:BJ40"/>
    <mergeCell ref="J41:N41"/>
    <mergeCell ref="BF41:BH41"/>
    <mergeCell ref="BI41:BJ41"/>
    <mergeCell ref="J38:N38"/>
    <mergeCell ref="BF38:BH38"/>
    <mergeCell ref="BI38:BJ38"/>
    <mergeCell ref="J39:N39"/>
    <mergeCell ref="BF39:BH39"/>
    <mergeCell ref="F26:F28"/>
    <mergeCell ref="G26:G28"/>
    <mergeCell ref="H26:H28"/>
    <mergeCell ref="I26:I28"/>
    <mergeCell ref="D20:D22"/>
    <mergeCell ref="D23:D25"/>
    <mergeCell ref="D26:D28"/>
    <mergeCell ref="W14:W16"/>
    <mergeCell ref="F17:F19"/>
    <mergeCell ref="G17:G19"/>
    <mergeCell ref="H17:H19"/>
    <mergeCell ref="I17:I19"/>
    <mergeCell ref="F20:F22"/>
    <mergeCell ref="G20:G22"/>
    <mergeCell ref="H20:H22"/>
    <mergeCell ref="I20:I22"/>
    <mergeCell ref="N14:N16"/>
    <mergeCell ref="P14:P16"/>
    <mergeCell ref="Q14:Q16"/>
    <mergeCell ref="R14:R16"/>
    <mergeCell ref="T14:T16"/>
    <mergeCell ref="U14:U16"/>
    <mergeCell ref="H14:H16"/>
    <mergeCell ref="I14:I16"/>
  </mergeCells>
  <conditionalFormatting sqref="AP16:AP17 AP20 AP23 AP26 S17 S20 S23 S26 V16 P17:Q17 R17:R28">
    <cfRule type="containsText" dxfId="87" priority="59" operator="containsText" text="IMPROBABLE">
      <formula>NOT(ISERROR(SEARCH("IMPROBABLE",P16)))</formula>
    </cfRule>
    <cfRule type="containsText" dxfId="86" priority="92" operator="containsText" text="Casi seguro">
      <formula>NOT(ISERROR(SEARCH("Casi seguro",P16)))</formula>
    </cfRule>
    <cfRule type="containsText" dxfId="85" priority="93" operator="containsText" text="PROBABLE">
      <formula>NOT(ISERROR(SEARCH("PROBABLE",P16)))</formula>
    </cfRule>
    <cfRule type="containsText" dxfId="84" priority="94" operator="containsText" text="POSIBLE">
      <formula>NOT(ISERROR(SEARCH("POSIBLE",P16)))</formula>
    </cfRule>
    <cfRule type="containsText" dxfId="83" priority="95" operator="containsText" text="Baja ">
      <formula>NOT(ISERROR(SEARCH("Baja ",P16)))</formula>
    </cfRule>
    <cfRule type="containsText" dxfId="82" priority="96" operator="containsText" text="RARA VEZ">
      <formula>NOT(ISERROR(SEARCH("RARA VEZ",P16)))</formula>
    </cfRule>
  </conditionalFormatting>
  <conditionalFormatting sqref="AQ20 AQ23 AQ26 AQ16:AQ17 U17 U20 U23 U26">
    <cfRule type="containsText" dxfId="81" priority="87" operator="containsText" text="CATASTRÓFICO">
      <formula>NOT(ISERROR(SEARCH("CATASTRÓFICO",U16)))</formula>
    </cfRule>
    <cfRule type="containsText" dxfId="80" priority="88" operator="containsText" text="MAYOR">
      <formula>NOT(ISERROR(SEARCH("MAYOR",U16)))</formula>
    </cfRule>
    <cfRule type="containsText" dxfId="79" priority="89" operator="containsText" text="MODERADO">
      <formula>NOT(ISERROR(SEARCH("MODERADO",U16)))</formula>
    </cfRule>
    <cfRule type="containsText" dxfId="78" priority="90" operator="containsText" text="MENOR">
      <formula>NOT(ISERROR(SEARCH("MENOR",U16)))</formula>
    </cfRule>
    <cfRule type="containsText" dxfId="77" priority="91" operator="containsText" text="LEVE">
      <formula>NOT(ISERROR(SEARCH("LEVE",U16)))</formula>
    </cfRule>
  </conditionalFormatting>
  <conditionalFormatting sqref="AR16">
    <cfRule type="containsText" dxfId="76" priority="83" operator="containsText" text="EXTREMO">
      <formula>NOT(ISERROR(SEARCH("EXTREMO",AR16)))</formula>
    </cfRule>
    <cfRule type="containsText" dxfId="75" priority="84" operator="containsText" text="ALTO">
      <formula>NOT(ISERROR(SEARCH("ALTO",AR16)))</formula>
    </cfRule>
    <cfRule type="containsText" dxfId="74" priority="85" operator="containsText" text="MODERADO">
      <formula>NOT(ISERROR(SEARCH("MODERADO",AR16)))</formula>
    </cfRule>
    <cfRule type="containsText" dxfId="73" priority="86" operator="containsText" text="BAJO">
      <formula>NOT(ISERROR(SEARCH("BAJO",AR16)))</formula>
    </cfRule>
  </conditionalFormatting>
  <conditionalFormatting sqref="S16 T17 T20 T23 T26">
    <cfRule type="containsText" dxfId="72" priority="78" operator="containsText" text="MUY ALTA">
      <formula>NOT(ISERROR(SEARCH("MUY ALTA",S16)))</formula>
    </cfRule>
    <cfRule type="containsText" dxfId="71" priority="79" operator="containsText" text="ALTA">
      <formula>NOT(ISERROR(SEARCH("ALTA",S16)))</formula>
    </cfRule>
    <cfRule type="containsText" dxfId="70" priority="80" operator="containsText" text="MODERAD">
      <formula>NOT(ISERROR(SEARCH("MODERAD",S16)))</formula>
    </cfRule>
    <cfRule type="containsText" dxfId="69" priority="81" operator="containsText" text="Baja ">
      <formula>NOT(ISERROR(SEARCH("Baja ",S16)))</formula>
    </cfRule>
    <cfRule type="containsText" dxfId="68" priority="82" operator="containsText" text="Muy baja">
      <formula>NOT(ISERROR(SEARCH("Muy baja",S16)))</formula>
    </cfRule>
  </conditionalFormatting>
  <conditionalFormatting sqref="P20:Q20 P23:Q23 P26:Q26">
    <cfRule type="containsText" dxfId="67" priority="73" operator="containsText" text="MUY ALTA">
      <formula>NOT(ISERROR(SEARCH("MUY ALTA",P20)))</formula>
    </cfRule>
    <cfRule type="containsText" dxfId="66" priority="74" operator="containsText" text="ALTA">
      <formula>NOT(ISERROR(SEARCH("ALTA",P20)))</formula>
    </cfRule>
    <cfRule type="containsText" dxfId="65" priority="75" operator="containsText" text="MODERAD">
      <formula>NOT(ISERROR(SEARCH("MODERAD",P20)))</formula>
    </cfRule>
    <cfRule type="containsText" dxfId="64" priority="76" operator="containsText" text="Baja ">
      <formula>NOT(ISERROR(SEARCH("Baja ",P20)))</formula>
    </cfRule>
    <cfRule type="containsText" dxfId="63" priority="77" operator="containsText" text="Muy baja">
      <formula>NOT(ISERROR(SEARCH("Muy baja",P20)))</formula>
    </cfRule>
  </conditionalFormatting>
  <conditionalFormatting sqref="AR17 AR20 AR23 AR26">
    <cfRule type="containsText" dxfId="62" priority="64" operator="containsText" text="EXTREMO">
      <formula>NOT(ISERROR(SEARCH("EXTREMO",AR17)))</formula>
    </cfRule>
    <cfRule type="containsText" dxfId="61" priority="65" operator="containsText" text="ALTO">
      <formula>NOT(ISERROR(SEARCH("ALTO",AR17)))</formula>
    </cfRule>
    <cfRule type="containsText" dxfId="60" priority="66" operator="containsText" text="MODERADO">
      <formula>NOT(ISERROR(SEARCH("MODERADO",AR17)))</formula>
    </cfRule>
    <cfRule type="containsText" dxfId="59" priority="67" operator="containsText" text="BAJO">
      <formula>NOT(ISERROR(SEARCH("BAJO",AR17)))</formula>
    </cfRule>
  </conditionalFormatting>
  <conditionalFormatting sqref="W17 W20 W23 W26">
    <cfRule type="containsText" dxfId="58" priority="60" operator="containsText" text="EXTREMO">
      <formula>NOT(ISERROR(SEARCH("EXTREMO",W17)))</formula>
    </cfRule>
    <cfRule type="containsText" dxfId="57" priority="61" operator="containsText" text="ALTO">
      <formula>NOT(ISERROR(SEARCH("ALTO",W17)))</formula>
    </cfRule>
    <cfRule type="containsText" dxfId="56" priority="62" operator="containsText" text="MODERADO">
      <formula>NOT(ISERROR(SEARCH("MODERADO",W17)))</formula>
    </cfRule>
    <cfRule type="containsText" dxfId="55" priority="63" operator="containsText" text="BAJO">
      <formula>NOT(ISERROR(SEARCH("BAJO",W17)))</formula>
    </cfRule>
  </conditionalFormatting>
  <conditionalFormatting sqref="AP15 V15">
    <cfRule type="containsText" dxfId="54" priority="30" operator="containsText" text="IMPROBABLE">
      <formula>NOT(ISERROR(SEARCH("IMPROBABLE",V15)))</formula>
    </cfRule>
    <cfRule type="containsText" dxfId="53" priority="54" operator="containsText" text="Casi seguro">
      <formula>NOT(ISERROR(SEARCH("Casi seguro",V15)))</formula>
    </cfRule>
    <cfRule type="containsText" dxfId="52" priority="55" operator="containsText" text="PROBABLE">
      <formula>NOT(ISERROR(SEARCH("PROBABLE",V15)))</formula>
    </cfRule>
    <cfRule type="containsText" dxfId="51" priority="56" operator="containsText" text="POSIBLE">
      <formula>NOT(ISERROR(SEARCH("POSIBLE",V15)))</formula>
    </cfRule>
    <cfRule type="containsText" dxfId="50" priority="57" operator="containsText" text="Baja ">
      <formula>NOT(ISERROR(SEARCH("Baja ",V15)))</formula>
    </cfRule>
    <cfRule type="containsText" dxfId="49" priority="58" operator="containsText" text="RARA VEZ">
      <formula>NOT(ISERROR(SEARCH("RARA VEZ",V15)))</formula>
    </cfRule>
  </conditionalFormatting>
  <conditionalFormatting sqref="AQ15">
    <cfRule type="containsText" dxfId="48" priority="49" operator="containsText" text="CATASTRÓFICO">
      <formula>NOT(ISERROR(SEARCH("CATASTRÓFICO",AQ15)))</formula>
    </cfRule>
    <cfRule type="containsText" dxfId="47" priority="50" operator="containsText" text="MAYOR">
      <formula>NOT(ISERROR(SEARCH("MAYOR",AQ15)))</formula>
    </cfRule>
    <cfRule type="containsText" dxfId="46" priority="51" operator="containsText" text="MODERADO">
      <formula>NOT(ISERROR(SEARCH("MODERADO",AQ15)))</formula>
    </cfRule>
    <cfRule type="containsText" dxfId="45" priority="52" operator="containsText" text="MENOR">
      <formula>NOT(ISERROR(SEARCH("MENOR",AQ15)))</formula>
    </cfRule>
    <cfRule type="containsText" dxfId="44" priority="53" operator="containsText" text="LEVE">
      <formula>NOT(ISERROR(SEARCH("LEVE",AQ15)))</formula>
    </cfRule>
  </conditionalFormatting>
  <conditionalFormatting sqref="AR15">
    <cfRule type="containsText" dxfId="43" priority="45" operator="containsText" text="EXTREMO">
      <formula>NOT(ISERROR(SEARCH("EXTREMO",AR15)))</formula>
    </cfRule>
    <cfRule type="containsText" dxfId="42" priority="46" operator="containsText" text="ALTO">
      <formula>NOT(ISERROR(SEARCH("ALTO",AR15)))</formula>
    </cfRule>
    <cfRule type="containsText" dxfId="41" priority="47" operator="containsText" text="MODERADO">
      <formula>NOT(ISERROR(SEARCH("MODERADO",AR15)))</formula>
    </cfRule>
    <cfRule type="containsText" dxfId="40" priority="48" operator="containsText" text="BAJO">
      <formula>NOT(ISERROR(SEARCH("BAJO",AR15)))</formula>
    </cfRule>
  </conditionalFormatting>
  <conditionalFormatting sqref="S15">
    <cfRule type="containsText" dxfId="39" priority="40" operator="containsText" text="MUY ALTA">
      <formula>NOT(ISERROR(SEARCH("MUY ALTA",S15)))</formula>
    </cfRule>
    <cfRule type="containsText" dxfId="38" priority="41" operator="containsText" text="ALTA">
      <formula>NOT(ISERROR(SEARCH("ALTA",S15)))</formula>
    </cfRule>
    <cfRule type="containsText" dxfId="37" priority="42" operator="containsText" text="MODERAD">
      <formula>NOT(ISERROR(SEARCH("MODERAD",S15)))</formula>
    </cfRule>
    <cfRule type="containsText" dxfId="36" priority="43" operator="containsText" text="Baja ">
      <formula>NOT(ISERROR(SEARCH("Baja ",S15)))</formula>
    </cfRule>
    <cfRule type="containsText" dxfId="35" priority="44" operator="containsText" text="Muy baja">
      <formula>NOT(ISERROR(SEARCH("Muy baja",S15)))</formula>
    </cfRule>
  </conditionalFormatting>
  <conditionalFormatting sqref="AP14 V14 P14:R14">
    <cfRule type="containsText" dxfId="34" priority="1" operator="containsText" text="IMPROBABLE">
      <formula>NOT(ISERROR(SEARCH("IMPROBABLE",P14)))</formula>
    </cfRule>
    <cfRule type="containsText" dxfId="33" priority="25" operator="containsText" text="Casi seguro">
      <formula>NOT(ISERROR(SEARCH("Casi seguro",P14)))</formula>
    </cfRule>
    <cfRule type="containsText" dxfId="32" priority="26" operator="containsText" text="PROBABLE">
      <formula>NOT(ISERROR(SEARCH("PROBABLE",P14)))</formula>
    </cfRule>
    <cfRule type="containsText" dxfId="31" priority="27" operator="containsText" text="POSIBLE">
      <formula>NOT(ISERROR(SEARCH("POSIBLE",P14)))</formula>
    </cfRule>
    <cfRule type="containsText" dxfId="30" priority="28" operator="containsText" text="Baja ">
      <formula>NOT(ISERROR(SEARCH("Baja ",P14)))</formula>
    </cfRule>
    <cfRule type="containsText" dxfId="29" priority="29" operator="containsText" text="RARA VEZ">
      <formula>NOT(ISERROR(SEARCH("RARA VEZ",P14)))</formula>
    </cfRule>
  </conditionalFormatting>
  <conditionalFormatting sqref="AQ14 U14">
    <cfRule type="containsText" dxfId="28" priority="20" operator="containsText" text="CATASTRÓFICO">
      <formula>NOT(ISERROR(SEARCH("CATASTRÓFICO",U14)))</formula>
    </cfRule>
    <cfRule type="containsText" dxfId="27" priority="21" operator="containsText" text="MAYOR">
      <formula>NOT(ISERROR(SEARCH("MAYOR",U14)))</formula>
    </cfRule>
    <cfRule type="containsText" dxfId="26" priority="22" operator="containsText" text="MODERADO">
      <formula>NOT(ISERROR(SEARCH("MODERADO",U14)))</formula>
    </cfRule>
    <cfRule type="containsText" dxfId="25" priority="23" operator="containsText" text="MENOR">
      <formula>NOT(ISERROR(SEARCH("MENOR",U14)))</formula>
    </cfRule>
    <cfRule type="containsText" dxfId="24" priority="24" operator="containsText" text="LEVE">
      <formula>NOT(ISERROR(SEARCH("LEVE",U14)))</formula>
    </cfRule>
  </conditionalFormatting>
  <conditionalFormatting sqref="AR14">
    <cfRule type="containsText" dxfId="23" priority="16" operator="containsText" text="EXTREMO">
      <formula>NOT(ISERROR(SEARCH("EXTREMO",AR14)))</formula>
    </cfRule>
    <cfRule type="containsText" dxfId="22" priority="17" operator="containsText" text="ALTO">
      <formula>NOT(ISERROR(SEARCH("ALTO",AR14)))</formula>
    </cfRule>
    <cfRule type="containsText" dxfId="21" priority="18" operator="containsText" text="MODERADO">
      <formula>NOT(ISERROR(SEARCH("MODERADO",AR14)))</formula>
    </cfRule>
    <cfRule type="containsText" dxfId="20" priority="19" operator="containsText" text="BAJO">
      <formula>NOT(ISERROR(SEARCH("BAJO",AR14)))</formula>
    </cfRule>
  </conditionalFormatting>
  <conditionalFormatting sqref="S14">
    <cfRule type="containsText" dxfId="19" priority="11" operator="containsText" text="MUY ALTA">
      <formula>NOT(ISERROR(SEARCH("MUY ALTA",S14)))</formula>
    </cfRule>
    <cfRule type="containsText" dxfId="18" priority="12" operator="containsText" text="ALTA">
      <formula>NOT(ISERROR(SEARCH("ALTA",S14)))</formula>
    </cfRule>
    <cfRule type="containsText" dxfId="17" priority="13" operator="containsText" text="MODERAD">
      <formula>NOT(ISERROR(SEARCH("MODERAD",S14)))</formula>
    </cfRule>
    <cfRule type="containsText" dxfId="16" priority="14" operator="containsText" text="Baja ">
      <formula>NOT(ISERROR(SEARCH("Baja ",S14)))</formula>
    </cfRule>
    <cfRule type="containsText" dxfId="15" priority="15" operator="containsText" text="Muy baja">
      <formula>NOT(ISERROR(SEARCH("Muy baja",S14)))</formula>
    </cfRule>
  </conditionalFormatting>
  <conditionalFormatting sqref="T14">
    <cfRule type="containsText" dxfId="14" priority="6" operator="containsText" text="MUY ALTA">
      <formula>NOT(ISERROR(SEARCH("MUY ALTA",T14)))</formula>
    </cfRule>
    <cfRule type="containsText" dxfId="13" priority="7" operator="containsText" text="ALTA">
      <formula>NOT(ISERROR(SEARCH("ALTA",T14)))</formula>
    </cfRule>
    <cfRule type="containsText" dxfId="12" priority="8" operator="containsText" text="MODERAD">
      <formula>NOT(ISERROR(SEARCH("MODERAD",T14)))</formula>
    </cfRule>
    <cfRule type="containsText" dxfId="11" priority="9" operator="containsText" text="Baja ">
      <formula>NOT(ISERROR(SEARCH("Baja ",T14)))</formula>
    </cfRule>
    <cfRule type="containsText" dxfId="10" priority="10" operator="containsText" text="Muy baja">
      <formula>NOT(ISERROR(SEARCH("Muy baja",T14)))</formula>
    </cfRule>
  </conditionalFormatting>
  <conditionalFormatting sqref="W14">
    <cfRule type="containsText" dxfId="9" priority="2" operator="containsText" text="EXTREMO">
      <formula>NOT(ISERROR(SEARCH("EXTREMO",W14)))</formula>
    </cfRule>
    <cfRule type="containsText" dxfId="8" priority="3" operator="containsText" text="ALTO">
      <formula>NOT(ISERROR(SEARCH("ALTO",W14)))</formula>
    </cfRule>
    <cfRule type="containsText" dxfId="7" priority="4" operator="containsText" text="MODERADO">
      <formula>NOT(ISERROR(SEARCH("MODERADO",W14)))</formula>
    </cfRule>
    <cfRule type="containsText" dxfId="6" priority="5" operator="containsText" text="BAJO">
      <formula>NOT(ISERROR(SEARCH("BAJO",W14)))</formula>
    </cfRule>
  </conditionalFormatting>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500-000000000000}">
          <x14:formula1>
            <xm:f>Datos!$F$13:$F$15</xm:f>
          </x14:formula1>
          <xm:sqref>U26 U20 U23 U14 U17</xm:sqref>
        </x14:dataValidation>
        <x14:dataValidation type="list" allowBlank="1" showInputMessage="1" showErrorMessage="1" xr:uid="{00000000-0002-0000-0500-000001000000}">
          <x14:formula1>
            <xm:f>'Mapa de calor'!$K$6:$K$8</xm:f>
          </x14:formula1>
          <xm:sqref>W26 W20 W23 W14 W17</xm:sqref>
        </x14:dataValidation>
        <x14:dataValidation type="list" allowBlank="1" showInputMessage="1" showErrorMessage="1" xr:uid="{00000000-0002-0000-0500-000002000000}">
          <x14:formula1>
            <xm:f>Datos!$C$20:$C$21</xm:f>
          </x14:formula1>
          <xm:sqref>AT14:AT16</xm:sqref>
        </x14:dataValidation>
        <x14:dataValidation type="list" allowBlank="1" showInputMessage="1" showErrorMessage="1" xr:uid="{00000000-0002-0000-0500-000003000000}">
          <x14:formula1>
            <xm:f>Datos!$G$13:$G$15</xm:f>
          </x14:formula1>
          <xm:sqref>T14</xm:sqref>
        </x14:dataValidation>
        <x14:dataValidation type="list" allowBlank="1" showInputMessage="1" showErrorMessage="1" xr:uid="{00000000-0002-0000-0500-000004000000}">
          <x14:formula1>
            <xm:f>Datos!$H$5:$H$9</xm:f>
          </x14:formula1>
          <xm:sqref>Q14</xm:sqref>
        </x14:dataValidation>
        <x14:dataValidation type="list" allowBlank="1" showInputMessage="1" showErrorMessage="1" xr:uid="{00000000-0002-0000-0500-000005000000}">
          <x14:formula1>
            <xm:f>Datos!$G$5:$G$9</xm:f>
          </x14:formula1>
          <xm:sqref>P14</xm:sqref>
        </x14:dataValidation>
        <x14:dataValidation type="list" allowBlank="1" showInputMessage="1" showErrorMessage="1" xr:uid="{00000000-0002-0000-0500-000006000000}">
          <x14:formula1>
            <xm:f>Datos!$C$3:$C$4</xm:f>
          </x14:formula1>
          <xm:sqref>C8</xm:sqref>
        </x14:dataValidation>
        <x14:dataValidation type="list" allowBlank="1" showInputMessage="1" showErrorMessage="1" xr:uid="{00000000-0002-0000-0500-000007000000}">
          <x14:formula1>
            <xm:f>Datos!$L$26:$L$27</xm:f>
          </x14:formula1>
          <xm:sqref>AI14:AI16</xm:sqref>
        </x14:dataValidation>
        <x14:dataValidation type="list" allowBlank="1" showInputMessage="1" showErrorMessage="1" xr:uid="{00000000-0002-0000-0500-000008000000}">
          <x14:formula1>
            <xm:f>Datos!$E$34:$E$38</xm:f>
          </x14:formula1>
          <xm:sqref>P17:Q28</xm:sqref>
        </x14:dataValidation>
        <x14:dataValidation type="list" allowBlank="1" showInputMessage="1" showErrorMessage="1" xr:uid="{00000000-0002-0000-0500-000009000000}">
          <x14:formula1>
            <xm:f>Datos!$F$34:$F$39</xm:f>
          </x14:formula1>
          <xm:sqref>T17:T28</xm:sqref>
        </x14:dataValidation>
        <x14:dataValidation type="list" allowBlank="1" showInputMessage="1" showErrorMessage="1" xr:uid="{00000000-0002-0000-0500-00000A000000}">
          <x14:formula1>
            <xm:f>Datos!$G$26:$G$29</xm:f>
          </x14:formula1>
          <xm:sqref>AR26 AR23 AR20 AS14:AS28 AR14:AR17</xm:sqref>
        </x14:dataValidation>
        <x14:dataValidation type="list" allowBlank="1" showInputMessage="1" showErrorMessage="1" xr:uid="{00000000-0002-0000-0500-00000B000000}">
          <x14:formula1>
            <xm:f>Datos!$N$26:$N$28</xm:f>
          </x14:formula1>
          <xm:sqref>AT20 AT26 AT23 AT17</xm:sqref>
        </x14:dataValidation>
        <x14:dataValidation type="list" allowBlank="1" showInputMessage="1" showErrorMessage="1" xr:uid="{00000000-0002-0000-0500-00000C000000}">
          <x14:formula1>
            <xm:f>Datos!$F$26:$F$30</xm:f>
          </x14:formula1>
          <xm:sqref>AQ26 AQ23 AQ20 AQ14:AQ17</xm:sqref>
        </x14:dataValidation>
        <x14:dataValidation type="list" allowBlank="1" showInputMessage="1" showErrorMessage="1" xr:uid="{00000000-0002-0000-0500-00000D000000}">
          <x14:formula1>
            <xm:f>Datos!$E$26:$E$30</xm:f>
          </x14:formula1>
          <xm:sqref>AP14:AP17 AP26 AP23 AP20</xm:sqref>
        </x14:dataValidation>
        <x14:dataValidation type="list" allowBlank="1" showInputMessage="1" showErrorMessage="1" xr:uid="{00000000-0002-0000-0500-00000E000000}">
          <x14:formula1>
            <xm:f>Datos!$F$5:$F$9</xm:f>
          </x14:formula1>
          <xm:sqref>R14 R17:R28</xm:sqref>
        </x14:dataValidation>
        <x14:dataValidation type="list" allowBlank="1" showInputMessage="1" showErrorMessage="1" xr:uid="{00000000-0002-0000-0500-00000F000000}">
          <x14:formula1>
            <xm:f>Datos!$L$26:$L$28</xm:f>
          </x14:formula1>
          <xm:sqref>AI17:AI28</xm:sqref>
        </x14:dataValidation>
        <x14:dataValidation type="list" allowBlank="1" showInputMessage="1" showErrorMessage="1" xr:uid="{00000000-0002-0000-0500-000010000000}">
          <x14:formula1>
            <xm:f>Datos!$K$26:$K$27</xm:f>
          </x14:formula1>
          <xm:sqref>AH14:AH28</xm:sqref>
        </x14:dataValidation>
        <x14:dataValidation type="list" allowBlank="1" showInputMessage="1" showErrorMessage="1" xr:uid="{00000000-0002-0000-0500-000011000000}">
          <x14:formula1>
            <xm:f>Datos!$J$26:$J$27</xm:f>
          </x14:formula1>
          <xm:sqref>AG14:AG28</xm:sqref>
        </x14:dataValidation>
        <x14:dataValidation type="list" allowBlank="1" showInputMessage="1" showErrorMessage="1" xr:uid="{00000000-0002-0000-0500-000012000000}">
          <x14:formula1>
            <xm:f>Datos!$M$26:$M$27</xm:f>
          </x14:formula1>
          <xm:sqref>AJ14:AJ28</xm:sqref>
        </x14:dataValidation>
        <x14:dataValidation type="list" allowBlank="1" showInputMessage="1" showErrorMessage="1" xr:uid="{00000000-0002-0000-0500-000013000000}">
          <x14:formula1>
            <xm:f>Datos!$I$26:$I$27</xm:f>
          </x14:formula1>
          <xm:sqref>AE14:AE28</xm:sqref>
        </x14:dataValidation>
        <x14:dataValidation type="list" allowBlank="1" showInputMessage="1" showErrorMessage="1" xr:uid="{00000000-0002-0000-0500-000014000000}">
          <x14:formula1>
            <xm:f>Datos!$H$26:$H$28</xm:f>
          </x14:formula1>
          <xm:sqref>AC14:AC28</xm:sqref>
        </x14:dataValidation>
        <x14:dataValidation type="list" allowBlank="1" showInputMessage="1" showErrorMessage="1" xr:uid="{00000000-0002-0000-0500-000015000000}">
          <x14:formula1>
            <xm:f>Datos!$J$34:$J$35</xm:f>
          </x14:formula1>
          <xm:sqref>BM14:BM28</xm:sqref>
        </x14:dataValidation>
        <x14:dataValidation type="list" allowBlank="1" showInputMessage="1" showErrorMessage="1" xr:uid="{00000000-0002-0000-0500-000016000000}">
          <x14:formula1>
            <xm:f>Datos!$I$34:$I$35</xm:f>
          </x14:formula1>
          <xm:sqref>BO14:BO28</xm:sqref>
        </x14:dataValidation>
        <x14:dataValidation type="list" allowBlank="1" showInputMessage="1" showErrorMessage="1" xr:uid="{00000000-0002-0000-0500-000017000000}">
          <x14:formula1>
            <xm:f>Datos!$O$26:$O$28</xm:f>
          </x14:formula1>
          <xm:sqref>AU14:AU28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30"/>
  <sheetViews>
    <sheetView showGridLines="0" topLeftCell="A13" zoomScale="93" zoomScaleNormal="70" workbookViewId="0">
      <selection activeCell="D28" sqref="D28:J28"/>
    </sheetView>
  </sheetViews>
  <sheetFormatPr baseColWidth="10" defaultColWidth="11.42578125" defaultRowHeight="12.75" x14ac:dyDescent="0.2"/>
  <cols>
    <col min="1" max="1" width="1.42578125" style="87" customWidth="1"/>
    <col min="2" max="2" width="6.85546875" style="87" customWidth="1"/>
    <col min="3" max="3" width="39.140625" style="87" customWidth="1"/>
    <col min="4" max="4" width="46" style="87" customWidth="1"/>
    <col min="5" max="14" width="15.42578125" style="87" customWidth="1"/>
    <col min="15" max="15" width="11.42578125" style="87"/>
    <col min="16" max="16" width="30.85546875" style="87" customWidth="1"/>
    <col min="17" max="17" width="31.7109375" style="87" customWidth="1"/>
    <col min="18" max="16384" width="11.42578125" style="87"/>
  </cols>
  <sheetData>
    <row r="1" spans="2:19" x14ac:dyDescent="0.2">
      <c r="B1" s="91"/>
      <c r="C1" s="91"/>
      <c r="D1" s="91"/>
      <c r="E1" s="91"/>
      <c r="F1" s="91"/>
      <c r="G1" s="91"/>
      <c r="H1" s="91"/>
      <c r="I1" s="91"/>
      <c r="J1" s="91"/>
      <c r="K1" s="91"/>
      <c r="L1" s="91"/>
      <c r="M1" s="91"/>
      <c r="N1" s="91"/>
      <c r="O1" s="91"/>
      <c r="P1" s="91"/>
      <c r="Q1" s="91"/>
      <c r="R1" s="91"/>
      <c r="S1" s="91"/>
    </row>
    <row r="2" spans="2:19" x14ac:dyDescent="0.2">
      <c r="B2" s="91"/>
      <c r="C2" s="91"/>
      <c r="D2" s="92"/>
      <c r="E2" s="92"/>
      <c r="F2" s="92"/>
      <c r="G2" s="92"/>
      <c r="H2" s="92"/>
      <c r="I2" s="92"/>
      <c r="J2" s="92"/>
      <c r="K2" s="92"/>
      <c r="L2" s="92"/>
      <c r="M2" s="92"/>
      <c r="N2" s="92"/>
      <c r="O2" s="91"/>
      <c r="P2" s="91"/>
      <c r="Q2" s="91"/>
      <c r="R2" s="91"/>
      <c r="S2" s="91"/>
    </row>
    <row r="3" spans="2:19" ht="60" customHeight="1" x14ac:dyDescent="0.2">
      <c r="B3" s="101" t="s">
        <v>43</v>
      </c>
      <c r="C3" s="427" t="s">
        <v>441</v>
      </c>
      <c r="D3" s="428"/>
      <c r="E3" s="100" t="s">
        <v>442</v>
      </c>
      <c r="F3" s="100" t="s">
        <v>443</v>
      </c>
      <c r="G3" s="100" t="s">
        <v>444</v>
      </c>
      <c r="H3" s="100" t="s">
        <v>445</v>
      </c>
      <c r="I3" s="100" t="s">
        <v>446</v>
      </c>
      <c r="J3" s="100" t="s">
        <v>447</v>
      </c>
      <c r="K3" s="100" t="s">
        <v>448</v>
      </c>
      <c r="L3" s="100" t="s">
        <v>449</v>
      </c>
      <c r="M3" s="100" t="s">
        <v>450</v>
      </c>
      <c r="N3" s="100" t="s">
        <v>451</v>
      </c>
      <c r="O3" s="91"/>
      <c r="R3" s="91"/>
      <c r="S3" s="91"/>
    </row>
    <row r="4" spans="2:19" ht="24" customHeight="1" x14ac:dyDescent="0.2">
      <c r="B4" s="93">
        <v>1</v>
      </c>
      <c r="C4" s="426" t="s">
        <v>452</v>
      </c>
      <c r="D4" s="426"/>
      <c r="E4" s="97" t="s">
        <v>155</v>
      </c>
      <c r="F4" s="97" t="s">
        <v>155</v>
      </c>
      <c r="G4" s="97"/>
      <c r="H4" s="97" t="s">
        <v>155</v>
      </c>
      <c r="I4" s="97"/>
      <c r="J4" s="97" t="s">
        <v>155</v>
      </c>
      <c r="K4" s="97" t="s">
        <v>155</v>
      </c>
      <c r="L4" s="97"/>
      <c r="M4" s="97"/>
      <c r="N4" s="97"/>
      <c r="O4" s="91"/>
      <c r="R4" s="91"/>
      <c r="S4" s="91"/>
    </row>
    <row r="5" spans="2:19" ht="24" customHeight="1" x14ac:dyDescent="0.2">
      <c r="B5" s="93">
        <v>2</v>
      </c>
      <c r="C5" s="426" t="s">
        <v>453</v>
      </c>
      <c r="D5" s="426"/>
      <c r="E5" s="97" t="s">
        <v>155</v>
      </c>
      <c r="F5" s="97" t="s">
        <v>155</v>
      </c>
      <c r="G5" s="97"/>
      <c r="H5" s="97" t="s">
        <v>155</v>
      </c>
      <c r="I5" s="97"/>
      <c r="J5" s="97" t="s">
        <v>155</v>
      </c>
      <c r="K5" s="97" t="s">
        <v>155</v>
      </c>
      <c r="L5" s="97"/>
      <c r="M5" s="97"/>
      <c r="N5" s="97"/>
      <c r="O5" s="91"/>
      <c r="R5" s="91"/>
      <c r="S5" s="91"/>
    </row>
    <row r="6" spans="2:19" ht="24" customHeight="1" x14ac:dyDescent="0.2">
      <c r="B6" s="93">
        <v>3</v>
      </c>
      <c r="C6" s="426" t="s">
        <v>454</v>
      </c>
      <c r="D6" s="426"/>
      <c r="E6" s="97" t="s">
        <v>155</v>
      </c>
      <c r="F6" s="97" t="s">
        <v>155</v>
      </c>
      <c r="G6" s="97"/>
      <c r="H6" s="97" t="s">
        <v>222</v>
      </c>
      <c r="I6" s="97"/>
      <c r="J6" s="97" t="s">
        <v>155</v>
      </c>
      <c r="K6" s="97" t="s">
        <v>222</v>
      </c>
      <c r="L6" s="97"/>
      <c r="M6" s="97"/>
      <c r="N6" s="97"/>
      <c r="O6" s="91"/>
      <c r="R6" s="91"/>
      <c r="S6" s="91"/>
    </row>
    <row r="7" spans="2:19" ht="24" customHeight="1" x14ac:dyDescent="0.2">
      <c r="B7" s="93">
        <v>4</v>
      </c>
      <c r="C7" s="426" t="s">
        <v>455</v>
      </c>
      <c r="D7" s="426"/>
      <c r="E7" s="97" t="s">
        <v>155</v>
      </c>
      <c r="F7" s="97" t="s">
        <v>155</v>
      </c>
      <c r="G7" s="97"/>
      <c r="H7" s="97" t="s">
        <v>222</v>
      </c>
      <c r="I7" s="97"/>
      <c r="J7" s="97" t="s">
        <v>155</v>
      </c>
      <c r="K7" s="97" t="s">
        <v>222</v>
      </c>
      <c r="L7" s="97"/>
      <c r="M7" s="97"/>
      <c r="N7" s="97"/>
      <c r="O7" s="91"/>
      <c r="R7" s="91"/>
      <c r="S7" s="91"/>
    </row>
    <row r="8" spans="2:19" ht="24" customHeight="1" x14ac:dyDescent="0.2">
      <c r="B8" s="93">
        <v>5</v>
      </c>
      <c r="C8" s="426" t="s">
        <v>456</v>
      </c>
      <c r="D8" s="426"/>
      <c r="E8" s="97" t="s">
        <v>155</v>
      </c>
      <c r="F8" s="97" t="s">
        <v>155</v>
      </c>
      <c r="G8" s="97"/>
      <c r="H8" s="97" t="s">
        <v>155</v>
      </c>
      <c r="I8" s="97"/>
      <c r="J8" s="97" t="s">
        <v>155</v>
      </c>
      <c r="K8" s="97" t="s">
        <v>155</v>
      </c>
      <c r="L8" s="97"/>
      <c r="M8" s="97"/>
      <c r="N8" s="97"/>
      <c r="O8" s="91"/>
      <c r="P8" s="91"/>
      <c r="Q8" s="91"/>
      <c r="R8" s="91"/>
      <c r="S8" s="91"/>
    </row>
    <row r="9" spans="2:19" ht="24" customHeight="1" x14ac:dyDescent="0.2">
      <c r="B9" s="93">
        <v>6</v>
      </c>
      <c r="C9" s="426" t="s">
        <v>457</v>
      </c>
      <c r="D9" s="426"/>
      <c r="E9" s="97" t="s">
        <v>155</v>
      </c>
      <c r="F9" s="97" t="s">
        <v>155</v>
      </c>
      <c r="G9" s="97"/>
      <c r="H9" s="97" t="s">
        <v>155</v>
      </c>
      <c r="I9" s="97"/>
      <c r="J9" s="97" t="s">
        <v>155</v>
      </c>
      <c r="K9" s="97" t="s">
        <v>222</v>
      </c>
      <c r="L9" s="97"/>
      <c r="M9" s="97"/>
      <c r="N9" s="97"/>
      <c r="O9" s="91"/>
      <c r="P9" s="91"/>
      <c r="Q9" s="91"/>
      <c r="R9" s="91"/>
      <c r="S9" s="91"/>
    </row>
    <row r="10" spans="2:19" ht="24" customHeight="1" x14ac:dyDescent="0.2">
      <c r="B10" s="93">
        <v>7</v>
      </c>
      <c r="C10" s="426" t="s">
        <v>458</v>
      </c>
      <c r="D10" s="426"/>
      <c r="E10" s="97" t="s">
        <v>155</v>
      </c>
      <c r="F10" s="97" t="s">
        <v>155</v>
      </c>
      <c r="G10" s="97"/>
      <c r="H10" s="97" t="s">
        <v>222</v>
      </c>
      <c r="I10" s="97"/>
      <c r="J10" s="97" t="s">
        <v>155</v>
      </c>
      <c r="K10" s="97" t="s">
        <v>155</v>
      </c>
      <c r="L10" s="97"/>
      <c r="M10" s="97"/>
      <c r="N10" s="97"/>
      <c r="O10" s="91"/>
      <c r="P10" s="91"/>
      <c r="Q10" s="91"/>
      <c r="R10" s="91"/>
      <c r="S10" s="91"/>
    </row>
    <row r="11" spans="2:19" ht="41.25" customHeight="1" x14ac:dyDescent="0.2">
      <c r="B11" s="93">
        <v>8</v>
      </c>
      <c r="C11" s="426" t="s">
        <v>459</v>
      </c>
      <c r="D11" s="426"/>
      <c r="E11" s="97" t="s">
        <v>155</v>
      </c>
      <c r="F11" s="97" t="s">
        <v>155</v>
      </c>
      <c r="G11" s="97"/>
      <c r="H11" s="97" t="s">
        <v>222</v>
      </c>
      <c r="I11" s="97"/>
      <c r="J11" s="181" t="s">
        <v>222</v>
      </c>
      <c r="K11" s="97" t="s">
        <v>155</v>
      </c>
      <c r="L11" s="97"/>
      <c r="M11" s="97"/>
      <c r="N11" s="97"/>
      <c r="O11" s="91"/>
      <c r="P11" s="91"/>
      <c r="Q11" s="91"/>
      <c r="R11" s="91"/>
      <c r="S11" s="91"/>
    </row>
    <row r="12" spans="2:19" ht="24" customHeight="1" x14ac:dyDescent="0.2">
      <c r="B12" s="93">
        <v>9</v>
      </c>
      <c r="C12" s="426" t="s">
        <v>460</v>
      </c>
      <c r="D12" s="426"/>
      <c r="E12" s="97" t="s">
        <v>155</v>
      </c>
      <c r="F12" s="97" t="s">
        <v>155</v>
      </c>
      <c r="G12" s="97"/>
      <c r="H12" s="97" t="s">
        <v>222</v>
      </c>
      <c r="I12" s="97"/>
      <c r="J12" s="97" t="s">
        <v>222</v>
      </c>
      <c r="K12" s="97" t="s">
        <v>222</v>
      </c>
      <c r="L12" s="97"/>
      <c r="M12" s="97"/>
      <c r="N12" s="97"/>
      <c r="O12" s="91"/>
      <c r="P12" s="91"/>
      <c r="Q12" s="91"/>
      <c r="R12" s="91"/>
      <c r="S12" s="91"/>
    </row>
    <row r="13" spans="2:19" ht="24" customHeight="1" x14ac:dyDescent="0.2">
      <c r="B13" s="93">
        <v>10</v>
      </c>
      <c r="C13" s="426" t="s">
        <v>461</v>
      </c>
      <c r="D13" s="426"/>
      <c r="E13" s="97" t="s">
        <v>155</v>
      </c>
      <c r="F13" s="97" t="s">
        <v>155</v>
      </c>
      <c r="G13" s="97"/>
      <c r="H13" s="97" t="s">
        <v>155</v>
      </c>
      <c r="I13" s="97"/>
      <c r="J13" s="97" t="s">
        <v>155</v>
      </c>
      <c r="K13" s="97" t="s">
        <v>155</v>
      </c>
      <c r="L13" s="97"/>
      <c r="M13" s="97"/>
      <c r="N13" s="97"/>
      <c r="O13" s="91"/>
      <c r="P13" s="91"/>
      <c r="Q13" s="91"/>
      <c r="R13" s="91"/>
      <c r="S13" s="91"/>
    </row>
    <row r="14" spans="2:19" ht="24" customHeight="1" x14ac:dyDescent="0.2">
      <c r="B14" s="93">
        <v>11</v>
      </c>
      <c r="C14" s="426" t="s">
        <v>462</v>
      </c>
      <c r="D14" s="426"/>
      <c r="E14" s="97" t="s">
        <v>155</v>
      </c>
      <c r="F14" s="97" t="s">
        <v>155</v>
      </c>
      <c r="G14" s="97"/>
      <c r="H14" s="97" t="s">
        <v>222</v>
      </c>
      <c r="I14" s="97"/>
      <c r="J14" s="97" t="s">
        <v>155</v>
      </c>
      <c r="K14" s="97" t="s">
        <v>222</v>
      </c>
      <c r="L14" s="97"/>
      <c r="M14" s="97"/>
      <c r="N14" s="97"/>
      <c r="O14" s="91"/>
      <c r="P14" s="91"/>
      <c r="Q14" s="91"/>
      <c r="R14" s="91"/>
      <c r="S14" s="91"/>
    </row>
    <row r="15" spans="2:19" ht="24" customHeight="1" x14ac:dyDescent="0.2">
      <c r="B15" s="93">
        <v>12</v>
      </c>
      <c r="C15" s="426" t="s">
        <v>463</v>
      </c>
      <c r="D15" s="426"/>
      <c r="E15" s="97" t="s">
        <v>155</v>
      </c>
      <c r="F15" s="97" t="s">
        <v>155</v>
      </c>
      <c r="G15" s="97"/>
      <c r="H15" s="97" t="s">
        <v>155</v>
      </c>
      <c r="I15" s="97"/>
      <c r="J15" s="97" t="s">
        <v>155</v>
      </c>
      <c r="K15" s="97" t="s">
        <v>155</v>
      </c>
      <c r="L15" s="97"/>
      <c r="M15" s="97"/>
      <c r="N15" s="97"/>
      <c r="O15" s="91"/>
      <c r="P15" s="91"/>
      <c r="Q15" s="91"/>
      <c r="R15" s="91"/>
      <c r="S15" s="91"/>
    </row>
    <row r="16" spans="2:19" ht="24" customHeight="1" x14ac:dyDescent="0.2">
      <c r="B16" s="93">
        <v>13</v>
      </c>
      <c r="C16" s="426" t="s">
        <v>464</v>
      </c>
      <c r="D16" s="426"/>
      <c r="E16" s="97" t="s">
        <v>155</v>
      </c>
      <c r="F16" s="97" t="s">
        <v>155</v>
      </c>
      <c r="G16" s="97"/>
      <c r="H16" s="97" t="s">
        <v>155</v>
      </c>
      <c r="I16" s="97"/>
      <c r="J16" s="97" t="s">
        <v>155</v>
      </c>
      <c r="K16" s="97" t="s">
        <v>155</v>
      </c>
      <c r="L16" s="97"/>
      <c r="M16" s="97"/>
      <c r="N16" s="97"/>
      <c r="O16" s="91"/>
      <c r="P16" s="91"/>
      <c r="Q16" s="91"/>
      <c r="R16" s="91"/>
      <c r="S16"/>
    </row>
    <row r="17" spans="2:19" ht="24" customHeight="1" x14ac:dyDescent="0.2">
      <c r="B17" s="93">
        <v>14</v>
      </c>
      <c r="C17" s="426" t="s">
        <v>465</v>
      </c>
      <c r="D17" s="426"/>
      <c r="E17" s="97" t="s">
        <v>155</v>
      </c>
      <c r="F17" s="97" t="s">
        <v>155</v>
      </c>
      <c r="G17" s="97"/>
      <c r="H17" s="97" t="s">
        <v>155</v>
      </c>
      <c r="I17" s="97"/>
      <c r="J17" s="97" t="s">
        <v>155</v>
      </c>
      <c r="K17" s="97" t="s">
        <v>155</v>
      </c>
      <c r="L17" s="97"/>
      <c r="M17" s="97"/>
      <c r="N17" s="97"/>
      <c r="O17" s="91"/>
      <c r="P17" s="91"/>
      <c r="Q17" s="91"/>
      <c r="R17" s="91"/>
      <c r="S17"/>
    </row>
    <row r="18" spans="2:19" ht="24" customHeight="1" x14ac:dyDescent="0.2">
      <c r="B18" s="93">
        <v>15</v>
      </c>
      <c r="C18" s="426" t="s">
        <v>466</v>
      </c>
      <c r="D18" s="426"/>
      <c r="E18" s="97" t="s">
        <v>155</v>
      </c>
      <c r="F18" s="97" t="s">
        <v>155</v>
      </c>
      <c r="G18" s="97"/>
      <c r="H18" s="97" t="s">
        <v>155</v>
      </c>
      <c r="I18" s="97"/>
      <c r="J18" s="97" t="s">
        <v>155</v>
      </c>
      <c r="K18" s="97" t="s">
        <v>222</v>
      </c>
      <c r="L18" s="97"/>
      <c r="M18" s="97"/>
      <c r="N18" s="97"/>
      <c r="O18" s="91"/>
      <c r="P18" s="91"/>
      <c r="Q18" s="91"/>
      <c r="R18" s="91"/>
      <c r="S18"/>
    </row>
    <row r="19" spans="2:19" ht="24" customHeight="1" x14ac:dyDescent="0.2">
      <c r="B19" s="93">
        <v>16</v>
      </c>
      <c r="C19" s="426" t="s">
        <v>467</v>
      </c>
      <c r="D19" s="426"/>
      <c r="E19" s="97" t="s">
        <v>222</v>
      </c>
      <c r="F19" s="97" t="s">
        <v>222</v>
      </c>
      <c r="G19" s="97"/>
      <c r="H19" s="97" t="s">
        <v>222</v>
      </c>
      <c r="I19" s="97"/>
      <c r="J19" s="97" t="s">
        <v>222</v>
      </c>
      <c r="K19" s="97" t="s">
        <v>222</v>
      </c>
      <c r="L19" s="97"/>
      <c r="M19" s="97"/>
      <c r="N19" s="97"/>
      <c r="O19" s="91"/>
      <c r="P19" s="91"/>
      <c r="Q19" s="91"/>
      <c r="R19" s="91"/>
      <c r="S19"/>
    </row>
    <row r="20" spans="2:19" ht="24" customHeight="1" x14ac:dyDescent="0.2">
      <c r="B20" s="93">
        <v>17</v>
      </c>
      <c r="C20" s="426" t="s">
        <v>468</v>
      </c>
      <c r="D20" s="426"/>
      <c r="E20" s="97" t="s">
        <v>222</v>
      </c>
      <c r="F20" s="97" t="s">
        <v>155</v>
      </c>
      <c r="G20" s="97"/>
      <c r="H20" s="97" t="s">
        <v>222</v>
      </c>
      <c r="I20" s="97"/>
      <c r="J20" s="97" t="s">
        <v>155</v>
      </c>
      <c r="K20" s="97" t="s">
        <v>222</v>
      </c>
      <c r="L20" s="97"/>
      <c r="M20" s="97"/>
      <c r="N20" s="97"/>
      <c r="O20" s="91"/>
      <c r="P20" s="91"/>
      <c r="Q20" s="91"/>
      <c r="R20" s="91"/>
      <c r="S20"/>
    </row>
    <row r="21" spans="2:19" ht="24" customHeight="1" x14ac:dyDescent="0.2">
      <c r="B21" s="93">
        <v>18</v>
      </c>
      <c r="C21" s="426" t="s">
        <v>469</v>
      </c>
      <c r="D21" s="426"/>
      <c r="E21" s="97" t="s">
        <v>155</v>
      </c>
      <c r="F21" s="97" t="s">
        <v>155</v>
      </c>
      <c r="G21" s="97"/>
      <c r="H21" s="97" t="s">
        <v>222</v>
      </c>
      <c r="I21" s="97"/>
      <c r="J21" s="97" t="s">
        <v>155</v>
      </c>
      <c r="K21" s="97" t="s">
        <v>222</v>
      </c>
      <c r="L21" s="97"/>
      <c r="M21" s="97"/>
      <c r="N21" s="97"/>
      <c r="O21" s="91"/>
      <c r="P21" s="91"/>
      <c r="Q21" s="91"/>
      <c r="R21" s="91"/>
      <c r="S21"/>
    </row>
    <row r="22" spans="2:19" ht="24" customHeight="1" x14ac:dyDescent="0.2">
      <c r="B22" s="93">
        <v>19</v>
      </c>
      <c r="C22" s="426" t="s">
        <v>470</v>
      </c>
      <c r="D22" s="426"/>
      <c r="E22" s="97" t="s">
        <v>222</v>
      </c>
      <c r="F22" s="97" t="s">
        <v>222</v>
      </c>
      <c r="G22" s="97"/>
      <c r="H22" s="97" t="s">
        <v>222</v>
      </c>
      <c r="I22" s="97"/>
      <c r="J22" s="97" t="s">
        <v>222</v>
      </c>
      <c r="K22" s="97" t="s">
        <v>222</v>
      </c>
      <c r="L22" s="97"/>
      <c r="M22" s="97"/>
      <c r="N22" s="97"/>
      <c r="O22" s="91"/>
      <c r="P22" s="91"/>
      <c r="Q22" s="91"/>
      <c r="R22" s="91"/>
      <c r="S22" s="91"/>
    </row>
    <row r="23" spans="2:19" ht="18.75" x14ac:dyDescent="0.2">
      <c r="B23" s="91"/>
      <c r="C23" s="91"/>
      <c r="D23" s="98" t="s">
        <v>471</v>
      </c>
      <c r="E23" s="99">
        <f t="shared" ref="E23:N23" si="0">COUNTIFS(E4:E22,"SI")</f>
        <v>16</v>
      </c>
      <c r="F23" s="99">
        <f t="shared" si="0"/>
        <v>17</v>
      </c>
      <c r="G23" s="99">
        <f t="shared" si="0"/>
        <v>0</v>
      </c>
      <c r="H23" s="99">
        <f t="shared" si="0"/>
        <v>9</v>
      </c>
      <c r="I23" s="99">
        <f t="shared" si="0"/>
        <v>0</v>
      </c>
      <c r="J23" s="99">
        <f t="shared" si="0"/>
        <v>15</v>
      </c>
      <c r="K23" s="99">
        <f t="shared" si="0"/>
        <v>9</v>
      </c>
      <c r="L23" s="99">
        <f t="shared" si="0"/>
        <v>0</v>
      </c>
      <c r="M23" s="99">
        <f t="shared" si="0"/>
        <v>0</v>
      </c>
      <c r="N23" s="99">
        <f t="shared" si="0"/>
        <v>0</v>
      </c>
      <c r="O23" s="91"/>
      <c r="P23" s="91"/>
      <c r="Q23" s="91"/>
      <c r="R23" s="91"/>
      <c r="S23" s="91"/>
    </row>
    <row r="24" spans="2:19" ht="15.75" x14ac:dyDescent="0.2">
      <c r="B24" s="91"/>
      <c r="C24" s="91"/>
      <c r="D24" s="94"/>
      <c r="E24" s="91"/>
      <c r="F24" s="91"/>
      <c r="G24" s="91"/>
      <c r="H24" s="91"/>
      <c r="I24" s="91"/>
      <c r="J24" s="91"/>
      <c r="K24" s="91"/>
      <c r="L24" s="91"/>
      <c r="M24" s="91"/>
      <c r="N24" s="91"/>
      <c r="O24" s="91"/>
      <c r="P24" s="91"/>
      <c r="Q24" s="91"/>
      <c r="R24" s="91"/>
      <c r="S24" s="91"/>
    </row>
    <row r="25" spans="2:19" ht="15" x14ac:dyDescent="0.2">
      <c r="B25" s="91"/>
      <c r="C25" s="91"/>
      <c r="D25" s="91"/>
      <c r="E25" s="91"/>
      <c r="F25" s="91"/>
      <c r="G25" s="91"/>
      <c r="H25" s="91"/>
      <c r="I25" s="91"/>
      <c r="J25" s="91"/>
      <c r="K25" s="91"/>
      <c r="L25" s="91"/>
      <c r="M25" s="91"/>
      <c r="N25" s="91"/>
      <c r="O25" s="91"/>
      <c r="P25" s="108" t="s">
        <v>472</v>
      </c>
      <c r="Q25" s="108" t="s">
        <v>36</v>
      </c>
      <c r="R25" s="91"/>
      <c r="S25" s="91"/>
    </row>
    <row r="26" spans="2:19" s="88" customFormat="1" ht="47.25" customHeight="1" x14ac:dyDescent="0.2">
      <c r="B26" s="95"/>
      <c r="C26" s="95"/>
      <c r="D26" s="102" t="s">
        <v>473</v>
      </c>
      <c r="E26" s="124" t="str">
        <f>IF(E23=0,"",IF(E23&lt;=5,"Moderado",IF(E23&lt;=11,"Mayor",IF(E23&lt;=19,"Catastrófico",0))))</f>
        <v>Catastrófico</v>
      </c>
      <c r="F26" s="124" t="str">
        <f t="shared" ref="F26:N26" si="1">IF(F23=0,"",IF(F23&lt;=5,"Moderado",IF(F23&lt;=11,"Mayor",IF(F23&lt;=19,"Catastrófico",0))))</f>
        <v>Catastrófico</v>
      </c>
      <c r="G26" s="124" t="str">
        <f t="shared" si="1"/>
        <v/>
      </c>
      <c r="H26" s="124" t="str">
        <f t="shared" si="1"/>
        <v>Mayor</v>
      </c>
      <c r="I26" s="124" t="str">
        <f t="shared" si="1"/>
        <v/>
      </c>
      <c r="J26" s="124" t="str">
        <f t="shared" si="1"/>
        <v>Catastrófico</v>
      </c>
      <c r="K26" s="124" t="str">
        <f t="shared" si="1"/>
        <v>Mayor</v>
      </c>
      <c r="L26" s="124" t="str">
        <f t="shared" si="1"/>
        <v/>
      </c>
      <c r="M26" s="124" t="str">
        <f t="shared" si="1"/>
        <v/>
      </c>
      <c r="N26" s="124" t="str">
        <f t="shared" si="1"/>
        <v/>
      </c>
      <c r="O26" s="95"/>
      <c r="P26" s="220" t="s">
        <v>210</v>
      </c>
      <c r="Q26" s="109" t="s">
        <v>164</v>
      </c>
      <c r="R26" s="95"/>
      <c r="S26" s="95"/>
    </row>
    <row r="27" spans="2:19" s="88" customFormat="1" ht="53.25" customHeight="1" x14ac:dyDescent="0.2">
      <c r="B27" s="95"/>
      <c r="C27" s="95"/>
      <c r="D27" s="206" t="s">
        <v>474</v>
      </c>
      <c r="E27" s="206"/>
      <c r="F27" s="206"/>
      <c r="G27" s="206"/>
      <c r="H27" s="206"/>
      <c r="I27" s="206"/>
      <c r="J27" s="206"/>
      <c r="K27" s="206"/>
      <c r="L27" s="206"/>
      <c r="M27" s="206"/>
      <c r="N27" s="206"/>
      <c r="O27" s="95"/>
      <c r="P27" s="82" t="s">
        <v>180</v>
      </c>
      <c r="Q27" s="109" t="s">
        <v>191</v>
      </c>
      <c r="R27" s="95"/>
      <c r="S27" s="95"/>
    </row>
    <row r="28" spans="2:19" ht="51.75" customHeight="1" x14ac:dyDescent="0.2">
      <c r="B28" s="91"/>
      <c r="C28" s="91"/>
      <c r="D28" s="219"/>
      <c r="E28" s="219"/>
      <c r="F28" s="219"/>
      <c r="G28" s="219"/>
      <c r="H28" s="219"/>
      <c r="I28" s="219"/>
      <c r="J28" s="219"/>
      <c r="K28" s="91"/>
      <c r="L28" s="91"/>
      <c r="M28" s="91"/>
      <c r="N28" s="91"/>
      <c r="O28" s="91"/>
      <c r="P28" s="83" t="s">
        <v>165</v>
      </c>
      <c r="Q28" s="109" t="s">
        <v>209</v>
      </c>
      <c r="R28" s="91"/>
      <c r="S28" s="91"/>
    </row>
    <row r="29" spans="2:19" x14ac:dyDescent="0.2">
      <c r="B29" s="91"/>
      <c r="C29" s="91"/>
      <c r="D29" s="91"/>
      <c r="E29" s="91"/>
      <c r="F29" s="91"/>
      <c r="G29" s="91"/>
      <c r="H29" s="91"/>
      <c r="I29" s="91"/>
      <c r="J29" s="91"/>
      <c r="K29" s="91"/>
      <c r="L29" s="91"/>
      <c r="M29" s="91"/>
      <c r="N29" s="91"/>
      <c r="O29" s="91"/>
      <c r="R29" s="91"/>
      <c r="S29" s="91"/>
    </row>
    <row r="30" spans="2:19" ht="15.75" customHeight="1" x14ac:dyDescent="0.2">
      <c r="B30" s="91"/>
      <c r="C30" s="103" t="s">
        <v>475</v>
      </c>
      <c r="D30" s="96"/>
      <c r="E30" s="91"/>
      <c r="F30" s="91"/>
      <c r="G30" s="91"/>
      <c r="H30" s="91"/>
      <c r="I30" s="91"/>
      <c r="J30" s="91"/>
      <c r="K30" s="91"/>
      <c r="L30" s="91"/>
      <c r="M30" s="91"/>
      <c r="N30" s="91"/>
      <c r="O30" s="91"/>
      <c r="P30" s="91"/>
      <c r="Q30" s="91"/>
      <c r="R30" s="91"/>
      <c r="S30" s="91"/>
    </row>
  </sheetData>
  <mergeCells count="20">
    <mergeCell ref="C4:D4"/>
    <mergeCell ref="C5:D5"/>
    <mergeCell ref="C3:D3"/>
    <mergeCell ref="C17:D17"/>
    <mergeCell ref="C6:D6"/>
    <mergeCell ref="C7:D7"/>
    <mergeCell ref="C8:D8"/>
    <mergeCell ref="C9:D9"/>
    <mergeCell ref="C10:D10"/>
    <mergeCell ref="C11:D11"/>
    <mergeCell ref="C12:D12"/>
    <mergeCell ref="C13:D13"/>
    <mergeCell ref="C14:D14"/>
    <mergeCell ref="C15:D15"/>
    <mergeCell ref="C16:D16"/>
    <mergeCell ref="C18:D18"/>
    <mergeCell ref="C19:D19"/>
    <mergeCell ref="C20:D20"/>
    <mergeCell ref="C22:D22"/>
    <mergeCell ref="C21:D21"/>
  </mergeCells>
  <conditionalFormatting sqref="E4:N22">
    <cfRule type="containsText" dxfId="5" priority="21" operator="containsText" text="SI">
      <formula>NOT(ISERROR(SEARCH("SI",E4)))</formula>
    </cfRule>
  </conditionalFormatting>
  <conditionalFormatting sqref="E26:N26">
    <cfRule type="containsText" dxfId="4" priority="1" operator="containsText" text="CATASTRÓFICO">
      <formula>NOT(ISERROR(SEARCH("CATASTRÓFICO",E26)))</formula>
    </cfRule>
    <cfRule type="containsText" dxfId="3" priority="2" operator="containsText" text="MAYOR">
      <formula>NOT(ISERROR(SEARCH("MAYOR",E26)))</formula>
    </cfRule>
    <cfRule type="containsText" dxfId="2" priority="3" operator="containsText" text="MODERADO">
      <formula>NOT(ISERROR(SEARCH("MODERADO",E26)))</formula>
    </cfRule>
    <cfRule type="containsText" dxfId="1" priority="4" operator="containsText" text="MENOR">
      <formula>NOT(ISERROR(SEARCH("MENOR",E26)))</formula>
    </cfRule>
    <cfRule type="containsText" dxfId="0" priority="5" operator="containsText" text="LEVE">
      <formula>NOT(ISERROR(SEARCH("LEVE",E26)))</formula>
    </cfRule>
  </conditionalFormatting>
  <pageMargins left="0.7" right="0.7" top="0.75" bottom="0.75" header="0.3" footer="0.3"/>
  <pageSetup paperSize="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Datos!$C$15:$C$16</xm:f>
          </x14:formula1>
          <xm:sqref>E4:N22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2:K11"/>
  <sheetViews>
    <sheetView showGridLines="0" workbookViewId="0">
      <selection activeCell="N9" sqref="N9"/>
    </sheetView>
  </sheetViews>
  <sheetFormatPr baseColWidth="10" defaultColWidth="11.42578125" defaultRowHeight="12.75" x14ac:dyDescent="0.2"/>
  <cols>
    <col min="1" max="1" width="5.42578125" customWidth="1"/>
    <col min="2" max="2" width="5.28515625" customWidth="1"/>
    <col min="3" max="3" width="10.140625" customWidth="1"/>
    <col min="4" max="4" width="8.140625" hidden="1" customWidth="1"/>
    <col min="5" max="9" width="13.7109375" customWidth="1"/>
    <col min="10" max="10" width="7.28515625" customWidth="1"/>
  </cols>
  <sheetData>
    <row r="2" spans="2:11" ht="17.25" customHeight="1" x14ac:dyDescent="0.2">
      <c r="E2" s="420" t="s">
        <v>476</v>
      </c>
      <c r="F2" s="420"/>
      <c r="G2" s="420"/>
      <c r="H2" s="420"/>
      <c r="I2" s="420"/>
    </row>
    <row r="3" spans="2:11" ht="21.75" customHeight="1" x14ac:dyDescent="0.2">
      <c r="E3" s="429" t="s">
        <v>338</v>
      </c>
      <c r="F3" s="429"/>
      <c r="G3" s="429"/>
      <c r="H3" s="429"/>
      <c r="I3" s="429"/>
    </row>
    <row r="4" spans="2:11" ht="35.25" customHeight="1" x14ac:dyDescent="0.2">
      <c r="E4" s="223" t="s">
        <v>477</v>
      </c>
      <c r="F4" s="223" t="s">
        <v>478</v>
      </c>
      <c r="G4" s="65" t="s">
        <v>479</v>
      </c>
      <c r="H4" s="64" t="s">
        <v>480</v>
      </c>
      <c r="I4" s="64" t="s">
        <v>481</v>
      </c>
    </row>
    <row r="5" spans="2:11" ht="23.25" hidden="1" customHeight="1" x14ac:dyDescent="0.2">
      <c r="E5" s="61" t="s">
        <v>482</v>
      </c>
      <c r="F5" s="61" t="s">
        <v>483</v>
      </c>
      <c r="G5" s="61" t="s">
        <v>484</v>
      </c>
      <c r="H5" s="63" t="s">
        <v>485</v>
      </c>
      <c r="I5" s="61" t="s">
        <v>486</v>
      </c>
    </row>
    <row r="6" spans="2:11" ht="39.75" customHeight="1" x14ac:dyDescent="0.2">
      <c r="B6" s="430" t="s">
        <v>334</v>
      </c>
      <c r="C6" s="65" t="s">
        <v>487</v>
      </c>
      <c r="D6" s="63" t="s">
        <v>488</v>
      </c>
      <c r="E6" s="222" t="s">
        <v>166</v>
      </c>
      <c r="F6" s="222" t="s">
        <v>166</v>
      </c>
      <c r="G6" s="222" t="s">
        <v>166</v>
      </c>
      <c r="H6" s="222" t="s">
        <v>166</v>
      </c>
      <c r="I6" s="221" t="s">
        <v>211</v>
      </c>
      <c r="K6" s="221" t="s">
        <v>211</v>
      </c>
    </row>
    <row r="7" spans="2:11" ht="39.75" customHeight="1" x14ac:dyDescent="0.2">
      <c r="B7" s="430"/>
      <c r="C7" s="65" t="s">
        <v>489</v>
      </c>
      <c r="D7" s="61" t="s">
        <v>485</v>
      </c>
      <c r="E7" s="66" t="s">
        <v>165</v>
      </c>
      <c r="F7" s="66" t="s">
        <v>165</v>
      </c>
      <c r="G7" s="222" t="s">
        <v>166</v>
      </c>
      <c r="H7" s="222" t="s">
        <v>166</v>
      </c>
      <c r="I7" s="221" t="s">
        <v>211</v>
      </c>
      <c r="K7" s="222" t="s">
        <v>166</v>
      </c>
    </row>
    <row r="8" spans="2:11" ht="39.75" customHeight="1" x14ac:dyDescent="0.2">
      <c r="B8" s="430"/>
      <c r="C8" s="65" t="s">
        <v>490</v>
      </c>
      <c r="D8" s="61" t="s">
        <v>484</v>
      </c>
      <c r="E8" s="66" t="s">
        <v>165</v>
      </c>
      <c r="F8" s="66" t="s">
        <v>165</v>
      </c>
      <c r="G8" s="66" t="s">
        <v>165</v>
      </c>
      <c r="H8" s="222" t="s">
        <v>166</v>
      </c>
      <c r="I8" s="221" t="s">
        <v>211</v>
      </c>
      <c r="K8" s="66" t="s">
        <v>165</v>
      </c>
    </row>
    <row r="9" spans="2:11" ht="39.75" customHeight="1" x14ac:dyDescent="0.2">
      <c r="B9" s="430"/>
      <c r="C9" s="65" t="s">
        <v>491</v>
      </c>
      <c r="D9" s="61" t="s">
        <v>483</v>
      </c>
      <c r="E9" s="67" t="s">
        <v>492</v>
      </c>
      <c r="F9" s="66" t="s">
        <v>165</v>
      </c>
      <c r="G9" s="66" t="s">
        <v>165</v>
      </c>
      <c r="H9" s="222" t="s">
        <v>166</v>
      </c>
      <c r="I9" s="221" t="s">
        <v>211</v>
      </c>
    </row>
    <row r="10" spans="2:11" ht="39.75" customHeight="1" x14ac:dyDescent="0.2">
      <c r="B10" s="430"/>
      <c r="C10" s="65" t="s">
        <v>493</v>
      </c>
      <c r="D10" s="61" t="s">
        <v>482</v>
      </c>
      <c r="E10" s="67" t="s">
        <v>492</v>
      </c>
      <c r="F10" s="67" t="s">
        <v>492</v>
      </c>
      <c r="G10" s="66" t="s">
        <v>165</v>
      </c>
      <c r="H10" s="222" t="s">
        <v>166</v>
      </c>
      <c r="I10" s="221" t="s">
        <v>211</v>
      </c>
    </row>
    <row r="11" spans="2:11" ht="32.25" customHeight="1" x14ac:dyDescent="0.2">
      <c r="E11" s="207"/>
      <c r="F11" s="207"/>
    </row>
  </sheetData>
  <mergeCells count="3">
    <mergeCell ref="E2:I2"/>
    <mergeCell ref="E3:I3"/>
    <mergeCell ref="B6:B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AEC3CB0865A116429C57F56C68D6A519" ma:contentTypeVersion="11" ma:contentTypeDescription="Crear nuevo documento." ma:contentTypeScope="" ma:versionID="634f31ce346e08b7447e203ba3e39379">
  <xsd:schema xmlns:xsd="http://www.w3.org/2001/XMLSchema" xmlns:xs="http://www.w3.org/2001/XMLSchema" xmlns:p="http://schemas.microsoft.com/office/2006/metadata/properties" xmlns:ns3="5ae4a840-6afb-44f3-a690-023466723ac5" xmlns:ns4="ca2e6be4-8c8f-4b9a-aba2-500c1b74238b" targetNamespace="http://schemas.microsoft.com/office/2006/metadata/properties" ma:root="true" ma:fieldsID="4dd52b9e13c4c663db246040188fca02" ns3:_="" ns4:_="">
    <xsd:import namespace="5ae4a840-6afb-44f3-a690-023466723ac5"/>
    <xsd:import namespace="ca2e6be4-8c8f-4b9a-aba2-500c1b74238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e4a840-6afb-44f3-a690-023466723a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2e6be4-8c8f-4b9a-aba2-500c1b74238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9EB6E-8BA2-4448-BBFB-7B58DBFCCADD}">
  <ds:schemaRefs>
    <ds:schemaRef ds:uri="http://schemas.microsoft.com/sharepoint/v3/contenttype/forms"/>
  </ds:schemaRefs>
</ds:datastoreItem>
</file>

<file path=customXml/itemProps2.xml><?xml version="1.0" encoding="utf-8"?>
<ds:datastoreItem xmlns:ds="http://schemas.openxmlformats.org/officeDocument/2006/customXml" ds:itemID="{59232707-5B60-4CB0-9B48-1CABA58E642A}">
  <ds:schemaRefs>
    <ds:schemaRef ds:uri="http://schemas.microsoft.com/PowerBIAddIn"/>
  </ds:schemaRefs>
</ds:datastoreItem>
</file>

<file path=customXml/itemProps3.xml><?xml version="1.0" encoding="utf-8"?>
<ds:datastoreItem xmlns:ds="http://schemas.openxmlformats.org/officeDocument/2006/customXml" ds:itemID="{FA4E6285-137F-4E11-8D54-8510F54BE391}">
  <ds:schemaRefs>
    <ds:schemaRef ds:uri="http://schemas.microsoft.com/office/2006/metadata/longProperties"/>
  </ds:schemaRefs>
</ds:datastoreItem>
</file>

<file path=customXml/itemProps4.xml><?xml version="1.0" encoding="utf-8"?>
<ds:datastoreItem xmlns:ds="http://schemas.openxmlformats.org/officeDocument/2006/customXml" ds:itemID="{704F48D7-29FA-4C14-BDEC-A45162B37F1F}">
  <ds:schemaRefs>
    <ds:schemaRef ds:uri="http://schemas.microsoft.com/office/2006/metadata/properties"/>
    <ds:schemaRef ds:uri="http://schemas.microsoft.com/office/infopath/2007/PartnerControls"/>
  </ds:schemaRefs>
</ds:datastoreItem>
</file>

<file path=customXml/itemProps5.xml><?xml version="1.0" encoding="utf-8"?>
<ds:datastoreItem xmlns:ds="http://schemas.openxmlformats.org/officeDocument/2006/customXml" ds:itemID="{9E9FCA2F-CFF2-405D-B6A8-4DB224F7E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e4a840-6afb-44f3-a690-023466723ac5"/>
    <ds:schemaRef ds:uri="ca2e6be4-8c8f-4b9a-aba2-500c1b742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de riesgos - Corrupción</vt:lpstr>
      <vt:lpstr>Mapa de riesgos</vt:lpstr>
      <vt:lpstr>Mapa de riesgos </vt:lpstr>
      <vt:lpstr>Tablas</vt:lpstr>
      <vt:lpstr>Datos</vt:lpstr>
      <vt:lpstr>Corrupción (Metodología Def (2)</vt:lpstr>
      <vt:lpstr>Calificación de impacto</vt:lpstr>
      <vt:lpstr>Mapa de calor</vt:lpstr>
    </vt:vector>
  </TitlesOfParts>
  <Manager/>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Hector Vanegas</dc:creator>
  <cp:keywords/>
  <dc:description/>
  <cp:lastModifiedBy>Camilo Urbina Martinez</cp:lastModifiedBy>
  <cp:revision/>
  <dcterms:created xsi:type="dcterms:W3CDTF">2007-05-23T11:34:18Z</dcterms:created>
  <dcterms:modified xsi:type="dcterms:W3CDTF">2022-01-31T22:40:33Z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y fmtid="{D5CDD505-2E9C-101B-9397-08002B2CF9AE}" pid="3" name="ContentTypeId">
    <vt:lpwstr>0x010100AEC3CB0865A116429C57F56C68D6A519</vt:lpwstr>
  </property>
</Properties>
</file>