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mc:AlternateContent xmlns:mc="http://schemas.openxmlformats.org/markup-compatibility/2006">
    <mc:Choice Requires="x15">
      <x15ac:absPath xmlns:x15ac="http://schemas.microsoft.com/office/spreadsheetml/2010/11/ac" url="C:\Users\fzamora\Downloads\"/>
    </mc:Choice>
  </mc:AlternateContent>
  <xr:revisionPtr revIDLastSave="0" documentId="13_ncr:1_{1EC61EF9-8ADE-4586-925E-CE7821BC0E02}" xr6:coauthVersionLast="36" xr6:coauthVersionMax="36" xr10:uidLastSave="{00000000-0000-0000-0000-000000000000}"/>
  <bookViews>
    <workbookView xWindow="0" yWindow="0" windowWidth="20490" windowHeight="7050" tabRatio="606" firstSheet="2" activeTab="2" xr2:uid="{00000000-000D-0000-FFFF-FFFF00000000}"/>
  </bookViews>
  <sheets>
    <sheet name="Mapa de riesgos - Corrupción" sheetId="47" state="hidden" r:id="rId1"/>
    <sheet name="Mapa de riesgos" sheetId="48" state="hidden" r:id="rId2"/>
    <sheet name="Mapa de riesgos " sheetId="49" r:id="rId3"/>
    <sheet name="Tablas" sheetId="45" r:id="rId4"/>
    <sheet name="Datos" sheetId="40" state="hidden" r:id="rId5"/>
    <sheet name="Corrupción (Metodología Def (2)" sheetId="52" state="hidden" r:id="rId6"/>
    <sheet name="Calificación de impacto" sheetId="46" r:id="rId7"/>
    <sheet name="Mapa de calor" sheetId="42" r:id="rId8"/>
  </sheets>
  <externalReferences>
    <externalReference r:id="rId9"/>
    <externalReference r:id="rId10"/>
    <externalReference r:id="rId11"/>
  </externalReferences>
  <definedNames>
    <definedName name="¿TIENE_HERRAMIENTA_PARA_EJERCER_EL_CONTROL?">#REF!</definedName>
    <definedName name="A">#REF!</definedName>
    <definedName name="B">#REF!</definedName>
    <definedName name="CE">#REF!</definedName>
    <definedName name="EvidenciaSeguimiento">[1]DB!$I$9:$I$10</definedName>
    <definedName name="EXISTENCONTROLES" localSheetId="6">[1]DB!$D$5:$D$6</definedName>
    <definedName name="EXISTENCONTROLES">#REF!</definedName>
    <definedName name="ExistenManuales">[1]DB!$C$9:$C$10</definedName>
    <definedName name="fdhgdhk">[2]DB!$B$5:$B$11</definedName>
    <definedName name="FrecuenciaSeguim" localSheetId="6">[1]DB!$H$9:$H$10</definedName>
    <definedName name="FrecuenciaSeguim">#REF!</definedName>
    <definedName name="FrecuendiaSeguim">#REF!</definedName>
    <definedName name="HerramientaControl" localSheetId="6">[1]DB!$D$9:$D$10</definedName>
    <definedName name="HerramientaControl">#REF!</definedName>
    <definedName name="HerramientaEfectiva" localSheetId="6">[1]DB!$F$9:$F$10</definedName>
    <definedName name="HerramientaEfectiva">#REF!</definedName>
    <definedName name="impac">[3]DB!$B$24:$B$28</definedName>
    <definedName name="IMPACTO" localSheetId="6">[1]DB!$H$5</definedName>
    <definedName name="IMPACTO">#REF!</definedName>
    <definedName name="ManualesInstructivos" localSheetId="6">[1]DB!$E$9:$E$10</definedName>
    <definedName name="ManualesInstructivos">#REF!</definedName>
    <definedName name="OPCIONESDEMANEJO" localSheetId="6">[1]DB!$N$5:$N$8</definedName>
    <definedName name="OPCIONESDEMANEJO">#REF!</definedName>
    <definedName name="probab">[3]DB!$B$16:$B$20</definedName>
    <definedName name="PROBABILIDAD" localSheetId="6">[1]DB!$G$5</definedName>
    <definedName name="PROBABILIDAD">#REF!</definedName>
    <definedName name="ResponDefinidos" localSheetId="6">[1]DB!$G$9:$G$10</definedName>
    <definedName name="ResponDefinidos">#REF!</definedName>
    <definedName name="TieneHerramientaControl1">#REF!</definedName>
    <definedName name="TIPODERIESGO" localSheetId="6">[1]DB!$B$5:$B$11</definedName>
    <definedName name="TIPODERIESGO">#REF!</definedName>
    <definedName name="valor">[3]DB!$B$32:$B$34</definedName>
  </definedNames>
  <calcPr calcId="191029"/>
  <fileRecoveryPr autoRecover="0"/>
</workbook>
</file>

<file path=xl/calcChain.xml><?xml version="1.0" encoding="utf-8"?>
<calcChain xmlns="http://schemas.openxmlformats.org/spreadsheetml/2006/main">
  <c r="AQ17" i="49" l="1"/>
  <c r="AQ16" i="49"/>
  <c r="AQ25" i="49" l="1"/>
  <c r="AQ24" i="49"/>
  <c r="AQ21" i="49" l="1"/>
  <c r="BO16" i="49"/>
  <c r="AO15" i="49"/>
  <c r="AM15" i="49"/>
  <c r="AK15" i="49"/>
  <c r="AI15" i="49"/>
  <c r="AG15" i="49"/>
  <c r="AE15" i="49"/>
  <c r="BO20" i="49"/>
  <c r="AQ20" i="49"/>
  <c r="AQ19" i="49"/>
  <c r="BO18" i="49"/>
  <c r="AQ18" i="49"/>
  <c r="AQ15" i="49"/>
  <c r="AQ22" i="49"/>
  <c r="AQ23" i="49"/>
  <c r="D17" i="52"/>
  <c r="D20" i="52"/>
  <c r="D23" i="52"/>
  <c r="D26" i="52"/>
  <c r="D14" i="52"/>
  <c r="BH14" i="52"/>
  <c r="AV14" i="52"/>
  <c r="AX14" i="52" s="1"/>
  <c r="AF14" i="52"/>
  <c r="AD14" i="52"/>
  <c r="AB14" i="52"/>
  <c r="V14" i="52"/>
  <c r="S14" i="52"/>
  <c r="BH15" i="52"/>
  <c r="AV15" i="52"/>
  <c r="AY15" i="52" s="1"/>
  <c r="AF15" i="52"/>
  <c r="AK15" i="52"/>
  <c r="AD15" i="52"/>
  <c r="AB15" i="52"/>
  <c r="V15" i="52"/>
  <c r="S15" i="52"/>
  <c r="BA15" i="52"/>
  <c r="AF28" i="52"/>
  <c r="AK28" i="52" s="1"/>
  <c r="AD28" i="52"/>
  <c r="AB28" i="52"/>
  <c r="AF27" i="52"/>
  <c r="AD27" i="52"/>
  <c r="AB27" i="52"/>
  <c r="BH26" i="52"/>
  <c r="AV26" i="52"/>
  <c r="BA26" i="52" s="1"/>
  <c r="AF26" i="52"/>
  <c r="AK26" i="52" s="1"/>
  <c r="AD26" i="52"/>
  <c r="AB26" i="52"/>
  <c r="V26" i="52"/>
  <c r="S26" i="52"/>
  <c r="AF25" i="52"/>
  <c r="AD25" i="52"/>
  <c r="AB25" i="52"/>
  <c r="AF24" i="52"/>
  <c r="AD24" i="52"/>
  <c r="AB24" i="52"/>
  <c r="BH23" i="52"/>
  <c r="AV23" i="52"/>
  <c r="BA23" i="52" s="1"/>
  <c r="AF23" i="52"/>
  <c r="AD23" i="52"/>
  <c r="AB23" i="52"/>
  <c r="V23" i="52"/>
  <c r="S23" i="52"/>
  <c r="AF22" i="52"/>
  <c r="AD22" i="52"/>
  <c r="AB22" i="52"/>
  <c r="AF21" i="52"/>
  <c r="AD21" i="52"/>
  <c r="AK21" i="52" s="1"/>
  <c r="AB21" i="52"/>
  <c r="BH20" i="52"/>
  <c r="AV20" i="52"/>
  <c r="BA20" i="52"/>
  <c r="AF20" i="52"/>
  <c r="AD20" i="52"/>
  <c r="AK20" i="52" s="1"/>
  <c r="AB20" i="52"/>
  <c r="V20" i="52"/>
  <c r="S20" i="52"/>
  <c r="AF19" i="52"/>
  <c r="AK19" i="52" s="1"/>
  <c r="AD19" i="52"/>
  <c r="AB19" i="52"/>
  <c r="AF18" i="52"/>
  <c r="AD18" i="52"/>
  <c r="AB18" i="52"/>
  <c r="BH17" i="52"/>
  <c r="AV17" i="52"/>
  <c r="AX17" i="52" s="1"/>
  <c r="AF17" i="52"/>
  <c r="AD17" i="52"/>
  <c r="AB17" i="52"/>
  <c r="V17" i="52"/>
  <c r="S17" i="52"/>
  <c r="BH16" i="52"/>
  <c r="AV16" i="52"/>
  <c r="AX16" i="52" s="1"/>
  <c r="BA16" i="52"/>
  <c r="AF16" i="52"/>
  <c r="AD16" i="52"/>
  <c r="AB16" i="52"/>
  <c r="V16" i="52"/>
  <c r="S16" i="52"/>
  <c r="AK22" i="52"/>
  <c r="AY16" i="52"/>
  <c r="AX23" i="52"/>
  <c r="AK25" i="52"/>
  <c r="AY23" i="52"/>
  <c r="AK27" i="52"/>
  <c r="AX20" i="52"/>
  <c r="AY20" i="52"/>
  <c r="AZ16" i="52"/>
  <c r="AZ17" i="52"/>
  <c r="AZ20" i="52"/>
  <c r="AZ23" i="52"/>
  <c r="BO23" i="49"/>
  <c r="BO22" i="49"/>
  <c r="BO21" i="49"/>
  <c r="BO17" i="49"/>
  <c r="AE26" i="48"/>
  <c r="AC26" i="48"/>
  <c r="AA26" i="48"/>
  <c r="AE25" i="48"/>
  <c r="AC25" i="48"/>
  <c r="AJ25" i="48" s="1"/>
  <c r="AA25" i="48"/>
  <c r="BN24" i="48"/>
  <c r="AU24" i="48"/>
  <c r="AW24" i="48" s="1"/>
  <c r="AE24" i="48"/>
  <c r="AC24" i="48"/>
  <c r="AA24" i="48"/>
  <c r="U24" i="48"/>
  <c r="R24" i="48"/>
  <c r="AE23" i="48"/>
  <c r="AC23" i="48"/>
  <c r="AA23" i="48"/>
  <c r="AE22" i="48"/>
  <c r="AC22" i="48"/>
  <c r="AJ22" i="48" s="1"/>
  <c r="AA22" i="48"/>
  <c r="BN21" i="48"/>
  <c r="AU21" i="48"/>
  <c r="AW21" i="48" s="1"/>
  <c r="AE21" i="48"/>
  <c r="AC21" i="48"/>
  <c r="AA21" i="48"/>
  <c r="U21" i="48"/>
  <c r="R21" i="48"/>
  <c r="AE20" i="48"/>
  <c r="AJ20" i="48" s="1"/>
  <c r="AC20" i="48"/>
  <c r="AA20" i="48"/>
  <c r="AE19" i="48"/>
  <c r="AC19" i="48"/>
  <c r="AA19" i="48"/>
  <c r="BN18" i="48"/>
  <c r="AU18" i="48"/>
  <c r="AX18" i="48" s="1"/>
  <c r="AE18" i="48"/>
  <c r="AC18" i="48"/>
  <c r="AA18" i="48"/>
  <c r="U18" i="48"/>
  <c r="R18" i="48"/>
  <c r="AE17" i="48"/>
  <c r="AC17" i="48"/>
  <c r="AJ17" i="48" s="1"/>
  <c r="AA17" i="48"/>
  <c r="AE16" i="48"/>
  <c r="AJ16" i="48" s="1"/>
  <c r="AC16" i="48"/>
  <c r="AA16" i="48"/>
  <c r="BN15" i="48"/>
  <c r="AU15" i="48"/>
  <c r="AW15" i="48" s="1"/>
  <c r="AE15" i="48"/>
  <c r="AC15" i="48"/>
  <c r="AA15" i="48"/>
  <c r="U15" i="48"/>
  <c r="R15" i="48"/>
  <c r="BN14" i="48"/>
  <c r="AU14" i="48"/>
  <c r="AW14" i="48" s="1"/>
  <c r="AE14" i="48"/>
  <c r="AC14" i="48"/>
  <c r="AA14" i="48"/>
  <c r="U14" i="48"/>
  <c r="R14" i="48"/>
  <c r="AJ19" i="48"/>
  <c r="AJ23" i="48"/>
  <c r="AX14" i="48"/>
  <c r="AZ14" i="48"/>
  <c r="AZ18" i="48"/>
  <c r="AZ24" i="48"/>
  <c r="AE26" i="47"/>
  <c r="AC26" i="47"/>
  <c r="AJ26" i="47" s="1"/>
  <c r="AA26" i="47"/>
  <c r="AE25" i="47"/>
  <c r="AC25" i="47"/>
  <c r="AA25" i="47"/>
  <c r="BN24" i="47"/>
  <c r="AU24" i="47"/>
  <c r="AW24" i="47" s="1"/>
  <c r="AE24" i="47"/>
  <c r="AC24" i="47"/>
  <c r="AA24" i="47"/>
  <c r="U24" i="47"/>
  <c r="R24" i="47"/>
  <c r="AE23" i="47"/>
  <c r="AC23" i="47"/>
  <c r="AA23" i="47"/>
  <c r="AE22" i="47"/>
  <c r="AC22" i="47"/>
  <c r="AA22" i="47"/>
  <c r="BN21" i="47"/>
  <c r="AU21" i="47"/>
  <c r="AW21" i="47" s="1"/>
  <c r="AE21" i="47"/>
  <c r="AC21" i="47"/>
  <c r="AA21" i="47"/>
  <c r="U21" i="47"/>
  <c r="R21" i="47"/>
  <c r="AE20" i="47"/>
  <c r="AC20" i="47"/>
  <c r="AJ20" i="47" s="1"/>
  <c r="AA20" i="47"/>
  <c r="AE19" i="47"/>
  <c r="AC19" i="47"/>
  <c r="AA19" i="47"/>
  <c r="BN18" i="47"/>
  <c r="AU18" i="47"/>
  <c r="AW18" i="47" s="1"/>
  <c r="AE18" i="47"/>
  <c r="AC18" i="47"/>
  <c r="AA18" i="47"/>
  <c r="U18" i="47"/>
  <c r="R18" i="47"/>
  <c r="AE17" i="47"/>
  <c r="AC17" i="47"/>
  <c r="AA17" i="47"/>
  <c r="AE16" i="47"/>
  <c r="AC16" i="47"/>
  <c r="AJ16" i="47" s="1"/>
  <c r="AA16" i="47"/>
  <c r="BN15" i="47"/>
  <c r="AU15" i="47"/>
  <c r="AZ15" i="47" s="1"/>
  <c r="AW15" i="47"/>
  <c r="AE15" i="47"/>
  <c r="AC15" i="47"/>
  <c r="AA15" i="47"/>
  <c r="U15" i="47"/>
  <c r="R15" i="47"/>
  <c r="BN14" i="47"/>
  <c r="AU14" i="47"/>
  <c r="AZ14" i="47" s="1"/>
  <c r="AW14" i="47"/>
  <c r="AE14" i="47"/>
  <c r="AC14" i="47"/>
  <c r="AA14" i="47"/>
  <c r="U14" i="47"/>
  <c r="R14" i="47"/>
  <c r="AX18" i="47"/>
  <c r="AJ18" i="47"/>
  <c r="AX21" i="47"/>
  <c r="AJ25" i="47"/>
  <c r="AY21" i="47"/>
  <c r="AZ21" i="47"/>
  <c r="N23" i="46"/>
  <c r="N26" i="46" s="1"/>
  <c r="M23" i="46"/>
  <c r="M26" i="46" s="1"/>
  <c r="L23" i="46"/>
  <c r="L26" i="46" s="1"/>
  <c r="K23" i="46"/>
  <c r="K26" i="46" s="1"/>
  <c r="J23" i="46"/>
  <c r="J26" i="46" s="1"/>
  <c r="I23" i="46"/>
  <c r="I26" i="46" s="1"/>
  <c r="H23" i="46"/>
  <c r="H26" i="46" s="1"/>
  <c r="G23" i="46"/>
  <c r="G26" i="46" s="1"/>
  <c r="F23" i="46"/>
  <c r="F26" i="46" s="1"/>
  <c r="E23" i="46"/>
  <c r="E26" i="46" s="1"/>
  <c r="AC15" i="49"/>
  <c r="AX15" i="47" l="1"/>
  <c r="AJ19" i="47"/>
  <c r="AJ21" i="47"/>
  <c r="AK23" i="52"/>
  <c r="BA14" i="52"/>
  <c r="AY15" i="47"/>
  <c r="AJ14" i="48"/>
  <c r="AJ15" i="48"/>
  <c r="AY14" i="52"/>
  <c r="AY14" i="47"/>
  <c r="AX14" i="47"/>
  <c r="AJ17" i="47"/>
  <c r="AJ22" i="47"/>
  <c r="AJ24" i="47"/>
  <c r="AK16" i="52"/>
  <c r="AK14" i="52"/>
  <c r="AJ23" i="47"/>
  <c r="AJ21" i="48"/>
  <c r="AK18" i="52"/>
  <c r="AJ18" i="48"/>
  <c r="AZ14" i="52"/>
  <c r="AX15" i="52"/>
  <c r="AY14" i="48"/>
  <c r="AJ24" i="48"/>
  <c r="AJ26" i="48"/>
  <c r="AK17" i="52"/>
  <c r="AJ14" i="47"/>
  <c r="AJ15" i="47"/>
  <c r="AY24" i="48"/>
  <c r="AK24" i="52"/>
  <c r="AZ24" i="47"/>
  <c r="AY24" i="47"/>
  <c r="AX24" i="47"/>
  <c r="AZ21" i="48"/>
  <c r="AX24" i="48"/>
  <c r="AY18" i="48"/>
  <c r="AX21" i="48"/>
  <c r="AX15" i="48"/>
  <c r="AW18" i="48"/>
  <c r="AZ26" i="52"/>
  <c r="AY17" i="52"/>
  <c r="BA17" i="52"/>
  <c r="AZ15" i="52"/>
  <c r="AY26" i="52"/>
  <c r="AX26" i="52"/>
  <c r="AZ18" i="47"/>
  <c r="AY18" i="47"/>
  <c r="AZ15" i="48"/>
  <c r="AY21" i="48"/>
  <c r="AY15" i="48"/>
  <c r="AR15" i="49"/>
  <c r="AT15" i="49" s="1"/>
  <c r="AS15" i="49" l="1"/>
  <c r="AW15" i="49"/>
  <c r="AX15"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Sebastian Barreto Montoya</author>
    <author>Claudia Montoya Ortiz</author>
  </authors>
  <commentList>
    <comment ref="C14" authorId="0" shapeId="0" xr:uid="{00000000-0006-0000-0200-000001000000}">
      <text>
        <r>
          <rPr>
            <b/>
            <sz val="11"/>
            <color rgb="FF000000"/>
            <rFont val="Tahoma"/>
            <family val="2"/>
          </rPr>
          <t>Revisar los objetivos del Plan Anticorrupción</t>
        </r>
      </text>
    </comment>
    <comment ref="G14" authorId="1" shapeId="0" xr:uid="{00000000-0006-0000-0200-000002000000}">
      <text>
        <r>
          <rPr>
            <b/>
            <sz val="11"/>
            <color rgb="FF000000"/>
            <rFont val="Tahoma"/>
            <family val="2"/>
          </rPr>
          <t>Revisar clasificación al finalizar el ejercicio</t>
        </r>
      </text>
    </comment>
  </commentList>
</comments>
</file>

<file path=xl/sharedStrings.xml><?xml version="1.0" encoding="utf-8"?>
<sst xmlns="http://schemas.openxmlformats.org/spreadsheetml/2006/main" count="1370" uniqueCount="497">
  <si>
    <t>MAPA DE RIESGOS DE CUMPLIMIENTO</t>
  </si>
  <si>
    <t>SISTEMA ESTRATÉGICO DE PLANEACIÓN Y GESTIÓN</t>
  </si>
  <si>
    <t>CÓDIGO:</t>
  </si>
  <si>
    <r>
      <t>SEPG-F-</t>
    </r>
    <r>
      <rPr>
        <sz val="18"/>
        <color rgb="FFFF0000"/>
        <rFont val="Calibri Light"/>
        <family val="2"/>
      </rPr>
      <t>070</t>
    </r>
  </si>
  <si>
    <r>
      <rPr>
        <b/>
        <sz val="18"/>
        <rFont val="Calibri Light"/>
        <family val="2"/>
      </rPr>
      <t xml:space="preserve">VERSIÓN:                     </t>
    </r>
    <r>
      <rPr>
        <sz val="18"/>
        <rFont val="Calibri Light"/>
        <family val="2"/>
      </rPr>
      <t xml:space="preserve"> 007</t>
    </r>
  </si>
  <si>
    <t>FECHA:</t>
  </si>
  <si>
    <t>TIPO DE PROCESOS</t>
  </si>
  <si>
    <t>TIPO DE RIESGOS</t>
  </si>
  <si>
    <t>Corrupción</t>
  </si>
  <si>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</si>
  <si>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</si>
  <si>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</si>
  <si>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</si>
  <si>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</si>
  <si>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</si>
  <si>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</si>
  <si>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</si>
  <si>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</si>
  <si>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</si>
  <si>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</si>
  <si>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</si>
  <si>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ACTIVIDAD GENERADORA DEL HECHO</t>
  </si>
  <si>
    <t>HECHO DEL RIESGO</t>
  </si>
  <si>
    <t>RIESGO</t>
  </si>
  <si>
    <t>ACCIÓN U OMISIÓN</t>
  </si>
  <si>
    <t>USO DEL PODER</t>
  </si>
  <si>
    <t>DESVIA LA GESTIÓN DE LO PÚBLICO</t>
  </si>
  <si>
    <t>BENEFICIO PRIVADO</t>
  </si>
  <si>
    <t>IMPACTO O POSIBLES CONSECUENCIAS</t>
  </si>
  <si>
    <t>CAUSAS INTERNAS</t>
  </si>
  <si>
    <t>CAUSAS EXTERNAS</t>
  </si>
  <si>
    <t>RESPONSABLE DEL RIESGO</t>
  </si>
  <si>
    <t>Factibilidad del riesgo</t>
  </si>
  <si>
    <t>Frecuencia de la materialización del riesgo</t>
  </si>
  <si>
    <t>PROBABILIDAD</t>
  </si>
  <si>
    <t>Calificación de la probabilidad</t>
  </si>
  <si>
    <t>Análisis del impacto</t>
  </si>
  <si>
    <t>IMPACTO</t>
  </si>
  <si>
    <t>Calificación del impacto</t>
  </si>
  <si>
    <t>NIVEL DE RIESGO INHERENTE</t>
  </si>
  <si>
    <t>RESPONSABLE</t>
  </si>
  <si>
    <t>ACCIÓN</t>
  </si>
  <si>
    <t>COMPLEMENTO</t>
  </si>
  <si>
    <t>No.</t>
  </si>
  <si>
    <t>CONTROL</t>
  </si>
  <si>
    <t>TIPO DE CONTROL</t>
  </si>
  <si>
    <t>Peso
(Tipo de control)</t>
  </si>
  <si>
    <t>IMPLEMENTACIÓN</t>
  </si>
  <si>
    <t>Peso
(Implementación)</t>
  </si>
  <si>
    <t>DOCUMENTACIÓN</t>
  </si>
  <si>
    <t>FRECUENCIA</t>
  </si>
  <si>
    <t>EVIDENCIA</t>
  </si>
  <si>
    <t>REDUCE</t>
  </si>
  <si>
    <t>CALIFICACIÓN DEL CONTROL</t>
  </si>
  <si>
    <t>PROBABILIDAD x CONTROL</t>
  </si>
  <si>
    <t>PROBABILIDAD DESPUES DEL CONTROL</t>
  </si>
  <si>
    <t>IMPACTO x CONTROL</t>
  </si>
  <si>
    <t>IMPACTO DESPUES DEL CONTROL</t>
  </si>
  <si>
    <t>PROBABILIDAD
RESIDUAL</t>
  </si>
  <si>
    <t>IMPACTO
RESIDUAL</t>
  </si>
  <si>
    <t>NIVEL DE RIESGO RESIDUAL</t>
  </si>
  <si>
    <t>TRATAMIENTO</t>
  </si>
  <si>
    <t>FORMA DE REDUCCIÓN</t>
  </si>
  <si>
    <t>¿Requiere plan de mitigación?</t>
  </si>
  <si>
    <t>Observaciones (Justificación)</t>
  </si>
  <si>
    <t>ACCIÓN DE MITIGACIÓN</t>
  </si>
  <si>
    <t>FECHA DE IMPLEMENTACIÓN</t>
  </si>
  <si>
    <t>FECHA PROGRAMADA DE SEGUIMIENTO</t>
  </si>
  <si>
    <t>INDICADOR CLAVE DEL RIESGO</t>
  </si>
  <si>
    <t xml:space="preserve">FORMULA DEL INDICADOR </t>
  </si>
  <si>
    <t>DESCRIPCIÓN DEL INDICADOR</t>
  </si>
  <si>
    <t>META DEL INDICADOR</t>
  </si>
  <si>
    <t>PERIODICIDAD DE MEDICIÓN</t>
  </si>
  <si>
    <t>FUENTE DE MEDICIÓN</t>
  </si>
  <si>
    <t>OBSERVACIONES</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</si>
  <si>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</si>
  <si>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</si>
  <si>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</si>
  <si>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</si>
  <si>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</si>
  <si>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</si>
  <si>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</si>
  <si>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</si>
  <si>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</si>
  <si>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</si>
  <si>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</si>
  <si>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</si>
  <si>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</si>
  <si>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</si>
  <si>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</si>
  <si>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</si>
  <si>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</si>
  <si>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</si>
  <si>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</si>
  <si>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</si>
  <si>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</si>
  <si>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C-PM-01</t>
  </si>
  <si>
    <t>C-PM-02</t>
  </si>
  <si>
    <t>C-PM-03</t>
  </si>
  <si>
    <t>C-PM-04</t>
  </si>
  <si>
    <t>C-PM-05</t>
  </si>
  <si>
    <t>APROBACIÓN MAPA DE RIESGOS</t>
  </si>
  <si>
    <t>APROBACIÓN SEGUIMIENTO</t>
  </si>
  <si>
    <t>NOMBRE</t>
  </si>
  <si>
    <t>CARGO</t>
  </si>
  <si>
    <t>ELABORÓ</t>
  </si>
  <si>
    <t>Seguimiento aprobado mediante memorando con Radicado No.
 ___________________</t>
  </si>
  <si>
    <t>REVISÓ</t>
  </si>
  <si>
    <t>Vo.Bo.</t>
  </si>
  <si>
    <t>APROBÓ</t>
  </si>
  <si>
    <t>Soborno</t>
  </si>
  <si>
    <t>VERSION</t>
  </si>
  <si>
    <t>Procesos Misionales</t>
  </si>
  <si>
    <t>PERIODICIDAD</t>
  </si>
  <si>
    <t>PROPÓSITO</t>
  </si>
  <si>
    <t>ACTIVIDAD DEL CONTROL</t>
  </si>
  <si>
    <t>OBSERVACIONES O DESVIACIONES</t>
  </si>
  <si>
    <t>MODULO VII</t>
  </si>
  <si>
    <t>Análisis</t>
  </si>
  <si>
    <t>Resultado</t>
  </si>
  <si>
    <t>OBJETIVO PLAN ANTICORRUPCIÓN</t>
  </si>
  <si>
    <t>OBJETIVO / ACTIVIDAD / FUNCIÓN</t>
  </si>
  <si>
    <t>HECHO DE CORRUPCIÓN</t>
  </si>
  <si>
    <t>CLASIFICACIÓN DEL RIESGO</t>
  </si>
  <si>
    <t>PROCESO RESPONSABLE</t>
  </si>
  <si>
    <t>SUBDIRECCIÓN/ OFICINA RESPONSABLE</t>
  </si>
  <si>
    <t>ÁREA FUNCIONAL RESPONSABLE</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</si>
  <si>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</si>
  <si>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</si>
  <si>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</si>
  <si>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</si>
  <si>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</si>
  <si>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</si>
  <si>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</si>
  <si>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</si>
  <si>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</si>
  <si>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</si>
  <si>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</si>
  <si>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</si>
  <si>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</si>
  <si>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</si>
  <si>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</si>
  <si>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</si>
  <si>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</si>
  <si>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</si>
  <si>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</si>
  <si>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</si>
  <si>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</si>
  <si>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</si>
  <si>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</si>
  <si>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 xml:space="preserve">1. Calidad y acceso a la información pública. </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</si>
  <si>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</si>
  <si>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 xml:space="preserve">
Posibilidad de pérdida de la buena reputación de la entidad al desconocer los lineamientos técnicos durante la emisión de los conceptos para los sistemas de protección contra incendios y seguridad humana en establecimientos públicos y comerciales</t>
  </si>
  <si>
    <t xml:space="preserve">Posibilidad de recibir o solicitar cualquier dádiva o beneficio a nombre propio o de terceros para emitir conceptos técnicos favorables que no cumplan con la normatividad vigente en seguridad humana y sistemas de protección contra incendios.   </t>
  </si>
  <si>
    <t>Corrupción y Soborno</t>
  </si>
  <si>
    <t>SI</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</si>
  <si>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7. Da lugar a procesos penales</t>
  </si>
  <si>
    <t>1.Incumplimiento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seguuimiento a los conceptos emitidos para verificación de su conformidad con los factores técnicos para la prvención de incendios y seguridad humana</t>
  </si>
  <si>
    <t>1. Gente externa con intereses cruzados
2. Corrupción o colusión por parte de proponentes o terceros interesados en el proceso de selección.
3. Dadiva, ofrecimiento, promesas.</t>
  </si>
  <si>
    <t>1. Proceso "Reducción"</t>
  </si>
  <si>
    <t>1. Subdirección de Gestión del riesgo</t>
  </si>
  <si>
    <t>Es viable que el evento ocurra en la mayoría de las circunstancias</t>
  </si>
  <si>
    <t>Al menos 1 vez en el último año</t>
  </si>
  <si>
    <t>PROBABLE</t>
  </si>
  <si>
    <t>Genera medianas consecuencias sobre la entidad</t>
  </si>
  <si>
    <t>Moderado</t>
  </si>
  <si>
    <t>Alto</t>
  </si>
  <si>
    <t xml:space="preserve">Todos los funcionarios y contratistas asignados para emitir concepto técnico de sistemas de protección contra incendios, </t>
  </si>
  <si>
    <t xml:space="preserve">aplicarán los controles y verificarán el cumplimiento de los requisitos, </t>
  </si>
  <si>
    <t>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t>
  </si>
  <si>
    <t>Asignado</t>
  </si>
  <si>
    <t>Adecuado</t>
  </si>
  <si>
    <t>Oportuna</t>
  </si>
  <si>
    <t>Prevenir</t>
  </si>
  <si>
    <t>Confiable</t>
  </si>
  <si>
    <t>Se investigan y resuelven oportunamente</t>
  </si>
  <si>
    <t>Completa</t>
  </si>
  <si>
    <t>Sí, directamente</t>
  </si>
  <si>
    <t>No, el impacto no disminuye</t>
  </si>
  <si>
    <t>RARA VEZ</t>
  </si>
  <si>
    <t>Mayor</t>
  </si>
  <si>
    <t>Reducir</t>
  </si>
  <si>
    <t>N/A</t>
  </si>
  <si>
    <t>1. Capacitación a los inspectores de inspecciones técnicas</t>
  </si>
  <si>
    <t>1. Subdirección de Gestión del Riesgo</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</si>
  <si>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</si>
  <si>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Adulterar los conceptos técnicos para los sistemas de protección, contraincendios y seguridad humana, para afectar positiva o negativamente a un tercero.</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</si>
  <si>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</si>
  <si>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1. 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seguimiento a los conceptos emitidos para verificación de su conformidad con los factores técnicos para la prvención de incendios y seguridad humana</t>
  </si>
  <si>
    <t>Genera altas consecuencias sobre la entidad</t>
  </si>
  <si>
    <t>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</si>
  <si>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Todos los funcionarios y contratistas asignados para emitir concepto técnico de sistemas de protección contra incendios, aplicarán los controles y verificarán el cumplimiento de los requisitos, 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</si>
  <si>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FUERTE</t>
  </si>
  <si>
    <t>IMPROBABLE</t>
  </si>
  <si>
    <t>1. Seguimiento de requermientos de modificación del Sistema de Información misional  donde se incluye el concepto técnico en Digital</t>
  </si>
  <si>
    <t>2. Gestión para mejorar el ejercicio de la función pública y prevenir la corrupción.</t>
  </si>
  <si>
    <t>Realizar el proceso de vinculación, acompañamiento y
desvinculación del servidor público.</t>
  </si>
  <si>
    <t xml:space="preserve">Omisión del cumplimientos de los procesos establecidos para la vinculación del personal con el fin de alterar el resultado. </t>
  </si>
  <si>
    <t>Posibilidad de recibir o solicitar cualquier dádiva o beneficio a nombre propio o de terceros para realizar la vinculación de un servidor público sin el cumplimiento de los requisitos legales vigentes</t>
  </si>
  <si>
    <t>1. Procesos disciplinarios y sancionatorios</t>
  </si>
  <si>
    <t xml:space="preserve">
1. No verficar los requisitos de estudio y experiencia definidos en el manual de funciones y normatividad vigente a la fecha</t>
  </si>
  <si>
    <t>1. Presiones políticas para intervenir negativamente en la adquisición y/o negociación de un predio a favor de un tercero de forma indebida,  o cambio en el trazado del proyecto.
2. Dadiva, ofrecimiento, promesas.
3. En el inventario predial, no se incluyen la totalidad de los elementos a ser avaluados dentro del area de terreno requerida, los cuales al momento de ser incorporados en la ficha predial, pueden ser maniupulados en contenido o cantidad y asi afectar el avalúo de manera intencional.
4. La existencia de presiónes por parte de los propietarios y la comunidad,  para modificar los valores comerciales del avalúo impactando este o el avaluo practicado por los peritos asignados por los jueces dentro del proceso de expropiación.
 5. Ausencia de control de calidad a los avalúos por parte del concesionario e interventoria.</t>
  </si>
  <si>
    <t>1. Proceso de GESTIÓN DEL TALENTO HUMANO</t>
  </si>
  <si>
    <t>1. Subdirección de Gestión Humana</t>
  </si>
  <si>
    <t> </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</si>
  <si>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</si>
  <si>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</si>
  <si>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</si>
  <si>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</si>
  <si>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</si>
  <si>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</si>
  <si>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</si>
  <si>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</si>
  <si>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</si>
  <si>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</si>
  <si>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</si>
  <si>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</si>
  <si>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</si>
  <si>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</si>
  <si>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NO</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</si>
  <si>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</si>
  <si>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</si>
  <si>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</si>
  <si>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</si>
  <si>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</si>
  <si>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</si>
  <si>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</si>
  <si>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</si>
  <si>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</si>
  <si>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</si>
  <si>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</si>
  <si>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</si>
  <si>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</si>
  <si>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</si>
  <si>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</si>
  <si>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</si>
  <si>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</si>
  <si>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</si>
  <si>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</si>
  <si>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</si>
  <si>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</si>
  <si>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</si>
  <si>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</si>
  <si>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</si>
  <si>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</si>
  <si>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</si>
  <si>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</si>
  <si>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</si>
  <si>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</si>
  <si>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</si>
  <si>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</si>
  <si>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</si>
  <si>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Todas las áreas</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</si>
  <si>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</si>
  <si>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</si>
  <si>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</si>
  <si>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</si>
  <si>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</si>
  <si>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</si>
  <si>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</si>
  <si>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</si>
  <si>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</si>
  <si>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</si>
  <si>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</si>
  <si>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</si>
  <si>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</si>
  <si>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</si>
  <si>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</si>
  <si>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</si>
  <si>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</si>
  <si>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</si>
  <si>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</si>
  <si>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</si>
  <si>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</si>
  <si>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</si>
  <si>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</si>
  <si>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</si>
  <si>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</si>
  <si>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</si>
  <si>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</si>
  <si>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</si>
  <si>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</si>
  <si>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</si>
  <si>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</si>
  <si>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</si>
  <si>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</si>
  <si>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</si>
  <si>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</si>
  <si>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</si>
  <si>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</si>
  <si>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</si>
  <si>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</si>
  <si>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</si>
  <si>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</si>
  <si>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</si>
  <si>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</si>
  <si>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</si>
  <si>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</si>
  <si>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</si>
  <si>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</si>
  <si>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</si>
  <si>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</si>
  <si>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</si>
  <si>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</si>
  <si>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</si>
  <si>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</si>
  <si>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C-PM-11</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</si>
  <si>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</si>
  <si>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</si>
  <si>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</si>
  <si>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</si>
  <si>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</si>
  <si>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</si>
  <si>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</si>
  <si>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</si>
  <si>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</si>
  <si>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</si>
  <si>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</si>
  <si>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</si>
  <si>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</si>
  <si>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</si>
  <si>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TABLA DE PROBABILIDAD</t>
  </si>
  <si>
    <t>TABLA DE IMPACTO</t>
  </si>
  <si>
    <t>Nivel</t>
  </si>
  <si>
    <t>Descriptor</t>
  </si>
  <si>
    <t>Factibilidad</t>
  </si>
  <si>
    <t>Frecuencia de la actividad</t>
  </si>
  <si>
    <t>Preguntas AFIRMATIVAS en el análisis del impacto</t>
  </si>
  <si>
    <t>Probabilidad</t>
  </si>
  <si>
    <t>Casi seguro</t>
  </si>
  <si>
    <t>Se espera que el evento ocurra en la mayoría de las circunstancias</t>
  </si>
  <si>
    <t>Más de 1 vez al año</t>
  </si>
  <si>
    <t>Impacto</t>
  </si>
  <si>
    <t>Responder afirmativamente de DOCE (12) a DIECINUEVE (19) preguntas en el análisis del impacto</t>
  </si>
  <si>
    <t>Probable</t>
  </si>
  <si>
    <t>Responder afirmativamente de SEIS (6) a ONCE (11) preguntas en el análisis del impacto</t>
  </si>
  <si>
    <t>Posible</t>
  </si>
  <si>
    <t>Al menos 1 vez en los últimos 2 años.</t>
  </si>
  <si>
    <t>Responder afirmativamente de UNA (1) a CINCO (5) pregunta(s) en el análisis del impacto</t>
  </si>
  <si>
    <t>Improbable</t>
  </si>
  <si>
    <t>El evento puede ocurrir en algún momento</t>
  </si>
  <si>
    <t>Al menos 1 vez en los últimos 5 años</t>
  </si>
  <si>
    <t>Menor</t>
  </si>
  <si>
    <t>NO APLICA para los riesgos de corrupción</t>
  </si>
  <si>
    <t>Rara vez</t>
  </si>
  <si>
    <t>No se ha presentado en los últimos 5 años.</t>
  </si>
  <si>
    <t>Leve</t>
  </si>
  <si>
    <t>PROCESO</t>
  </si>
  <si>
    <t>Procesos Estratégicos y de Apoyo</t>
  </si>
  <si>
    <t>CASI SEGURO</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</si>
  <si>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</si>
  <si>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</si>
  <si>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Definición riesgo de corrupción</t>
  </si>
  <si>
    <t>No asignado</t>
  </si>
  <si>
    <t>Inadecuado</t>
  </si>
  <si>
    <t>Inoportuna</t>
  </si>
  <si>
    <t>Detectar</t>
  </si>
  <si>
    <t>No confiable</t>
  </si>
  <si>
    <t>No se investigan, ni se resuelven oportunamente</t>
  </si>
  <si>
    <t>Incompleta</t>
  </si>
  <si>
    <t>No es un control</t>
  </si>
  <si>
    <t>No existe</t>
  </si>
  <si>
    <t>Clasificación del riesgo</t>
  </si>
  <si>
    <t>¿LOS CONTROLES REDUCEN LA PROBABILIDAD DEL RIESGO?</t>
  </si>
  <si>
    <t>¿LOS CONTROLES REDUCEN EL IMPACTO DEL RIESGO?</t>
  </si>
  <si>
    <t>No, la probabilidad no disminuye</t>
  </si>
  <si>
    <t>Respuestas calificación de impacto</t>
  </si>
  <si>
    <t>Transferir</t>
  </si>
  <si>
    <t>Vicepresidencias/Oficina</t>
  </si>
  <si>
    <t>Areas funcionales</t>
  </si>
  <si>
    <t>Vicepresidencia Ejecutiva</t>
  </si>
  <si>
    <t>Sistema Estratégico de Planeación y Gestión</t>
  </si>
  <si>
    <t>Vicepresidencia de Gestión Contractual y Seguimiento de Proyectos</t>
  </si>
  <si>
    <t>Carretero 1 VEJ</t>
  </si>
  <si>
    <t>Estructuración de Proyectos de Infraestructura de Transporte</t>
  </si>
  <si>
    <t>Vicepresidencia de Estructuración</t>
  </si>
  <si>
    <t>Carretero 2 VEJ</t>
  </si>
  <si>
    <t>Gestión de la Contratación Pública</t>
  </si>
  <si>
    <t>Vicepresidencia de Planeación, Riesgos y Entorno</t>
  </si>
  <si>
    <t>Carretero 3 VEJ</t>
  </si>
  <si>
    <t>Gestión Contractual y Seguimiento de Proyectos de Infraestructura de Transporte</t>
  </si>
  <si>
    <t>Vicepresidencia Jurídica</t>
  </si>
  <si>
    <t>Carretero 4 VEJ</t>
  </si>
  <si>
    <t>Gestión del Talento Humano</t>
  </si>
  <si>
    <t>Objetivos de la política</t>
  </si>
  <si>
    <t>Vicepresidencia Administrativa y Financiera</t>
  </si>
  <si>
    <t xml:space="preserve">Equipo Proyectos Férreos </t>
  </si>
  <si>
    <t>Gestión Administrativa y Financiera</t>
  </si>
  <si>
    <t>Oficina de Comunicaciones</t>
  </si>
  <si>
    <t>Equipo Financiero VEJ</t>
  </si>
  <si>
    <t>Gestión Tecnológica</t>
  </si>
  <si>
    <t>Oficina de Control Interno</t>
  </si>
  <si>
    <t>Carretero 1 VGC</t>
  </si>
  <si>
    <t>Gestión Jurídica</t>
  </si>
  <si>
    <t>3. Aumentar la incidencia del control social.</t>
  </si>
  <si>
    <t>Vicepresidencias de Gestión Contractual y Ejecutiva</t>
  </si>
  <si>
    <t>Carretero 2 VGC</t>
  </si>
  <si>
    <t>Transparencia, Participación, Servicio al Ciudadano y Comunicación</t>
  </si>
  <si>
    <t>4.  Promover la cultura ética.</t>
  </si>
  <si>
    <t>Carretero 3 VGC</t>
  </si>
  <si>
    <t>Evaluación y Control Institucional</t>
  </si>
  <si>
    <t>Carretero 4 VGC</t>
  </si>
  <si>
    <t>Carretero 5 VGC</t>
  </si>
  <si>
    <t>Presidencia</t>
  </si>
  <si>
    <t>Vicepresidencia de Gestión Contractual</t>
  </si>
  <si>
    <t xml:space="preserve">Vicepresidencia de Planeación, Riesgos y Entorno </t>
  </si>
  <si>
    <t>Equipo Proyectos Portuarios</t>
  </si>
  <si>
    <t>Grupo Interno de Trabajo Financiero 1</t>
  </si>
  <si>
    <t>Grupo Interno de Trabajo Financiero 2</t>
  </si>
  <si>
    <t>Equipo Proyectos Aeroportuarios</t>
  </si>
  <si>
    <t>Grupo Interno de Trabajo Planeación</t>
  </si>
  <si>
    <t>Grupo Interno de Trabajo Riesgos</t>
  </si>
  <si>
    <t>Grupo Interno de Trabajo Social</t>
  </si>
  <si>
    <t>Grupo Interno de Trabajo Ambiental</t>
  </si>
  <si>
    <t>Grupo Interno de Trabajo Predial</t>
  </si>
  <si>
    <t>Grupo Interno de Trabajo Juridico Predial</t>
  </si>
  <si>
    <t>Grupo Interno de Trabajo Tecnologías de la Información y las Telecomunicaciones</t>
  </si>
  <si>
    <t>Grupo Interno de Trabajo Defensa Judicial</t>
  </si>
  <si>
    <t>Grupo Interno de Trabajo Contratación</t>
  </si>
  <si>
    <t>Grupo Interno de Trabajo Asesoría Estructuración</t>
  </si>
  <si>
    <t>Grupo Interno de Trabajo Asesoría Gestión Contractual 1</t>
  </si>
  <si>
    <t>Grupo Interno de Trabajo Asesoría Gestión Contractual 2</t>
  </si>
  <si>
    <t>Equipo Asesoría de Gestión Contractual 3</t>
  </si>
  <si>
    <t>Equipo Procesos Sancionatorios</t>
  </si>
  <si>
    <t>Grupo Interno de Trabajo de Talento Humano</t>
  </si>
  <si>
    <t xml:space="preserve">Equipo de Trabajo Disciplinario </t>
  </si>
  <si>
    <t>Equipo de Servicio al Ciudadano</t>
  </si>
  <si>
    <t>Equipo de Archivo y Correspondencia</t>
  </si>
  <si>
    <t>Equipo de Servicios Generales</t>
  </si>
  <si>
    <t>Equipo de Presupuesto</t>
  </si>
  <si>
    <t>Equipo de  Contabilidad</t>
  </si>
  <si>
    <t>Equipo de Tesorería</t>
  </si>
  <si>
    <t>VERSIÓN:</t>
  </si>
  <si>
    <t>RIESGO DE CORRUPCIÓN</t>
  </si>
  <si>
    <t>Al menos 1 vez en los últimos 5 años.</t>
  </si>
  <si>
    <t>PREGUNTAS:
SI EL RIESGO SE MATERIALIZA PODRÍA…</t>
  </si>
  <si>
    <t>RIESGO 1</t>
  </si>
  <si>
    <t>RIESGO 2</t>
  </si>
  <si>
    <t>RIESGO 3</t>
  </si>
  <si>
    <t>RIESGO 4</t>
  </si>
  <si>
    <t>RIESGO 5</t>
  </si>
  <si>
    <t>RIESGO 6</t>
  </si>
  <si>
    <t>RIESGO 7</t>
  </si>
  <si>
    <t>RIESGO 8</t>
  </si>
  <si>
    <t>RIESGO 9</t>
  </si>
  <si>
    <t>RIESGO 10</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</si>
  <si>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</si>
  <si>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</si>
  <si>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</si>
  <si>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</si>
  <si>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en la entidad, afectando su reputación?</t>
  </si>
  <si>
    <t>¿Generar pérdida de recursos económicos?</t>
  </si>
  <si>
    <t>¿Afectar la generacion de los productos o la prestación de servicios?</t>
  </si>
  <si>
    <t>¿Dar lugar al detrimento de calidad de vida de la comunidad por la perdida del bien, servicio, o recurso público?</t>
  </si>
  <si>
    <t>¿Generar pérdida de información de la Entidad?</t>
  </si>
  <si>
    <t>¿Generar intervención de los órganos de control, de la Fiscalia,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</si>
  <si>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</si>
  <si>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</si>
  <si>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</si>
  <si>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</si>
  <si>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</si>
  <si>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</si>
  <si>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</si>
  <si>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</si>
  <si>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</si>
  <si>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</si>
  <si>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Nivel del impacto</t>
  </si>
  <si>
    <t xml:space="preserve">Nivel / Impacto </t>
  </si>
  <si>
    <r>
      <t xml:space="preserve">Instrucción: </t>
    </r>
    <r>
      <rPr>
        <sz val="14"/>
        <rFont val="Calibri Light"/>
        <family val="2"/>
      </rPr>
      <t>Revise el nivel de impacto que dio en cada riesgo en el presente formato, y paselos manualmente en la Hoja "Mapa de Riesgos"</t>
    </r>
  </si>
  <si>
    <t>Fuente: Departamento Administrativo de la Función Pública - DAFP</t>
  </si>
  <si>
    <t>MAPA DE CALOR</t>
  </si>
  <si>
    <t>Leve
(20%)</t>
  </si>
  <si>
    <t>Menor
(40%)</t>
  </si>
  <si>
    <t>Moderado
(60%)</t>
  </si>
  <si>
    <t>Mayor
(80%)</t>
  </si>
  <si>
    <t>Catastrófico
(100%)</t>
  </si>
  <si>
    <t>(0-20%)</t>
  </si>
  <si>
    <t>(21-40%)</t>
  </si>
  <si>
    <t>(41-60%)</t>
  </si>
  <si>
    <t>(61-80%)</t>
  </si>
  <si>
    <t>(81-100%)</t>
  </si>
  <si>
    <t>Casi seguro
(100%)</t>
  </si>
  <si>
    <t>(81- 100%)</t>
  </si>
  <si>
    <t>Probable
(80%)</t>
  </si>
  <si>
    <t>Posible
(60%)</t>
  </si>
  <si>
    <t>Improbable
(40%)</t>
  </si>
  <si>
    <t>Bajo</t>
  </si>
  <si>
    <t>Rara vez
(20%)</t>
  </si>
  <si>
    <t>1. Diligenciar formato de certificado de cumplimento</t>
  </si>
  <si>
    <t>1. Diciembre de 2023</t>
  </si>
  <si>
    <t>31 Diciembre de 2023</t>
  </si>
  <si>
    <t>30 de junio 2023
31 de diciembre 2023</t>
  </si>
  <si>
    <t>15 de julio 2023
31 de diciembre 2023</t>
  </si>
  <si>
    <t>1. Junio de 2023 (Preventivo)
2. Diciembre de 2023 (Preventivo)</t>
  </si>
  <si>
    <t>Todos</t>
  </si>
  <si>
    <t>UNIDAD ADMINISTRATIVA ESPECIAL CUERPO OFICIAL DE BOMBEROS DE BOGOTÁ</t>
  </si>
  <si>
    <t>GE-GA01-FT03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</si>
</sst>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quot;00&quot;#"/>
  </numFmts>
  <fonts count="48" x14ac:knownFonts="1">
    <font>
      <sz val="10"/>
      <name val="Arial"/>
    </font>
    <font>
      <sz val="11"/>
      <color theme="1"/>
      <name val="Calibri"/>
      <family val="2"/>
      <scheme val="minor"/>
    </font>
    <font>
      <b/>
      <sz val="10"/>
      <name val="Arial"/>
      <family val="2"/>
    </font>
    <font>
      <sz val="10"/>
      <name val="Arial"/>
      <family val="2"/>
    </font>
    <font>
      <sz val="10"/>
      <name val="Arial"/>
      <family val="2"/>
    </font>
    <font>
      <sz val="11"/>
      <color indexed="8"/>
      <name val="Calibri"/>
      <family val="2"/>
    </font>
    <font>
      <b/>
      <sz val="11"/>
      <color theme="1"/>
      <name val="Calibri Light"/>
      <family val="2"/>
    </font>
    <font>
      <sz val="10"/>
      <name val="Calibri Light"/>
      <family val="2"/>
    </font>
    <font>
      <b/>
      <sz val="18"/>
      <color theme="1"/>
      <name val="Calibri Light"/>
      <family val="2"/>
    </font>
    <font>
      <sz val="11"/>
      <name val="Calibri Light"/>
      <family val="2"/>
    </font>
    <font>
      <sz val="11"/>
      <color theme="1"/>
      <name val="Calibri Light"/>
      <family val="2"/>
    </font>
    <font>
      <b/>
      <sz val="11"/>
      <name val="Calibri Light"/>
      <family val="2"/>
    </font>
    <font>
      <b/>
      <sz val="10"/>
      <name val="Calibri Light"/>
      <family val="2"/>
    </font>
    <font>
      <sz val="9"/>
      <name val="Calibri Light"/>
      <family val="2"/>
    </font>
    <font>
      <sz val="10"/>
      <color theme="0"/>
      <name val="Calibri Light"/>
      <family val="2"/>
    </font>
    <font>
      <sz val="10"/>
      <color theme="1" tint="0.14999847407452621"/>
      <name val="Calibri Light"/>
      <family val="2"/>
    </font>
    <font>
      <sz val="8"/>
      <name val="Calibri Light"/>
      <family val="2"/>
    </font>
    <font>
      <sz val="12"/>
      <color theme="1"/>
      <name val="Calibri"/>
      <family val="2"/>
      <scheme val="minor"/>
    </font>
    <font>
      <sz val="9.5"/>
      <name val="Calibri Light"/>
      <family val="2"/>
    </font>
    <font>
      <sz val="14"/>
      <name val="Calibri Light"/>
      <family val="2"/>
    </font>
    <font>
      <b/>
      <sz val="18"/>
      <color rgb="FFFF0000"/>
      <name val="Calibri Light"/>
      <family val="2"/>
    </font>
    <font>
      <b/>
      <sz val="18"/>
      <name val="Calibri Light"/>
      <family val="2"/>
    </font>
    <font>
      <sz val="18"/>
      <name val="Calibri Light"/>
      <family val="2"/>
    </font>
    <font>
      <sz val="18"/>
      <color rgb="FFFF0000"/>
      <name val="Calibri Light"/>
      <family val="2"/>
    </font>
    <font>
      <b/>
      <sz val="10"/>
      <color theme="1"/>
      <name val="Calibri Light"/>
      <family val="2"/>
    </font>
    <font>
      <b/>
      <sz val="12"/>
      <color theme="1"/>
      <name val="Calibri"/>
      <family val="2"/>
      <scheme val="minor"/>
    </font>
    <font>
      <b/>
      <sz val="12"/>
      <color theme="1"/>
      <name val="Calibri Light"/>
      <family val="2"/>
    </font>
    <font>
      <sz val="12"/>
      <color theme="1"/>
      <name val="Calibri Light"/>
      <family val="2"/>
    </font>
    <font>
      <b/>
      <sz val="24"/>
      <name val="Calibri Light"/>
      <family val="2"/>
    </font>
    <font>
      <sz val="10"/>
      <name val="Calibri"/>
      <family val="2"/>
      <scheme val="minor"/>
    </font>
    <font>
      <sz val="14"/>
      <name val="Calibri"/>
      <family val="2"/>
      <scheme val="minor"/>
    </font>
    <font>
      <sz val="10"/>
      <color rgb="FFC00000"/>
      <name val="Calibri Light"/>
      <family val="2"/>
    </font>
    <font>
      <sz val="9.5"/>
      <color rgb="FFC00000"/>
      <name val="Calibri Light"/>
      <family val="2"/>
    </font>
    <font>
      <b/>
      <sz val="12"/>
      <name val="Calibri Light"/>
      <family val="2"/>
    </font>
    <font>
      <sz val="12"/>
      <name val="Calibri Light"/>
      <family val="2"/>
    </font>
    <font>
      <b/>
      <sz val="14"/>
      <name val="Calibri Light"/>
      <family val="2"/>
    </font>
    <font>
      <i/>
      <sz val="12"/>
      <name val="Calibri Light"/>
      <family val="2"/>
    </font>
    <font>
      <b/>
      <sz val="9"/>
      <name val="Calibri Light"/>
      <family val="2"/>
    </font>
    <font>
      <sz val="10"/>
      <color theme="1"/>
      <name val="Calibri Light"/>
      <family val="2"/>
    </font>
    <font>
      <b/>
      <sz val="12"/>
      <color theme="0"/>
      <name val="Calibri Light"/>
      <family val="2"/>
    </font>
    <font>
      <b/>
      <sz val="11"/>
      <color theme="0"/>
      <name val="Calibri Light"/>
      <family val="2"/>
    </font>
    <font>
      <b/>
      <sz val="8"/>
      <color theme="1"/>
      <name val="Calibri Light"/>
      <family val="2"/>
    </font>
    <font>
      <sz val="11"/>
      <name val="Arial"/>
      <family val="2"/>
    </font>
    <font>
      <b/>
      <sz val="11"/>
      <color rgb="FF000000"/>
      <name val="Tahoma"/>
      <family val="2"/>
    </font>
    <font>
      <u/>
      <sz val="11"/>
      <name val="Calibri Light"/>
      <family val="2"/>
    </font>
    <font>
      <b/>
      <u/>
      <sz val="10"/>
      <name val="Calibri Light"/>
      <family val="2"/>
    </font>
    <font>
      <sz val="11"/>
      <name val="Calibri Light"/>
      <family val="2"/>
    </font>
    <font>
      <b/>
      <sz val="11"/>
      <name val="Calibri Light"/>
      <family val="2"/>
    </font>
  </fonts>
  <fills count="4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8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67B00"/>
        <bgColor indexed="64"/>
      </patternFill>
    </fill>
    <fill>
      <patternFill patternType="solid">
        <fgColor rgb="FF77FF3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AA9A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1919"/>
        <bgColor indexed="64"/>
      </patternFill>
    </fill>
    <fill>
      <patternFill patternType="solid">
        <fgColor rgb="FF00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2"/>
        <bgColor indexed="64"/>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
      <patternFill patternType="solid">
        <fgColor theme="0"/>
        <bgColor rgb="FF000000"/>
      </patternFill>
    </fill>
  </fills>
  <borders count="3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indexed="64"/>
      </left>
      <right style="hair">
        <color indexed="64"/>
      </right>
      <top/>
      <bottom style="hair">
        <color indexed="64"/>
      </bottom>
      <diagonal/>
    </border>
    <border>
      <left style="hair">
        <color theme="1"/>
      </left>
      <right style="hair">
        <color theme="1"/>
      </right>
      <top/>
      <bottom/>
      <diagonal/>
    </border>
    <border>
      <left style="hair">
        <color theme="1"/>
      </left>
      <right/>
      <top style="hair">
        <color theme="1"/>
      </top>
      <bottom/>
      <diagonal/>
    </border>
    <border>
      <left style="hair">
        <color theme="1"/>
      </left>
      <right style="hair">
        <color theme="1"/>
      </right>
      <top/>
      <bottom style="hair">
        <color theme="1"/>
      </bottom>
      <diagonal/>
    </border>
    <border>
      <left style="hair">
        <color theme="1"/>
      </left>
      <right/>
      <top/>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style="thin">
        <color indexed="64"/>
      </top>
      <bottom/>
      <diagonal/>
    </border>
    <border>
      <left/>
      <right style="hair">
        <color indexed="64"/>
      </right>
      <top style="hair">
        <color indexed="64"/>
      </top>
      <bottom/>
      <diagonal/>
    </border>
    <border>
      <left/>
      <right style="hair">
        <color rgb="FF000000"/>
      </right>
      <top style="hair">
        <color indexed="64"/>
      </top>
      <bottom/>
      <diagonal/>
    </border>
    <border>
      <left style="hair">
        <color indexed="64"/>
      </left>
      <right style="hair">
        <color rgb="FF000000"/>
      </right>
      <top style="hair">
        <color indexed="64"/>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style="thin">
        <color indexed="64"/>
      </right>
      <top style="thin">
        <color indexed="64"/>
      </top>
      <bottom style="thin">
        <color indexed="64"/>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style="thin">
        <color rgb="FF000000"/>
      </bottom>
      <diagonal/>
    </border>
  </borders>
  <cellStyleXfs count="20">
    <xf numFmtId="0" fontId="0" fillId="0" borderId="0"/>
    <xf numFmtId="0" fontId="3" fillId="0" borderId="0"/>
    <xf numFmtId="9" fontId="4" fillId="0" borderId="0" applyFont="0" applyFill="0" applyBorder="0" applyAlignment="0" applyProtection="0"/>
    <xf numFmtId="0" fontId="1" fillId="0" borderId="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9" fontId="3" fillId="0" borderId="0" applyFont="0" applyFill="0" applyBorder="0" applyAlignment="0" applyProtection="0"/>
    <xf numFmtId="0" fontId="17" fillId="0" borderId="0"/>
  </cellStyleXfs>
  <cellXfs count="441">
    <xf numFmtId="0" fontId="0" fillId="0" borderId="0" xfId="0"/>
    <xf numFmtId="0" fontId="0" fillId="0" borderId="0" xfId="0" applyAlignment="1">
      <alignment wrapText="1"/>
    </xf>
    <xf numFmtId="0" fontId="2" fillId="0" borderId="2" xfId="0" applyFont="1" applyBorder="1" applyAlignment="1">
      <alignment horizontal="center" vertical="center"/>
    </xf>
    <xf numFmtId="0" fontId="0" fillId="0" borderId="0" xfId="0" applyAlignment="1">
      <alignment horizontal="center" vertical="center"/>
    </xf>
    <xf numFmtId="0" fontId="3" fillId="4" borderId="0" xfId="0" applyFont="1" applyFill="1"/>
    <xf numFmtId="0" fontId="7" fillId="4" borderId="0" xfId="0" applyFont="1" applyFill="1" applyAlignment="1">
      <alignment horizontal="center" vertical="center"/>
    </xf>
    <xf numFmtId="0" fontId="2" fillId="4" borderId="0" xfId="0" applyFont="1" applyFill="1"/>
    <xf numFmtId="0" fontId="3" fillId="4" borderId="0" xfId="0" applyFont="1" applyFill="1" applyAlignment="1">
      <alignment horizontal="center" vertical="center"/>
    </xf>
    <xf numFmtId="0" fontId="6" fillId="0" borderId="0" xfId="17" applyFont="1" applyAlignment="1">
      <alignment horizontal="center" vertical="center" wrapText="1"/>
    </xf>
    <xf numFmtId="0" fontId="6" fillId="15" borderId="2" xfId="17" applyFont="1" applyFill="1" applyBorder="1" applyAlignment="1">
      <alignment horizontal="center" vertical="center" wrapText="1"/>
    </xf>
    <xf numFmtId="0" fontId="6" fillId="12" borderId="2" xfId="17" applyFont="1" applyFill="1" applyBorder="1" applyAlignment="1">
      <alignment horizontal="center" vertical="center" wrapText="1"/>
    </xf>
    <xf numFmtId="0" fontId="6" fillId="16" borderId="2" xfId="17" applyFont="1" applyFill="1" applyBorder="1" applyAlignment="1">
      <alignment horizontal="center" vertical="center" wrapText="1"/>
    </xf>
    <xf numFmtId="0" fontId="6" fillId="11" borderId="2" xfId="17" applyFont="1" applyFill="1" applyBorder="1" applyAlignment="1">
      <alignment horizontal="center" vertical="center" wrapText="1"/>
    </xf>
    <xf numFmtId="0" fontId="6" fillId="11" borderId="3" xfId="17" applyFont="1" applyFill="1" applyBorder="1" applyAlignment="1">
      <alignment horizontal="center" vertical="center" wrapText="1"/>
    </xf>
    <xf numFmtId="0" fontId="6" fillId="8" borderId="3" xfId="17" applyFont="1" applyFill="1" applyBorder="1" applyAlignment="1">
      <alignment horizontal="center" vertical="center" wrapText="1"/>
    </xf>
    <xf numFmtId="0" fontId="6" fillId="8" borderId="2" xfId="17" applyFont="1" applyFill="1" applyBorder="1" applyAlignment="1">
      <alignment horizontal="center" vertical="center" wrapText="1"/>
    </xf>
    <xf numFmtId="0" fontId="3" fillId="4" borderId="0" xfId="0" applyFont="1" applyFill="1" applyProtection="1">
      <protection locked="0"/>
    </xf>
    <xf numFmtId="0" fontId="8" fillId="0" borderId="0" xfId="3" applyFont="1" applyAlignment="1" applyProtection="1">
      <alignment horizontal="center" vertical="center" wrapText="1"/>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0" fontId="6" fillId="4" borderId="0" xfId="17" applyFont="1" applyFill="1" applyAlignment="1" applyProtection="1">
      <alignment horizontal="center" vertical="center" wrapText="1"/>
      <protection locked="0"/>
    </xf>
    <xf numFmtId="0" fontId="9" fillId="4" borderId="0" xfId="0" applyFont="1" applyFill="1" applyAlignment="1" applyProtection="1">
      <alignment horizontal="left" vertical="center" wrapText="1"/>
      <protection locked="0"/>
    </xf>
    <xf numFmtId="0" fontId="7" fillId="4" borderId="0" xfId="0" applyFont="1" applyFill="1" applyAlignment="1" applyProtection="1">
      <alignment horizontal="center" vertical="center"/>
      <protection locked="0"/>
    </xf>
    <xf numFmtId="0" fontId="2" fillId="4" borderId="0" xfId="0" applyFont="1" applyFill="1" applyProtection="1">
      <protection locked="0"/>
    </xf>
    <xf numFmtId="0" fontId="3" fillId="4" borderId="0" xfId="0" applyFont="1" applyFill="1" applyAlignment="1" applyProtection="1">
      <alignment horizontal="center" vertical="center"/>
      <protection locked="0"/>
    </xf>
    <xf numFmtId="0" fontId="6" fillId="18" borderId="2" xfId="17" applyFont="1" applyFill="1" applyBorder="1" applyAlignment="1">
      <alignment horizontal="center" vertical="center" wrapText="1"/>
    </xf>
    <xf numFmtId="0" fontId="7" fillId="0" borderId="0" xfId="0" applyFont="1" applyAlignment="1">
      <alignment horizontal="center" vertical="center"/>
    </xf>
    <xf numFmtId="0" fontId="6" fillId="19" borderId="2" xfId="17" applyFont="1" applyFill="1" applyBorder="1" applyAlignment="1">
      <alignment horizontal="center" vertical="center" wrapText="1"/>
    </xf>
    <xf numFmtId="0" fontId="6" fillId="20" borderId="2" xfId="17" applyFont="1" applyFill="1" applyBorder="1" applyAlignment="1">
      <alignment horizontal="center" vertical="center" wrapText="1"/>
    </xf>
    <xf numFmtId="0" fontId="6" fillId="21" borderId="2" xfId="17" applyFont="1" applyFill="1" applyBorder="1" applyAlignment="1">
      <alignment horizontal="center" vertical="center" wrapText="1"/>
    </xf>
    <xf numFmtId="0" fontId="3" fillId="0" borderId="2" xfId="0" applyFont="1" applyBorder="1" applyAlignment="1">
      <alignment horizontal="left" vertical="center" wrapText="1"/>
    </xf>
    <xf numFmtId="0" fontId="9" fillId="4" borderId="0" xfId="0" applyFont="1" applyFill="1" applyAlignment="1" applyProtection="1">
      <alignment vertical="center" wrapText="1"/>
      <protection locked="0"/>
    </xf>
    <xf numFmtId="0" fontId="9" fillId="4" borderId="0" xfId="0" applyFont="1" applyFill="1"/>
    <xf numFmtId="0" fontId="9" fillId="0" borderId="0" xfId="0" applyFont="1" applyProtection="1">
      <protection locked="0"/>
    </xf>
    <xf numFmtId="0" fontId="9" fillId="0" borderId="0" xfId="0" applyFont="1"/>
    <xf numFmtId="0" fontId="9" fillId="4" borderId="0" xfId="0" applyFont="1" applyFill="1" applyProtection="1">
      <protection locked="0"/>
    </xf>
    <xf numFmtId="0" fontId="6" fillId="22" borderId="2" xfId="17" applyFont="1" applyFill="1" applyBorder="1" applyAlignment="1">
      <alignment horizontal="center" vertical="center" wrapText="1"/>
    </xf>
    <xf numFmtId="0" fontId="24" fillId="15" borderId="2" xfId="17" applyFont="1" applyFill="1" applyBorder="1" applyAlignment="1">
      <alignment horizontal="center" vertical="center" wrapText="1"/>
    </xf>
    <xf numFmtId="0" fontId="9" fillId="4" borderId="4" xfId="0" applyFont="1" applyFill="1" applyBorder="1" applyAlignment="1" applyProtection="1">
      <alignment horizontal="center" vertical="center" wrapText="1"/>
      <protection locked="0"/>
    </xf>
    <xf numFmtId="0" fontId="6" fillId="6" borderId="2" xfId="17" applyFont="1" applyFill="1" applyBorder="1" applyAlignment="1">
      <alignment horizontal="center" vertical="center" wrapText="1"/>
    </xf>
    <xf numFmtId="0" fontId="6" fillId="23" borderId="2" xfId="17" applyFont="1" applyFill="1" applyBorder="1" applyAlignment="1">
      <alignment horizontal="center" vertical="center" wrapText="1"/>
    </xf>
    <xf numFmtId="0" fontId="10" fillId="11" borderId="2" xfId="17" applyFont="1" applyFill="1" applyBorder="1" applyAlignment="1">
      <alignment horizontal="center" vertical="center" wrapText="1"/>
    </xf>
    <xf numFmtId="0" fontId="10" fillId="22" borderId="2" xfId="17" applyFont="1" applyFill="1" applyBorder="1" applyAlignment="1">
      <alignment horizontal="center" vertical="center" wrapText="1"/>
    </xf>
    <xf numFmtId="0" fontId="3" fillId="5" borderId="3" xfId="0" applyFont="1" applyFill="1" applyBorder="1"/>
    <xf numFmtId="0" fontId="3" fillId="5" borderId="6" xfId="0" applyFont="1" applyFill="1" applyBorder="1"/>
    <xf numFmtId="0" fontId="19" fillId="4" borderId="0" xfId="0" applyFont="1" applyFill="1" applyAlignment="1">
      <alignment vertical="center"/>
    </xf>
    <xf numFmtId="0" fontId="9" fillId="4" borderId="8"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9" fillId="0" borderId="2" xfId="0" applyFont="1" applyBorder="1" applyAlignment="1" applyProtection="1">
      <alignment horizontal="center" vertical="center"/>
      <protection hidden="1"/>
    </xf>
    <xf numFmtId="9" fontId="9" fillId="0" borderId="2" xfId="2" applyFont="1" applyBorder="1" applyAlignment="1" applyProtection="1">
      <alignment horizontal="center" vertical="center"/>
      <protection hidden="1"/>
    </xf>
    <xf numFmtId="0" fontId="27" fillId="0" borderId="2" xfId="0" applyFont="1" applyBorder="1" applyAlignment="1">
      <alignment horizontal="center" vertical="center" wrapText="1"/>
    </xf>
    <xf numFmtId="0" fontId="22" fillId="4"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2" xfId="0" applyFont="1" applyBorder="1" applyAlignment="1" applyProtection="1">
      <alignment horizontal="center" vertical="center" wrapText="1"/>
      <protection locked="0"/>
    </xf>
    <xf numFmtId="10" fontId="9" fillId="0" borderId="2" xfId="2" applyNumberFormat="1" applyFont="1" applyBorder="1" applyAlignment="1" applyProtection="1">
      <alignment horizontal="center" vertical="center"/>
      <protection locked="0"/>
    </xf>
    <xf numFmtId="0" fontId="16" fillId="0" borderId="2" xfId="0" applyFont="1" applyBorder="1" applyAlignment="1">
      <alignment horizontal="center" vertical="center"/>
    </xf>
    <xf numFmtId="0" fontId="18" fillId="0" borderId="2" xfId="0" applyFont="1" applyBorder="1" applyAlignment="1">
      <alignment horizontal="left" vertical="center" wrapText="1"/>
    </xf>
    <xf numFmtId="9" fontId="1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5" fillId="3" borderId="2" xfId="0" applyFont="1" applyFill="1" applyBorder="1" applyAlignment="1">
      <alignment horizontal="center" vertical="center"/>
    </xf>
    <xf numFmtId="0" fontId="15" fillId="14" borderId="2" xfId="0" applyFont="1" applyFill="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4" borderId="0" xfId="0" applyFont="1" applyFill="1" applyAlignment="1">
      <alignment vertical="center"/>
    </xf>
    <xf numFmtId="165" fontId="23" fillId="4" borderId="0" xfId="0" applyNumberFormat="1" applyFont="1" applyFill="1" applyAlignment="1" applyProtection="1">
      <alignment vertical="center"/>
      <protection locked="0"/>
    </xf>
    <xf numFmtId="14" fontId="23" fillId="4" borderId="0" xfId="0" applyNumberFormat="1" applyFont="1" applyFill="1" applyAlignment="1" applyProtection="1">
      <alignment vertical="center"/>
      <protection locked="0"/>
    </xf>
    <xf numFmtId="0" fontId="21" fillId="4" borderId="2" xfId="0" applyFont="1" applyFill="1" applyBorder="1" applyAlignment="1">
      <alignment horizontal="center" vertical="center"/>
    </xf>
    <xf numFmtId="0" fontId="21" fillId="4" borderId="2" xfId="0" applyFont="1" applyFill="1" applyBorder="1" applyAlignment="1" applyProtection="1">
      <alignment horizontal="center" vertical="center"/>
      <protection locked="0"/>
    </xf>
    <xf numFmtId="0" fontId="9" fillId="7" borderId="2" xfId="0" applyFont="1" applyFill="1" applyBorder="1" applyAlignment="1">
      <alignment horizontal="center" vertical="center" wrapText="1"/>
    </xf>
    <xf numFmtId="0" fontId="24" fillId="16" borderId="3" xfId="17" applyFont="1" applyFill="1" applyBorder="1" applyAlignment="1">
      <alignment horizontal="center" vertical="center" wrapText="1"/>
    </xf>
    <xf numFmtId="0" fontId="0" fillId="0" borderId="2" xfId="0" applyBorder="1" applyAlignment="1">
      <alignment horizontal="center"/>
    </xf>
    <xf numFmtId="14" fontId="22"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vertical="center"/>
      <protection locked="0"/>
    </xf>
    <xf numFmtId="0" fontId="9" fillId="7" borderId="4" xfId="0" applyFont="1" applyFill="1" applyBorder="1" applyAlignment="1">
      <alignment horizontal="center" vertical="center"/>
    </xf>
    <xf numFmtId="0" fontId="14" fillId="26" borderId="2"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9" fillId="9" borderId="4" xfId="0" applyFont="1" applyFill="1" applyBorder="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32" fillId="0" borderId="2" xfId="0" applyFont="1" applyBorder="1" applyAlignment="1">
      <alignment horizontal="left" vertical="center" wrapText="1"/>
    </xf>
    <xf numFmtId="0" fontId="31" fillId="4" borderId="2" xfId="0" applyFont="1" applyFill="1" applyBorder="1" applyAlignment="1">
      <alignment horizontal="center" vertical="center" wrapText="1"/>
    </xf>
    <xf numFmtId="0" fontId="7" fillId="0" borderId="0" xfId="1" applyFont="1" applyAlignment="1">
      <alignment vertical="center"/>
    </xf>
    <xf numFmtId="0" fontId="12" fillId="0" borderId="0" xfId="1" applyFont="1" applyAlignment="1">
      <alignment horizontal="center" vertical="center"/>
    </xf>
    <xf numFmtId="0" fontId="33" fillId="7" borderId="2" xfId="1" applyFont="1" applyFill="1" applyBorder="1" applyAlignment="1">
      <alignment horizontal="center" vertical="center"/>
    </xf>
    <xf numFmtId="0" fontId="34" fillId="0" borderId="0" xfId="1" applyFont="1" applyAlignment="1">
      <alignment vertical="center" wrapText="1"/>
    </xf>
    <xf numFmtId="0" fontId="19" fillId="0" borderId="0" xfId="1" applyFont="1" applyAlignment="1">
      <alignment vertical="center"/>
    </xf>
    <xf numFmtId="0" fontId="37" fillId="0" borderId="0" xfId="1" applyFont="1" applyAlignment="1">
      <alignment horizontal="left" vertical="center"/>
    </xf>
    <xf numFmtId="0" fontId="38" fillId="0" borderId="2" xfId="1" applyFont="1" applyBorder="1" applyAlignment="1">
      <alignment horizontal="center" vertical="center"/>
    </xf>
    <xf numFmtId="0" fontId="35" fillId="7" borderId="2" xfId="1" applyFont="1" applyFill="1" applyBorder="1" applyAlignment="1">
      <alignment horizontal="center" vertical="center" wrapText="1"/>
    </xf>
    <xf numFmtId="0" fontId="35" fillId="7" borderId="2" xfId="1" applyFont="1" applyFill="1" applyBorder="1" applyAlignment="1">
      <alignment horizontal="center" vertical="center"/>
    </xf>
    <xf numFmtId="0" fontId="40" fillId="28" borderId="7" xfId="17" applyFont="1" applyFill="1" applyBorder="1" applyAlignment="1">
      <alignment horizontal="center" vertical="center" wrapText="1"/>
    </xf>
    <xf numFmtId="0" fontId="39" fillId="28" borderId="2" xfId="1" applyFont="1" applyFill="1" applyBorder="1" applyAlignment="1">
      <alignment horizontal="center" vertical="center"/>
    </xf>
    <xf numFmtId="0" fontId="35" fillId="0" borderId="2" xfId="1" applyFont="1" applyBorder="1" applyAlignment="1">
      <alignment horizontal="center" vertical="center"/>
    </xf>
    <xf numFmtId="0" fontId="12" fillId="0" borderId="0" xfId="1" applyFont="1" applyAlignment="1">
      <alignment horizontal="left" vertical="center"/>
    </xf>
    <xf numFmtId="0" fontId="6" fillId="17" borderId="10" xfId="17" applyFont="1" applyFill="1" applyBorder="1" applyAlignment="1">
      <alignment horizontal="center" vertical="center" wrapText="1"/>
    </xf>
    <xf numFmtId="0" fontId="6" fillId="17" borderId="2" xfId="17" applyFont="1" applyFill="1" applyBorder="1" applyAlignment="1">
      <alignment horizontal="center" vertical="center" wrapText="1"/>
    </xf>
    <xf numFmtId="0" fontId="6" fillId="10" borderId="2" xfId="17" applyFont="1" applyFill="1" applyBorder="1" applyAlignment="1">
      <alignment horizontal="center" vertical="center" wrapText="1"/>
    </xf>
    <xf numFmtId="0" fontId="6" fillId="9" borderId="2" xfId="17" applyFont="1" applyFill="1" applyBorder="1" applyAlignment="1">
      <alignment horizontal="center" vertical="center" wrapText="1"/>
    </xf>
    <xf numFmtId="0" fontId="11" fillId="7"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9" fillId="4" borderId="6" xfId="0" applyFont="1" applyFill="1" applyBorder="1" applyAlignment="1" applyProtection="1">
      <alignment horizontal="center" vertical="center" wrapText="1"/>
      <protection hidden="1"/>
    </xf>
    <xf numFmtId="0" fontId="7" fillId="4" borderId="6" xfId="0" applyFont="1" applyFill="1" applyBorder="1" applyAlignment="1" applyProtection="1">
      <alignment vertical="center" wrapText="1"/>
      <protection hidden="1"/>
    </xf>
    <xf numFmtId="0" fontId="9" fillId="0" borderId="3" xfId="0" applyFont="1" applyBorder="1" applyAlignment="1" applyProtection="1">
      <alignment horizontal="center" vertical="center"/>
      <protection hidden="1"/>
    </xf>
    <xf numFmtId="0" fontId="9" fillId="4" borderId="14" xfId="0" applyFont="1" applyFill="1" applyBorder="1" applyAlignment="1" applyProtection="1">
      <alignment horizontal="center" vertical="center" wrapText="1"/>
      <protection locked="0"/>
    </xf>
    <xf numFmtId="9" fontId="9" fillId="0" borderId="3" xfId="2" applyFont="1" applyBorder="1" applyAlignment="1" applyProtection="1">
      <alignment horizontal="center" vertical="center"/>
      <protection hidden="1"/>
    </xf>
    <xf numFmtId="10" fontId="9" fillId="0" borderId="3" xfId="2" applyNumberFormat="1" applyFont="1" applyBorder="1" applyAlignment="1" applyProtection="1">
      <alignment horizontal="center" vertical="center"/>
      <protection locked="0"/>
    </xf>
    <xf numFmtId="0" fontId="3" fillId="4" borderId="13" xfId="0" applyFont="1" applyFill="1" applyBorder="1"/>
    <xf numFmtId="0" fontId="3" fillId="4" borderId="13" xfId="0" applyFont="1" applyFill="1" applyBorder="1" applyProtection="1">
      <protection locked="0"/>
    </xf>
    <xf numFmtId="0" fontId="3" fillId="4" borderId="13" xfId="0" applyFont="1" applyFill="1" applyBorder="1" applyAlignment="1" applyProtection="1">
      <alignment horizontal="center" vertical="center"/>
      <protection locked="0"/>
    </xf>
    <xf numFmtId="0" fontId="7" fillId="4" borderId="13" xfId="0" applyFont="1" applyFill="1" applyBorder="1" applyAlignment="1">
      <alignment horizontal="center" vertical="center"/>
    </xf>
    <xf numFmtId="0" fontId="2" fillId="4" borderId="13" xfId="0" applyFont="1" applyFill="1" applyBorder="1" applyProtection="1">
      <protection locked="0"/>
    </xf>
    <xf numFmtId="0" fontId="0" fillId="0" borderId="13" xfId="0" applyBorder="1" applyProtection="1">
      <protection locked="0"/>
    </xf>
    <xf numFmtId="0" fontId="0" fillId="0" borderId="13" xfId="0" applyBorder="1"/>
    <xf numFmtId="0" fontId="9" fillId="4" borderId="13" xfId="0" applyFont="1" applyFill="1" applyBorder="1" applyAlignment="1" applyProtection="1">
      <alignment horizontal="center" vertical="center" wrapText="1"/>
      <protection locked="0"/>
    </xf>
    <xf numFmtId="0" fontId="9" fillId="4" borderId="3" xfId="0" applyFont="1" applyFill="1" applyBorder="1" applyAlignment="1">
      <alignment horizontal="center" vertical="center" wrapText="1"/>
    </xf>
    <xf numFmtId="0" fontId="0" fillId="0" borderId="3" xfId="0" applyBorder="1" applyAlignment="1" applyProtection="1">
      <alignment horizontal="left" vertical="center" wrapText="1"/>
      <protection locked="0"/>
    </xf>
    <xf numFmtId="165" fontId="21"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horizontal="center" vertical="center"/>
      <protection locked="0"/>
    </xf>
    <xf numFmtId="0" fontId="9" fillId="4" borderId="0" xfId="0" applyFont="1" applyFill="1" applyAlignment="1" applyProtection="1">
      <alignment horizontal="center" vertical="center" wrapText="1"/>
      <protection locked="0"/>
    </xf>
    <xf numFmtId="0" fontId="6" fillId="17" borderId="7" xfId="17" applyFont="1" applyFill="1" applyBorder="1" applyAlignment="1">
      <alignment horizontal="center" vertical="center" wrapText="1"/>
    </xf>
    <xf numFmtId="0" fontId="6" fillId="20" borderId="3" xfId="17" applyFont="1" applyFill="1" applyBorder="1" applyAlignment="1">
      <alignment horizontal="center" vertical="center" wrapText="1"/>
    </xf>
    <xf numFmtId="0" fontId="6" fillId="17" borderId="3" xfId="17" applyFont="1" applyFill="1" applyBorder="1" applyAlignment="1">
      <alignment horizontal="center" vertical="center" wrapText="1"/>
    </xf>
    <xf numFmtId="0" fontId="6" fillId="10" borderId="3" xfId="17" applyFont="1" applyFill="1" applyBorder="1" applyAlignment="1">
      <alignment horizontal="center" vertical="center" wrapText="1"/>
    </xf>
    <xf numFmtId="0" fontId="6" fillId="9" borderId="3" xfId="17" applyFont="1" applyFill="1" applyBorder="1" applyAlignment="1">
      <alignment horizontal="center" vertical="center" wrapText="1"/>
    </xf>
    <xf numFmtId="0" fontId="6" fillId="11" borderId="1" xfId="17" applyFont="1" applyFill="1" applyBorder="1" applyAlignment="1">
      <alignment horizontal="center" vertical="center" wrapText="1"/>
    </xf>
    <xf numFmtId="0" fontId="6" fillId="21" borderId="3" xfId="17" applyFont="1" applyFill="1" applyBorder="1" applyAlignment="1">
      <alignment horizontal="center" vertical="center" wrapText="1"/>
    </xf>
    <xf numFmtId="0" fontId="0" fillId="0" borderId="2" xfId="0" applyBorder="1"/>
    <xf numFmtId="0" fontId="41" fillId="11" borderId="2" xfId="17"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6" xfId="17" applyFont="1" applyFill="1" applyBorder="1" applyAlignment="1">
      <alignment horizontal="center" vertical="center" wrapText="1"/>
    </xf>
    <xf numFmtId="0" fontId="42" fillId="0" borderId="2" xfId="0" applyFont="1" applyBorder="1" applyAlignment="1">
      <alignment horizontal="center" vertical="center" wrapText="1"/>
    </xf>
    <xf numFmtId="0" fontId="9" fillId="0" borderId="2" xfId="2" applyNumberFormat="1" applyFont="1" applyBorder="1" applyAlignment="1" applyProtection="1">
      <alignment horizontal="center" vertical="center"/>
      <protection hidden="1"/>
    </xf>
    <xf numFmtId="0" fontId="24" fillId="16" borderId="2" xfId="17"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xf numFmtId="0" fontId="2" fillId="0" borderId="2" xfId="0" applyFont="1" applyBorder="1" applyAlignment="1">
      <alignment horizontal="left" vertical="center" wrapText="1"/>
    </xf>
    <xf numFmtId="0" fontId="18" fillId="0" borderId="6" xfId="0" applyFont="1" applyBorder="1" applyAlignment="1">
      <alignment horizontal="left" vertical="center" wrapText="1"/>
    </xf>
    <xf numFmtId="9" fontId="9" fillId="4" borderId="2" xfId="2"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11" fillId="4"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7" fillId="4" borderId="9"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1" fillId="4" borderId="2" xfId="0" applyFont="1" applyFill="1" applyBorder="1" applyAlignment="1" applyProtection="1">
      <alignment horizontal="center" vertical="center" wrapText="1"/>
      <protection locked="0"/>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9" fillId="7" borderId="2" xfId="0" applyFont="1" applyFill="1" applyBorder="1" applyAlignment="1">
      <alignment horizontal="center" vertical="center"/>
    </xf>
    <xf numFmtId="0" fontId="8" fillId="4" borderId="0" xfId="3" applyFont="1" applyFill="1" applyAlignment="1">
      <alignment horizontal="center" vertical="center" wrapText="1"/>
    </xf>
    <xf numFmtId="0" fontId="38" fillId="3" borderId="2" xfId="1" applyFont="1" applyFill="1" applyBorder="1" applyAlignment="1">
      <alignment horizontal="center" vertical="center"/>
    </xf>
    <xf numFmtId="1" fontId="9" fillId="4" borderId="6" xfId="0" applyNumberFormat="1" applyFont="1" applyFill="1" applyBorder="1" applyAlignment="1" applyProtection="1">
      <alignment horizontal="center" vertical="center" wrapText="1"/>
      <protection locked="0"/>
    </xf>
    <xf numFmtId="9" fontId="9" fillId="4" borderId="6" xfId="2"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11" fillId="17" borderId="2" xfId="17" applyFont="1" applyFill="1" applyBorder="1" applyAlignment="1">
      <alignment horizontal="center" vertical="center" wrapText="1"/>
    </xf>
    <xf numFmtId="0" fontId="11" fillId="12" borderId="2" xfId="17" applyFont="1" applyFill="1" applyBorder="1" applyAlignment="1">
      <alignment horizontal="center" vertical="center" wrapText="1"/>
    </xf>
    <xf numFmtId="0" fontId="11" fillId="12" borderId="3" xfId="17" applyFont="1" applyFill="1" applyBorder="1" applyAlignment="1">
      <alignment horizontal="center" vertical="center" wrapText="1"/>
    </xf>
    <xf numFmtId="0" fontId="11" fillId="10" borderId="3" xfId="17" applyFont="1" applyFill="1" applyBorder="1" applyAlignment="1">
      <alignment horizontal="center" vertical="center" wrapText="1"/>
    </xf>
    <xf numFmtId="0" fontId="11" fillId="9" borderId="2" xfId="17" applyFont="1" applyFill="1" applyBorder="1" applyAlignment="1">
      <alignment horizontal="center" vertical="center" wrapText="1"/>
    </xf>
    <xf numFmtId="0" fontId="11" fillId="0" borderId="0" xfId="17" applyFont="1" applyAlignment="1">
      <alignment horizontal="center" vertical="center" wrapText="1"/>
    </xf>
    <xf numFmtId="0" fontId="9" fillId="22" borderId="2" xfId="17" applyFont="1" applyFill="1" applyBorder="1" applyAlignment="1">
      <alignment horizontal="center" vertical="center" wrapText="1"/>
    </xf>
    <xf numFmtId="0" fontId="11" fillId="22" borderId="2" xfId="17" applyFont="1" applyFill="1" applyBorder="1" applyAlignment="1">
      <alignment horizontal="center" vertical="center" wrapText="1"/>
    </xf>
    <xf numFmtId="0" fontId="9" fillId="11" borderId="2" xfId="17" applyFont="1" applyFill="1" applyBorder="1" applyAlignment="1">
      <alignment horizontal="center" vertical="center" wrapText="1"/>
    </xf>
    <xf numFmtId="0" fontId="11" fillId="11" borderId="2" xfId="17" applyFont="1" applyFill="1" applyBorder="1" applyAlignment="1">
      <alignment horizontal="center" vertical="center" wrapText="1"/>
    </xf>
    <xf numFmtId="0" fontId="11" fillId="15" borderId="2" xfId="17" applyFont="1" applyFill="1" applyBorder="1" applyAlignment="1">
      <alignment horizontal="center" vertical="center" wrapText="1"/>
    </xf>
    <xf numFmtId="0" fontId="11" fillId="16" borderId="2" xfId="17" applyFont="1" applyFill="1" applyBorder="1" applyAlignment="1">
      <alignment horizontal="center" vertical="center" wrapText="1"/>
    </xf>
    <xf numFmtId="0" fontId="7" fillId="7" borderId="2" xfId="17" applyFont="1" applyFill="1" applyBorder="1" applyAlignment="1">
      <alignment horizontal="center" vertical="center" wrapText="1"/>
    </xf>
    <xf numFmtId="0" fontId="7" fillId="29" borderId="2" xfId="17" applyFont="1" applyFill="1" applyBorder="1" applyAlignment="1">
      <alignment horizontal="center" vertical="center" wrapText="1"/>
    </xf>
    <xf numFmtId="0" fontId="7" fillId="30" borderId="2" xfId="17" applyFont="1" applyFill="1" applyBorder="1" applyAlignment="1">
      <alignment horizontal="center" vertical="center" wrapText="1"/>
    </xf>
    <xf numFmtId="0" fontId="12" fillId="29" borderId="2" xfId="17" applyFont="1" applyFill="1" applyBorder="1" applyAlignment="1">
      <alignment horizontal="center" vertical="center" wrapText="1"/>
    </xf>
    <xf numFmtId="0" fontId="12" fillId="8" borderId="3" xfId="17" applyFont="1" applyFill="1" applyBorder="1" applyAlignment="1">
      <alignment horizontal="center" vertical="center" wrapText="1"/>
    </xf>
    <xf numFmtId="0" fontId="12" fillId="23" borderId="2" xfId="17" applyFont="1" applyFill="1" applyBorder="1" applyAlignment="1">
      <alignment horizontal="center" vertical="center" wrapText="1"/>
    </xf>
    <xf numFmtId="0" fontId="12" fillId="19" borderId="2" xfId="17" applyFont="1" applyFill="1" applyBorder="1" applyAlignment="1">
      <alignment horizontal="center" vertical="center" wrapText="1"/>
    </xf>
    <xf numFmtId="9" fontId="11" fillId="0" borderId="3" xfId="2" applyFont="1" applyBorder="1" applyAlignment="1" applyProtection="1">
      <alignment horizontal="center" vertical="center"/>
      <protection hidden="1"/>
    </xf>
    <xf numFmtId="9" fontId="9" fillId="0" borderId="3" xfId="2" applyFont="1" applyBorder="1" applyAlignment="1" applyProtection="1">
      <alignment horizontal="center" vertical="center" wrapText="1"/>
      <protection hidden="1"/>
    </xf>
    <xf numFmtId="0" fontId="35" fillId="0" borderId="2" xfId="1" applyFont="1" applyBorder="1" applyAlignment="1">
      <alignment horizontal="center" vertical="center" wrapText="1"/>
    </xf>
    <xf numFmtId="0" fontId="2" fillId="0" borderId="13"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0" fontId="6" fillId="4" borderId="3" xfId="17" applyFont="1" applyFill="1" applyBorder="1" applyAlignment="1">
      <alignment horizontal="center" vertical="center" wrapText="1"/>
    </xf>
    <xf numFmtId="0" fontId="9" fillId="0" borderId="3" xfId="2" applyNumberFormat="1" applyFont="1" applyFill="1" applyBorder="1" applyAlignment="1" applyProtection="1">
      <alignment horizontal="center" vertical="center"/>
    </xf>
    <xf numFmtId="0" fontId="9" fillId="4" borderId="1" xfId="0" applyFont="1" applyFill="1" applyBorder="1" applyAlignment="1" applyProtection="1">
      <alignment horizontal="center" vertical="center" wrapText="1"/>
      <protection locked="0"/>
    </xf>
    <xf numFmtId="0" fontId="9" fillId="0" borderId="3" xfId="2" applyNumberFormat="1" applyFont="1" applyBorder="1" applyAlignment="1" applyProtection="1">
      <alignment horizontal="center" vertical="center"/>
    </xf>
    <xf numFmtId="0" fontId="36" fillId="0" borderId="0" xfId="1" applyFont="1" applyAlignment="1">
      <alignment horizontal="left" vertical="center" wrapText="1"/>
    </xf>
    <xf numFmtId="0" fontId="7" fillId="26"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13" borderId="2" xfId="0" applyFont="1" applyFill="1" applyBorder="1" applyAlignment="1">
      <alignment horizontal="center" vertical="center"/>
    </xf>
    <xf numFmtId="0" fontId="31" fillId="0" borderId="2" xfId="0" applyFont="1" applyBorder="1" applyAlignment="1">
      <alignment horizontal="center" vertical="center" wrapText="1"/>
    </xf>
    <xf numFmtId="0" fontId="11" fillId="4" borderId="2"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9" fillId="4"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7"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pplyProtection="1">
      <alignment horizontal="center" vertical="center"/>
      <protection locked="0"/>
    </xf>
    <xf numFmtId="0" fontId="3" fillId="5" borderId="3"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0" xfId="0" applyFont="1" applyAlignment="1">
      <alignment horizontal="center" vertical="center"/>
    </xf>
    <xf numFmtId="0" fontId="9" fillId="4" borderId="0" xfId="0" applyFont="1" applyFill="1" applyAlignment="1">
      <alignment horizontal="center" vertical="center"/>
    </xf>
    <xf numFmtId="0" fontId="9" fillId="31" borderId="3" xfId="0" applyFont="1" applyFill="1" applyBorder="1" applyAlignment="1">
      <alignment horizontal="center" vertical="center" wrapText="1"/>
    </xf>
    <xf numFmtId="0" fontId="9" fillId="31" borderId="18" xfId="0" applyFont="1" applyFill="1" applyBorder="1" applyAlignment="1">
      <alignment horizontal="center" vertical="center" wrapText="1"/>
    </xf>
    <xf numFmtId="0" fontId="7" fillId="31"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31" borderId="8"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7" fillId="31" borderId="13"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46" fillId="32" borderId="3" xfId="0" applyFont="1" applyFill="1" applyBorder="1" applyAlignment="1">
      <alignment horizontal="center" vertical="center" wrapText="1"/>
    </xf>
    <xf numFmtId="0" fontId="47" fillId="32" borderId="3" xfId="0" applyFont="1" applyFill="1" applyBorder="1" applyAlignment="1">
      <alignment horizontal="center" vertical="center" wrapText="1"/>
    </xf>
    <xf numFmtId="0" fontId="9" fillId="31" borderId="16" xfId="0" applyFont="1" applyFill="1" applyBorder="1" applyAlignment="1">
      <alignment horizontal="center" vertical="center" wrapText="1"/>
    </xf>
    <xf numFmtId="0" fontId="42"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1"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46" fillId="33" borderId="3" xfId="0" applyFont="1" applyFill="1" applyBorder="1" applyAlignment="1">
      <alignment horizontal="center" vertical="center" wrapText="1"/>
    </xf>
    <xf numFmtId="0" fontId="46" fillId="34" borderId="3" xfId="0" applyFont="1" applyFill="1" applyBorder="1" applyAlignment="1">
      <alignment horizontal="center" vertical="center" wrapText="1"/>
    </xf>
    <xf numFmtId="0" fontId="47" fillId="35" borderId="3" xfId="0" applyFont="1" applyFill="1" applyBorder="1" applyAlignment="1">
      <alignment horizontal="center" vertical="center" wrapText="1"/>
    </xf>
    <xf numFmtId="0" fontId="9" fillId="31" borderId="3" xfId="0" applyFont="1" applyFill="1" applyBorder="1" applyAlignment="1">
      <alignment horizontal="center" vertical="center"/>
    </xf>
    <xf numFmtId="0" fontId="9" fillId="31" borderId="0" xfId="0" applyFont="1" applyFill="1" applyAlignment="1">
      <alignment horizontal="center" vertical="center" wrapText="1"/>
    </xf>
    <xf numFmtId="0" fontId="9" fillId="37" borderId="16" xfId="0" applyFont="1" applyFill="1" applyBorder="1" applyAlignment="1">
      <alignment horizontal="center" vertical="center" wrapText="1"/>
    </xf>
    <xf numFmtId="0" fontId="46" fillId="38" borderId="3" xfId="0" applyFont="1" applyFill="1" applyBorder="1" applyAlignment="1">
      <alignment horizontal="center" vertical="center" wrapText="1"/>
    </xf>
    <xf numFmtId="0" fontId="9" fillId="4" borderId="0" xfId="0" applyFont="1" applyFill="1" applyAlignment="1" applyProtection="1">
      <alignment horizontal="center" vertical="center"/>
      <protection locked="0"/>
    </xf>
    <xf numFmtId="0" fontId="9" fillId="31"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1" borderId="24"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46" fillId="38" borderId="1" xfId="0" applyFont="1" applyFill="1" applyBorder="1" applyAlignment="1">
      <alignment horizontal="center" vertical="center" wrapText="1"/>
    </xf>
    <xf numFmtId="0" fontId="46" fillId="34" borderId="2" xfId="0" applyFont="1" applyFill="1" applyBorder="1" applyAlignment="1">
      <alignment horizontal="center" vertical="center" wrapText="1"/>
    </xf>
    <xf numFmtId="0" fontId="47" fillId="35" borderId="2" xfId="0" applyFont="1" applyFill="1" applyBorder="1" applyAlignment="1">
      <alignment horizontal="center" vertical="center" wrapText="1"/>
    </xf>
    <xf numFmtId="0" fontId="9" fillId="31" borderId="15" xfId="0" applyFont="1" applyFill="1" applyBorder="1" applyAlignment="1">
      <alignment horizontal="center" vertical="center" wrapText="1"/>
    </xf>
    <xf numFmtId="0" fontId="9" fillId="31" borderId="26" xfId="0" applyFont="1" applyFill="1" applyBorder="1" applyAlignment="1">
      <alignment horizontal="center" vertical="center" wrapText="1"/>
    </xf>
    <xf numFmtId="0" fontId="46" fillId="32" borderId="15"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0" fillId="0" borderId="2" xfId="0" applyBorder="1" applyAlignment="1">
      <alignment horizontal="center" vertical="center"/>
    </xf>
    <xf numFmtId="0" fontId="9" fillId="31" borderId="6" xfId="0" applyFont="1" applyFill="1" applyBorder="1" applyAlignment="1">
      <alignment horizontal="center" vertical="center" wrapText="1"/>
    </xf>
    <xf numFmtId="0" fontId="9" fillId="31" borderId="28" xfId="0" applyFont="1" applyFill="1" applyBorder="1" applyAlignment="1">
      <alignment horizontal="center" vertical="center" wrapText="1"/>
    </xf>
    <xf numFmtId="0" fontId="46" fillId="34" borderId="6"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2" borderId="2" xfId="0" applyFont="1" applyFill="1" applyBorder="1" applyAlignment="1">
      <alignment horizontal="center" vertical="center" wrapText="1"/>
    </xf>
    <xf numFmtId="0" fontId="47" fillId="32" borderId="2" xfId="0" applyFont="1" applyFill="1" applyBorder="1" applyAlignment="1">
      <alignment horizontal="center" vertical="center" wrapText="1"/>
    </xf>
    <xf numFmtId="0" fontId="9" fillId="39" borderId="1" xfId="0" applyFont="1" applyFill="1" applyBorder="1" applyAlignment="1">
      <alignment horizontal="center" vertical="center" wrapText="1"/>
    </xf>
    <xf numFmtId="0" fontId="42" fillId="31" borderId="1" xfId="0" applyFont="1" applyFill="1" applyBorder="1" applyAlignment="1">
      <alignment horizontal="center" vertical="center" wrapText="1"/>
    </xf>
    <xf numFmtId="0" fontId="9" fillId="31" borderId="18"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xf>
    <xf numFmtId="0" fontId="0" fillId="0" borderId="32" xfId="0" applyBorder="1" applyAlignment="1">
      <alignment horizontal="center" vertical="center"/>
    </xf>
    <xf numFmtId="0" fontId="7" fillId="31" borderId="33" xfId="0" applyFont="1" applyFill="1" applyBorder="1" applyAlignment="1">
      <alignment horizontal="center" vertical="center" wrapText="1"/>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0" fillId="36" borderId="3"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10" fillId="36" borderId="6" xfId="0" applyFont="1" applyFill="1" applyBorder="1" applyAlignment="1">
      <alignment horizontal="center" vertical="center" wrapText="1"/>
    </xf>
    <xf numFmtId="0" fontId="6" fillId="36" borderId="3" xfId="0" applyFont="1" applyFill="1" applyBorder="1" applyAlignment="1">
      <alignment horizontal="center" vertical="center" wrapText="1"/>
    </xf>
    <xf numFmtId="0" fontId="6" fillId="36" borderId="17" xfId="0" applyFont="1" applyFill="1" applyBorder="1" applyAlignment="1">
      <alignment horizontal="center" vertical="center" wrapText="1"/>
    </xf>
    <xf numFmtId="0" fontId="6" fillId="36" borderId="6" xfId="0" applyFont="1" applyFill="1" applyBorder="1" applyAlignment="1">
      <alignment horizontal="center" vertical="center" wrapText="1"/>
    </xf>
    <xf numFmtId="0" fontId="9" fillId="40" borderId="27" xfId="0" applyFont="1" applyFill="1" applyBorder="1" applyAlignment="1">
      <alignment horizontal="center" vertical="center" wrapText="1"/>
    </xf>
    <xf numFmtId="0" fontId="9" fillId="40" borderId="23" xfId="0" applyFont="1" applyFill="1" applyBorder="1" applyAlignment="1">
      <alignment horizontal="center" vertical="center" wrapText="1"/>
    </xf>
    <xf numFmtId="0" fontId="9" fillId="40" borderId="3" xfId="0" applyFont="1" applyFill="1" applyBorder="1" applyAlignment="1">
      <alignment horizontal="center" vertical="center" wrapText="1"/>
    </xf>
    <xf numFmtId="0" fontId="9" fillId="40" borderId="18" xfId="0" applyFont="1" applyFill="1" applyBorder="1" applyAlignment="1">
      <alignment horizontal="center" vertical="center" wrapText="1"/>
    </xf>
    <xf numFmtId="0" fontId="9" fillId="40" borderId="20" xfId="0" applyFont="1" applyFill="1" applyBorder="1" applyAlignment="1">
      <alignment horizontal="center" vertical="center" wrapText="1"/>
    </xf>
    <xf numFmtId="0" fontId="9" fillId="40" borderId="19" xfId="0" applyFont="1" applyFill="1" applyBorder="1" applyAlignment="1">
      <alignment horizontal="center" vertical="center" wrapText="1"/>
    </xf>
    <xf numFmtId="0" fontId="9" fillId="40" borderId="21" xfId="0" applyFont="1" applyFill="1" applyBorder="1" applyAlignment="1">
      <alignment horizontal="center" vertical="center" wrapText="1"/>
    </xf>
    <xf numFmtId="0" fontId="9" fillId="40" borderId="22" xfId="0" applyFont="1" applyFill="1" applyBorder="1" applyAlignment="1">
      <alignment horizontal="center" vertical="center" wrapText="1"/>
    </xf>
    <xf numFmtId="0" fontId="9" fillId="40" borderId="2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44" fillId="40" borderId="21" xfId="0" applyFont="1" applyFill="1" applyBorder="1" applyAlignment="1">
      <alignment horizontal="center" vertical="center" wrapText="1"/>
    </xf>
    <xf numFmtId="0" fontId="44" fillId="40" borderId="29" xfId="0" applyFont="1" applyFill="1" applyBorder="1" applyAlignment="1">
      <alignment horizontal="center" vertical="center" wrapText="1"/>
    </xf>
    <xf numFmtId="0" fontId="9" fillId="40" borderId="30" xfId="0" applyFont="1" applyFill="1" applyBorder="1" applyAlignment="1">
      <alignment horizontal="center" vertical="center" wrapText="1"/>
    </xf>
    <xf numFmtId="0" fontId="9" fillId="40" borderId="31" xfId="0" applyFont="1" applyFill="1" applyBorder="1" applyAlignment="1">
      <alignment horizontal="center" vertical="center" wrapText="1"/>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2" xfId="0" applyFont="1" applyBorder="1" applyAlignment="1">
      <alignment horizontal="center" vertical="center" wrapText="1"/>
    </xf>
    <xf numFmtId="9" fontId="9" fillId="4" borderId="2" xfId="2"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9" fontId="9" fillId="4" borderId="6" xfId="2" applyFont="1" applyFill="1" applyBorder="1" applyAlignment="1" applyProtection="1">
      <alignment horizontal="center" vertical="center" wrapText="1"/>
      <protection hidden="1"/>
    </xf>
    <xf numFmtId="9" fontId="9" fillId="4" borderId="8" xfId="2" applyFont="1" applyFill="1" applyBorder="1" applyAlignment="1" applyProtection="1">
      <alignment horizontal="center" vertical="center" wrapText="1"/>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7" fillId="4" borderId="6"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9" fillId="4" borderId="6" xfId="0" applyFont="1" applyFill="1" applyBorder="1" applyAlignment="1" applyProtection="1">
      <alignment horizontal="center" vertical="center" wrapText="1"/>
      <protection locked="0" hidden="1"/>
    </xf>
    <xf numFmtId="0" fontId="11" fillId="4" borderId="3"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0" borderId="2" xfId="0" applyFont="1" applyBorder="1" applyAlignment="1" applyProtection="1">
      <alignment horizontal="center" vertical="center"/>
      <protection locked="0"/>
    </xf>
    <xf numFmtId="0" fontId="11" fillId="4" borderId="8"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left" vertical="center" wrapText="1"/>
      <protection hidden="1"/>
    </xf>
    <xf numFmtId="0" fontId="7" fillId="4" borderId="9"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7" fillId="0" borderId="2" xfId="0" applyFont="1" applyBorder="1" applyAlignment="1">
      <alignment horizontal="center" vertical="center"/>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6" fillId="4" borderId="2" xfId="17"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8" fillId="7" borderId="4" xfId="0" applyFont="1" applyFill="1" applyBorder="1" applyAlignment="1">
      <alignment horizontal="center" vertical="center"/>
    </xf>
    <xf numFmtId="0" fontId="28" fillId="7"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8" fillId="9" borderId="2"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9" borderId="5"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0" borderId="2" xfId="3" applyFont="1" applyBorder="1" applyAlignment="1" applyProtection="1">
      <alignment horizontal="center" vertical="center" wrapText="1"/>
      <protection locked="0"/>
    </xf>
    <xf numFmtId="0" fontId="8" fillId="0" borderId="4" xfId="3" applyFont="1" applyBorder="1" applyAlignment="1" applyProtection="1">
      <alignment horizontal="center" vertical="center" wrapText="1"/>
      <protection locked="0"/>
    </xf>
    <xf numFmtId="0" fontId="8" fillId="0" borderId="5" xfId="3" applyFont="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3" fillId="4" borderId="2" xfId="0" applyFont="1" applyFill="1" applyBorder="1" applyAlignment="1" applyProtection="1">
      <alignment horizontal="center"/>
      <protection locked="0"/>
    </xf>
    <xf numFmtId="0" fontId="12" fillId="0" borderId="6" xfId="0" applyFont="1" applyBorder="1" applyAlignment="1">
      <alignment horizontal="center" vertical="center"/>
    </xf>
    <xf numFmtId="0" fontId="3" fillId="4" borderId="2" xfId="0" applyFont="1" applyFill="1" applyBorder="1" applyAlignment="1" applyProtection="1">
      <alignment horizontal="center" vertical="center"/>
      <protection locked="0"/>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28" fillId="7" borderId="2" xfId="0" applyFont="1" applyFill="1" applyBorder="1" applyAlignment="1">
      <alignment horizontal="center" vertical="center"/>
    </xf>
    <xf numFmtId="0" fontId="21" fillId="0" borderId="2" xfId="0" applyFont="1" applyBorder="1" applyAlignment="1">
      <alignment horizontal="center" vertical="center"/>
    </xf>
    <xf numFmtId="14" fontId="22" fillId="4" borderId="4" xfId="0" applyNumberFormat="1" applyFont="1" applyFill="1" applyBorder="1" applyAlignment="1" applyProtection="1">
      <alignment horizontal="center" vertical="center"/>
      <protection locked="0"/>
    </xf>
    <xf numFmtId="14" fontId="22" fillId="4" borderId="5" xfId="0" applyNumberFormat="1" applyFont="1" applyFill="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165" fontId="22" fillId="4" borderId="5" xfId="0" applyNumberFormat="1" applyFont="1" applyFill="1" applyBorder="1" applyAlignment="1" applyProtection="1">
      <alignment horizontal="center" vertical="center"/>
      <protection locked="0"/>
    </xf>
    <xf numFmtId="165" fontId="22" fillId="4" borderId="1" xfId="0" applyNumberFormat="1" applyFont="1" applyFill="1" applyBorder="1" applyAlignment="1" applyProtection="1">
      <alignment horizontal="center" vertical="center"/>
      <protection locked="0"/>
    </xf>
    <xf numFmtId="165" fontId="21" fillId="4" borderId="4" xfId="0" applyNumberFormat="1" applyFont="1" applyFill="1" applyBorder="1" applyAlignment="1" applyProtection="1">
      <alignment horizontal="center" vertical="center"/>
      <protection locked="0"/>
    </xf>
    <xf numFmtId="165" fontId="21" fillId="4" borderId="5" xfId="0" applyNumberFormat="1" applyFont="1" applyFill="1" applyBorder="1" applyAlignment="1" applyProtection="1">
      <alignment horizontal="center" vertical="center"/>
      <protection locked="0"/>
    </xf>
    <xf numFmtId="0" fontId="21" fillId="4" borderId="4" xfId="0" applyFont="1" applyFill="1" applyBorder="1" applyAlignment="1">
      <alignment horizontal="center" vertical="center"/>
    </xf>
    <xf numFmtId="0" fontId="21" fillId="4" borderId="1"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 xfId="0" applyFont="1" applyFill="1" applyBorder="1" applyAlignment="1">
      <alignment horizontal="center" vertical="center"/>
    </xf>
    <xf numFmtId="0" fontId="9" fillId="9" borderId="3" xfId="0" applyFont="1" applyFill="1" applyBorder="1" applyAlignment="1">
      <alignment horizontal="center" vertical="center" textRotation="90"/>
    </xf>
    <xf numFmtId="0" fontId="9" fillId="9" borderId="6" xfId="0" applyFont="1" applyFill="1" applyBorder="1" applyAlignment="1">
      <alignment horizontal="center" vertical="center" textRotation="90"/>
    </xf>
    <xf numFmtId="0" fontId="9" fillId="9" borderId="8" xfId="0" applyFont="1" applyFill="1" applyBorder="1" applyAlignment="1">
      <alignment horizontal="center" vertical="center" textRotation="90"/>
    </xf>
    <xf numFmtId="0" fontId="11" fillId="9" borderId="2" xfId="0" applyFont="1" applyFill="1" applyBorder="1" applyAlignment="1">
      <alignment horizontal="center" vertical="center" textRotation="90"/>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1" fillId="7"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left" vertical="center" wrapText="1"/>
      <protection hidden="1"/>
    </xf>
    <xf numFmtId="0" fontId="19" fillId="7" borderId="2" xfId="1" applyFont="1" applyFill="1" applyBorder="1" applyAlignment="1">
      <alignment horizontal="left" vertical="center" wrapText="1"/>
    </xf>
    <xf numFmtId="0" fontId="39" fillId="28" borderId="4" xfId="1" applyFont="1" applyFill="1" applyBorder="1" applyAlignment="1">
      <alignment horizontal="center" vertical="center" wrapText="1"/>
    </xf>
    <xf numFmtId="0" fontId="39" fillId="28" borderId="1" xfId="1" applyFont="1" applyFill="1" applyBorder="1" applyAlignment="1">
      <alignment horizontal="center" vertical="center" wrapText="1"/>
    </xf>
    <xf numFmtId="0" fontId="9" fillId="7" borderId="2" xfId="0" applyFont="1" applyFill="1" applyBorder="1" applyAlignment="1">
      <alignment horizontal="center" vertical="center"/>
    </xf>
    <xf numFmtId="0" fontId="9" fillId="7" borderId="2" xfId="0" applyFont="1" applyFill="1" applyBorder="1" applyAlignment="1">
      <alignment horizontal="center" vertical="center" textRotation="90"/>
    </xf>
  </cellXfs>
  <cellStyles count="20">
    <cellStyle name="Millares 2" xfId="4" xr:uid="{00000000-0005-0000-0000-000000000000}"/>
    <cellStyle name="Millares 2 2" xfId="5" xr:uid="{00000000-0005-0000-0000-000001000000}"/>
    <cellStyle name="Millares 2 2 2" xfId="6" xr:uid="{00000000-0005-0000-0000-000002000000}"/>
    <cellStyle name="Millares 3" xfId="7" xr:uid="{00000000-0005-0000-0000-000003000000}"/>
    <cellStyle name="Millares 3 10" xfId="8" xr:uid="{00000000-0005-0000-0000-000004000000}"/>
    <cellStyle name="Millares 3 2" xfId="9" xr:uid="{00000000-0005-0000-0000-000005000000}"/>
    <cellStyle name="Millares 3 3" xfId="10" xr:uid="{00000000-0005-0000-0000-000006000000}"/>
    <cellStyle name="Millares 3 4" xfId="11" xr:uid="{00000000-0005-0000-0000-000007000000}"/>
    <cellStyle name="Millares 3 5" xfId="12" xr:uid="{00000000-0005-0000-0000-000008000000}"/>
    <cellStyle name="Millares 3 6" xfId="13" xr:uid="{00000000-0005-0000-0000-000009000000}"/>
    <cellStyle name="Millares 3 7" xfId="14" xr:uid="{00000000-0005-0000-0000-00000A000000}"/>
    <cellStyle name="Millares 3 8" xfId="15" xr:uid="{00000000-0005-0000-0000-00000B000000}"/>
    <cellStyle name="Millares 3 9" xfId="16" xr:uid="{00000000-0005-0000-0000-00000C000000}"/>
    <cellStyle name="Normal" xfId="0" builtinId="0"/>
    <cellStyle name="Normal 2" xfId="1" xr:uid="{00000000-0005-0000-0000-00000E000000}"/>
    <cellStyle name="Normal 3" xfId="17" xr:uid="{00000000-0005-0000-0000-00000F000000}"/>
    <cellStyle name="Normal 4" xfId="3" xr:uid="{00000000-0005-0000-0000-000010000000}"/>
    <cellStyle name="Normal 5" xfId="19" xr:uid="{00000000-0005-0000-0000-000011000000}"/>
    <cellStyle name="Porcentaje" xfId="2" builtinId="5"/>
    <cellStyle name="Porcentual 2" xfId="18" xr:uid="{00000000-0005-0000-0000-000013000000}"/>
  </cellStyles>
  <dxfs count="194">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ont>
        <color rgb="FFFF0000"/>
      </font>
      <fill>
        <patternFill>
          <fgColor rgb="FFFF0000"/>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1919"/>
      <color rgb="FF808080"/>
      <color rgb="FF66FF33"/>
      <color rgb="FFFFFD41"/>
      <color rgb="FFB9D0FF"/>
      <color rgb="FFFFB3B3"/>
      <color rgb="FFFF99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2E8F473F-C603-4050-8342-17C8D34AF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87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8C5BDA2C-216A-469D-B113-7E8CA15B1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652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714375</xdr:colOff>
      <xdr:row>1</xdr:row>
      <xdr:rowOff>79375</xdr:rowOff>
    </xdr:from>
    <xdr:ext cx="1095376" cy="811438"/>
    <xdr:pic>
      <xdr:nvPicPr>
        <xdr:cNvPr id="2" name="Imagen 1">
          <a:extLst>
            <a:ext uri="{FF2B5EF4-FFF2-40B4-BE49-F238E27FC236}">
              <a16:creationId xmlns:a16="http://schemas.microsoft.com/office/drawing/2014/main" id="{207AA098-571F-4910-A06C-2AF156FD4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425" y="241300"/>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653142</xdr:colOff>
      <xdr:row>1</xdr:row>
      <xdr:rowOff>81643</xdr:rowOff>
    </xdr:from>
    <xdr:to>
      <xdr:col>2</xdr:col>
      <xdr:colOff>653142</xdr:colOff>
      <xdr:row>1</xdr:row>
      <xdr:rowOff>81643</xdr:rowOff>
    </xdr:to>
    <xdr:pic>
      <xdr:nvPicPr>
        <xdr:cNvPr id="2" name="Picture 11" descr="colombia bn">
          <a:extLst>
            <a:ext uri="{FF2B5EF4-FFF2-40B4-BE49-F238E27FC236}">
              <a16:creationId xmlns:a16="http://schemas.microsoft.com/office/drawing/2014/main" id="{D8830D35-D11E-45EA-BE26-F6F465E99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1035" y="24492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38099</xdr:colOff>
      <xdr:row>3</xdr:row>
      <xdr:rowOff>66676</xdr:rowOff>
    </xdr:from>
    <xdr:to>
      <xdr:col>5</xdr:col>
      <xdr:colOff>876300</xdr:colOff>
      <xdr:row>9</xdr:row>
      <xdr:rowOff>476251</xdr:rowOff>
    </xdr:to>
    <xdr:sp macro="" textlink="">
      <xdr:nvSpPr>
        <xdr:cNvPr id="15" name="Rectángulo 14">
          <a:extLst>
            <a:ext uri="{FF2B5EF4-FFF2-40B4-BE49-F238E27FC236}">
              <a16:creationId xmlns:a16="http://schemas.microsoft.com/office/drawing/2014/main" id="{61EB9820-FC52-4AF9-98ED-A83A3C6A7972}"/>
            </a:ext>
          </a:extLst>
        </xdr:cNvPr>
        <xdr:cNvSpPr/>
      </xdr:nvSpPr>
      <xdr:spPr>
        <a:xfrm>
          <a:off x="1438274" y="723901"/>
          <a:ext cx="1752601" cy="2876550"/>
        </a:xfrm>
        <a:prstGeom prst="rect">
          <a:avLst/>
        </a:prstGeom>
        <a:solidFill>
          <a:schemeClr val="bg2">
            <a:alpha val="60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CO" sz="1400" b="1">
              <a:solidFill>
                <a:schemeClr val="tx1"/>
              </a:solidFill>
              <a:latin typeface="Calibri Light" panose="020F0302020204030204" pitchFamily="34" charset="0"/>
              <a:cs typeface="Calibri Light" panose="020F0302020204030204" pitchFamily="34" charset="0"/>
            </a:rPr>
            <a:t>Estos niveles NO aplican para los riesgos de cumplimiento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ionline.sharepoint.com/Users/nmorales/OneDrive%20para%20la%20Empresa%201/DOCUMENTACION/ESTRAT&#201;GICO/FORMATOS/Formatos%20Mapa%20Riesgo%20Anticorrup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ionline.sharepoint.com/Users/imaldonado/Downloads/Matriz%20de%20Riesgos%20de%20Seguridad%20de%20la%20informacio&#769;n%20DAF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nionline.sharepoint.com/Users/jhfajardo/Downloads/matriz_control_interno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F-040"/>
      <sheetName val="SEPG-F-2"/>
      <sheetName val="SEPG-2B"/>
      <sheetName val="SEPG-3"/>
      <sheetName val="SEPG-3B"/>
      <sheetName val="SEPG-F-4"/>
      <sheetName val=" SEPG-F-5"/>
      <sheetName val="SEPG-F-030"/>
      <sheetName val="CAMBIOS 2014-2015"/>
      <sheetName val="CAMBIOS 2015 - 2016"/>
      <sheetName val="DB"/>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0"/>
  <sheetViews>
    <sheetView showGridLines="0" zoomScale="60" zoomScaleNormal="60" workbookViewId="0">
      <selection activeCell="F14" sqref="F14"/>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91" t="s">
        <v>0</v>
      </c>
      <c r="H2" s="392"/>
      <c r="I2" s="392"/>
      <c r="J2" s="392"/>
      <c r="K2" s="392"/>
      <c r="L2" s="392"/>
      <c r="M2" s="392"/>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93" t="s">
        <v>1</v>
      </c>
      <c r="H3" s="394"/>
      <c r="I3" s="394"/>
      <c r="J3" s="394"/>
      <c r="K3" s="394"/>
      <c r="L3" s="394"/>
      <c r="M3" s="394"/>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95" t="s">
        <v>6</v>
      </c>
      <c r="G7" s="395"/>
      <c r="H7" s="395"/>
      <c r="I7" s="395"/>
      <c r="K7" s="396" t="s">
        <v>7</v>
      </c>
      <c r="L7" s="397"/>
      <c r="M7" s="398"/>
      <c r="N7" s="17"/>
      <c r="U7" s="23"/>
      <c r="W7" s="20"/>
      <c r="X7" s="21"/>
      <c r="AA7" s="20"/>
      <c r="AD7" s="22"/>
      <c r="AE7" s="23"/>
      <c r="AF7" s="23"/>
      <c r="AG7" s="23"/>
      <c r="AH7" s="23"/>
      <c r="AI7" s="23"/>
      <c r="AJ7" s="17"/>
      <c r="AM7" s="18"/>
      <c r="AY7" s="18"/>
      <c r="BB7" s="18"/>
      <c r="BC7" s="18"/>
    </row>
    <row r="8" spans="1:84" s="16" customFormat="1" ht="38.25" customHeight="1" x14ac:dyDescent="0.2">
      <c r="B8" s="18"/>
      <c r="F8" s="399"/>
      <c r="G8" s="399"/>
      <c r="H8" s="399"/>
      <c r="I8" s="399"/>
      <c r="K8" s="400" t="s">
        <v>8</v>
      </c>
      <c r="L8" s="401"/>
      <c r="M8" s="402"/>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82" t="s">
        <v>9</v>
      </c>
      <c r="D11" s="382"/>
      <c r="E11" s="382"/>
      <c r="F11" s="382"/>
      <c r="G11" s="382"/>
      <c r="H11" s="382"/>
      <c r="I11" s="382"/>
      <c r="J11" s="382"/>
      <c r="K11" s="382"/>
      <c r="L11" s="382"/>
      <c r="M11" s="382"/>
      <c r="N11" s="5"/>
      <c r="O11" s="382" t="s">
        <v>10</v>
      </c>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c r="AS11" s="382" t="s">
        <v>11</v>
      </c>
      <c r="AT11" s="382"/>
      <c r="AU11" s="382"/>
      <c r="AV11" s="382"/>
      <c r="AW11" s="382"/>
      <c r="AX11" s="382"/>
      <c r="AY11" s="382"/>
      <c r="AZ11" s="382"/>
      <c r="BA11" s="382"/>
      <c r="BB11" s="382"/>
      <c r="BC11" s="382"/>
      <c r="BD11" s="382"/>
      <c r="BE11" s="382"/>
      <c r="BF11" s="382"/>
      <c r="BG11" s="382"/>
      <c r="BI11" s="47"/>
      <c r="BJ11"/>
      <c r="BK11" s="382" t="s">
        <v>12</v>
      </c>
      <c r="BL11" s="382"/>
      <c r="BM11" s="382"/>
      <c r="BN11" s="382"/>
      <c r="BO11" s="382"/>
      <c r="BP11" s="382"/>
      <c r="BQ11" s="382"/>
      <c r="BR11" s="382"/>
      <c r="BS11" s="382"/>
      <c r="BT11" s="382"/>
      <c r="BU11" s="382"/>
      <c r="BV11" s="382"/>
      <c r="BW11" s="382"/>
      <c r="BX11" s="382"/>
      <c r="BY11" s="382"/>
      <c r="CA11" s="383" t="s">
        <v>13</v>
      </c>
      <c r="CB11" s="384"/>
      <c r="CC11" s="384"/>
      <c r="CD11" s="384"/>
      <c r="CE11" s="384"/>
      <c r="CF11" s="385"/>
    </row>
    <row r="12" spans="1:84" ht="15" x14ac:dyDescent="0.2">
      <c r="B12" s="4"/>
      <c r="C12" s="386" t="s">
        <v>14</v>
      </c>
      <c r="D12" s="386"/>
      <c r="E12" s="386"/>
      <c r="F12" s="386"/>
      <c r="G12" s="386"/>
      <c r="H12" s="386"/>
      <c r="I12" s="386"/>
      <c r="J12" s="386"/>
      <c r="K12" s="386"/>
      <c r="L12" s="386"/>
      <c r="M12" s="386"/>
      <c r="N12" s="30"/>
      <c r="O12" s="387" t="s">
        <v>15</v>
      </c>
      <c r="P12" s="388"/>
      <c r="Q12" s="388"/>
      <c r="R12" s="388"/>
      <c r="S12" s="388"/>
      <c r="T12" s="388"/>
      <c r="U12" s="388"/>
      <c r="V12" s="389"/>
      <c r="W12" s="390" t="s">
        <v>16</v>
      </c>
      <c r="X12" s="390"/>
      <c r="Y12" s="390"/>
      <c r="Z12" s="390"/>
      <c r="AA12" s="390"/>
      <c r="AB12" s="387" t="s">
        <v>17</v>
      </c>
      <c r="AC12" s="388"/>
      <c r="AD12" s="388"/>
      <c r="AE12" s="388"/>
      <c r="AF12" s="388"/>
      <c r="AG12" s="388"/>
      <c r="AH12" s="388"/>
      <c r="AI12" s="388"/>
      <c r="AJ12" s="388"/>
      <c r="AK12" s="388"/>
      <c r="AL12" s="388"/>
      <c r="AM12" s="388"/>
      <c r="AN12" s="389"/>
      <c r="AO12" s="387" t="s">
        <v>18</v>
      </c>
      <c r="AP12" s="388"/>
      <c r="AQ12" s="389"/>
      <c r="AR12"/>
      <c r="AS12" s="390" t="s">
        <v>19</v>
      </c>
      <c r="AT12" s="390"/>
      <c r="AU12" s="390"/>
      <c r="AV12" s="390"/>
      <c r="AW12" s="390"/>
      <c r="AX12" s="390"/>
      <c r="AY12" s="390"/>
      <c r="AZ12" s="390"/>
      <c r="BA12" s="390"/>
      <c r="BB12" s="390"/>
      <c r="BC12" s="390"/>
      <c r="BD12" s="390"/>
      <c r="BE12" s="390"/>
      <c r="BF12" s="390"/>
      <c r="BG12" s="390"/>
      <c r="BI12" s="48"/>
      <c r="BJ12"/>
      <c r="BK12" s="403"/>
      <c r="BL12" s="403"/>
      <c r="BM12" s="403"/>
      <c r="BN12" s="403"/>
      <c r="BO12" s="403"/>
      <c r="BP12" s="403"/>
      <c r="BQ12" s="403"/>
      <c r="BR12" s="403"/>
      <c r="BS12" s="403"/>
      <c r="BT12" s="403"/>
      <c r="BU12" s="403"/>
      <c r="BV12" s="403"/>
      <c r="BW12" s="403"/>
      <c r="BX12" s="404"/>
      <c r="BY12" s="404"/>
      <c r="CA12" s="381"/>
      <c r="CB12" s="381"/>
      <c r="CC12" s="381"/>
      <c r="CD12" s="381"/>
      <c r="CE12" s="381"/>
      <c r="CF12" s="381"/>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77"/>
      <c r="BY14" s="376"/>
      <c r="CA14" s="376"/>
      <c r="CB14" s="378"/>
      <c r="CC14" s="376"/>
      <c r="CD14" s="376"/>
      <c r="CE14" s="376"/>
      <c r="CF14" s="376"/>
    </row>
    <row r="15" spans="1:84" s="36" customFormat="1" ht="46.5" customHeight="1" x14ac:dyDescent="0.25">
      <c r="B15" s="369" t="s">
        <v>97</v>
      </c>
      <c r="C15" s="370"/>
      <c r="D15" s="167"/>
      <c r="E15" s="370"/>
      <c r="F15" s="370"/>
      <c r="G15" s="370"/>
      <c r="H15" s="169"/>
      <c r="I15" s="373"/>
      <c r="J15" s="340"/>
      <c r="K15" s="340"/>
      <c r="L15" s="340"/>
      <c r="M15" s="367"/>
      <c r="N15" s="35"/>
      <c r="O15" s="350"/>
      <c r="P15" s="156"/>
      <c r="Q15" s="350"/>
      <c r="R15" s="350" t="str">
        <f>IF(Q15="MUY BAJA
(20%)","20%",IF(Q15="BAJA 
(40%)","40%",IF(Q15="MODERADA
(60%)","60%",IF(Q15="ALTA
(80%)","80%",IF(Q15="MUY ALTA
(100%)","100%","0%")))))</f>
        <v>0%</v>
      </c>
      <c r="S15" s="350"/>
      <c r="T15" s="350"/>
      <c r="U15" s="365" t="str">
        <f>IF(T15="INSIGNIFICANTE
(20%)","20%",IF(T15="MENOR
(40%)","40%",IF(T15="MODERADO
(60%)","60%",IF(T15="MAYOR
(80%)","80%",IF(T15="CATASTRÓFICO
(100%)","100%","0%")))))</f>
        <v>0%</v>
      </c>
      <c r="V15" s="358"/>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50"/>
      <c r="AP15" s="350"/>
      <c r="AQ15" s="358"/>
      <c r="AR15" s="37"/>
      <c r="AS15" s="360"/>
      <c r="AT15" s="360"/>
      <c r="AU15" s="363" t="str">
        <f t="shared" ref="AU15" si="4">IF(AS15="Reducir","SI",IF(AS15="Aceptar","NO",IF(AS15="Evitar","NO"," ")))</f>
        <v xml:space="preserve"> </v>
      </c>
      <c r="AV15" s="347"/>
      <c r="AW15" s="354" t="str">
        <f>IF($AU15="SI","Diligencie aquí la acción",IF($AU15="NO","N/A"," "))</f>
        <v xml:space="preserve"> </v>
      </c>
      <c r="AX15" s="356" t="str">
        <f t="shared" ref="AX15" si="5">IF($AU15="SI","Diligencie aquí el responsable",IF($AU15="NO","N/A"," "))</f>
        <v xml:space="preserve"> </v>
      </c>
      <c r="AY15" s="356" t="str">
        <f>IF($AU15="SI","Diligencie aquí la fecha de implementación de la acción",IF($AU15="NO","N/A"," "))</f>
        <v xml:space="preserve"> </v>
      </c>
      <c r="AZ15" s="356" t="str">
        <f>IF($AU15="SI","Diligencie aquí la fecha de seguimiento a la acción",IF($AU15="NO","N/A"," "))</f>
        <v xml:space="preserve"> </v>
      </c>
      <c r="BA15" s="336"/>
      <c r="BB15" s="350"/>
      <c r="BC15" s="347"/>
      <c r="BD15" s="350"/>
      <c r="BE15" s="350"/>
      <c r="BF15" s="350"/>
      <c r="BG15" s="347"/>
      <c r="BH15" s="38"/>
      <c r="BI15" s="48"/>
      <c r="BJ15" s="39"/>
      <c r="BK15" s="353"/>
      <c r="BL15" s="341"/>
      <c r="BM15" s="341"/>
      <c r="BN15" s="344" t="str">
        <f t="shared" ref="BN15" si="6">IF(BM15=0,"100%",IFERROR(BL15/BM15/BL15," "))</f>
        <v>100%</v>
      </c>
      <c r="BO15" s="340"/>
      <c r="BP15" s="336"/>
      <c r="BQ15" s="340"/>
      <c r="BR15" s="335"/>
      <c r="BS15" s="336"/>
      <c r="BT15" s="375"/>
      <c r="BU15" s="336"/>
      <c r="BV15" s="339"/>
      <c r="BW15" s="340"/>
      <c r="BX15" s="377"/>
      <c r="BY15" s="376"/>
      <c r="CA15" s="376"/>
      <c r="CB15" s="379"/>
      <c r="CC15" s="376"/>
      <c r="CD15" s="376"/>
      <c r="CE15" s="376"/>
      <c r="CF15" s="376"/>
    </row>
    <row r="16" spans="1:84" s="36" customFormat="1" ht="46.5" customHeight="1" x14ac:dyDescent="0.25">
      <c r="B16" s="369"/>
      <c r="C16" s="371"/>
      <c r="D16" s="168"/>
      <c r="E16" s="371"/>
      <c r="F16" s="371"/>
      <c r="G16" s="371"/>
      <c r="H16" s="170"/>
      <c r="I16" s="374"/>
      <c r="J16" s="340"/>
      <c r="K16" s="340"/>
      <c r="L16" s="340"/>
      <c r="M16" s="368"/>
      <c r="N16" s="35"/>
      <c r="O16" s="351"/>
      <c r="P16" s="157"/>
      <c r="Q16" s="351"/>
      <c r="R16" s="351"/>
      <c r="S16" s="351"/>
      <c r="T16" s="351"/>
      <c r="U16" s="365"/>
      <c r="V16" s="359"/>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51"/>
      <c r="AP16" s="351"/>
      <c r="AQ16" s="359"/>
      <c r="AR16" s="37"/>
      <c r="AS16" s="361"/>
      <c r="AT16" s="361"/>
      <c r="AU16" s="364"/>
      <c r="AV16" s="348"/>
      <c r="AW16" s="355"/>
      <c r="AX16" s="357"/>
      <c r="AY16" s="357"/>
      <c r="AZ16" s="357"/>
      <c r="BA16" s="336"/>
      <c r="BB16" s="351"/>
      <c r="BC16" s="348"/>
      <c r="BD16" s="351"/>
      <c r="BE16" s="351"/>
      <c r="BF16" s="351"/>
      <c r="BG16" s="348"/>
      <c r="BH16" s="38"/>
      <c r="BI16" s="48"/>
      <c r="BJ16" s="39"/>
      <c r="BK16" s="353"/>
      <c r="BL16" s="342"/>
      <c r="BM16" s="342"/>
      <c r="BN16" s="345"/>
      <c r="BO16" s="340"/>
      <c r="BP16" s="336"/>
      <c r="BQ16" s="340"/>
      <c r="BR16" s="335"/>
      <c r="BS16" s="336"/>
      <c r="BT16" s="375"/>
      <c r="BU16" s="336"/>
      <c r="BV16" s="339"/>
      <c r="BW16" s="340"/>
      <c r="BX16" s="377"/>
      <c r="BY16" s="376"/>
      <c r="CA16" s="376"/>
      <c r="CB16" s="379"/>
      <c r="CC16" s="376"/>
      <c r="CD16" s="376"/>
      <c r="CE16" s="376"/>
      <c r="CF16" s="376"/>
    </row>
    <row r="17" spans="1:84" s="36" customFormat="1" ht="46.5" customHeight="1" x14ac:dyDescent="0.25">
      <c r="B17" s="369"/>
      <c r="C17" s="371"/>
      <c r="D17" s="168"/>
      <c r="E17" s="372"/>
      <c r="F17" s="372"/>
      <c r="G17" s="371"/>
      <c r="H17" s="170"/>
      <c r="I17" s="374"/>
      <c r="J17" s="340"/>
      <c r="K17" s="340"/>
      <c r="L17" s="340"/>
      <c r="M17" s="368"/>
      <c r="N17" s="35"/>
      <c r="O17" s="352"/>
      <c r="P17" s="158"/>
      <c r="Q17" s="351"/>
      <c r="R17" s="352"/>
      <c r="S17" s="351"/>
      <c r="T17" s="352"/>
      <c r="U17" s="365"/>
      <c r="V17" s="366"/>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52"/>
      <c r="AP17" s="352"/>
      <c r="AQ17" s="359"/>
      <c r="AR17" s="37"/>
      <c r="AS17" s="362"/>
      <c r="AT17" s="362"/>
      <c r="AU17" s="364"/>
      <c r="AV17" s="349"/>
      <c r="AW17" s="355"/>
      <c r="AX17" s="357"/>
      <c r="AY17" s="357"/>
      <c r="AZ17" s="357"/>
      <c r="BA17" s="336"/>
      <c r="BB17" s="352"/>
      <c r="BC17" s="349"/>
      <c r="BD17" s="352"/>
      <c r="BE17" s="352"/>
      <c r="BF17" s="352"/>
      <c r="BG17" s="349"/>
      <c r="BH17" s="38"/>
      <c r="BI17" s="48"/>
      <c r="BJ17" s="39"/>
      <c r="BK17" s="353"/>
      <c r="BL17" s="343"/>
      <c r="BM17" s="343"/>
      <c r="BN17" s="346"/>
      <c r="BO17" s="340"/>
      <c r="BP17" s="336"/>
      <c r="BQ17" s="340"/>
      <c r="BR17" s="335"/>
      <c r="BS17" s="336"/>
      <c r="BT17" s="375"/>
      <c r="BU17" s="336"/>
      <c r="BV17" s="339"/>
      <c r="BW17" s="340"/>
      <c r="BX17" s="377"/>
      <c r="BY17" s="376"/>
      <c r="CA17" s="376"/>
      <c r="CB17" s="379"/>
      <c r="CC17" s="376"/>
      <c r="CD17" s="376"/>
      <c r="CE17" s="376"/>
      <c r="CF17" s="376"/>
    </row>
    <row r="18" spans="1:84" s="36" customFormat="1" ht="46.5" customHeight="1" x14ac:dyDescent="0.25">
      <c r="B18" s="369" t="s">
        <v>98</v>
      </c>
      <c r="C18" s="370"/>
      <c r="D18" s="167"/>
      <c r="E18" s="370"/>
      <c r="F18" s="370"/>
      <c r="G18" s="370"/>
      <c r="H18" s="169"/>
      <c r="I18" s="373"/>
      <c r="J18" s="340"/>
      <c r="K18" s="340"/>
      <c r="L18" s="340"/>
      <c r="M18" s="367"/>
      <c r="N18" s="35"/>
      <c r="O18" s="350"/>
      <c r="P18" s="156"/>
      <c r="Q18" s="350"/>
      <c r="R18" s="350" t="str">
        <f>IF(Q18="MUY BAJA
(20%)","20%",IF(Q18="BAJA 
(40%)","40%",IF(Q18="MODERADA
(60%)","60%",IF(Q18="ALTA
(80%)","80%",IF(Q18="MUY ALTA
(100%)","100%","0%")))))</f>
        <v>0%</v>
      </c>
      <c r="S18" s="350"/>
      <c r="T18" s="350"/>
      <c r="U18" s="365" t="str">
        <f t="shared" ref="U18" si="7">IF(T18="INSIGNIFICANTE
(20%)","20%",IF(T18="MENOR
(40%)","40%",IF(T18="MODERADO
(60%)","60%",IF(T18="MAYOR
(80%)","80%",IF(T18="CATASTRÓFICO
(100%)","100%","0%")))))</f>
        <v>0%</v>
      </c>
      <c r="V18" s="358"/>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50"/>
      <c r="AP18" s="350"/>
      <c r="AQ18" s="358"/>
      <c r="AR18" s="37"/>
      <c r="AS18" s="360"/>
      <c r="AT18" s="360"/>
      <c r="AU18" s="363" t="str">
        <f t="shared" ref="AU18" si="8">IF(AS18="Reducir","SI",IF(AS18="Aceptar","NO",IF(AS18="Evitar","NO"," ")))</f>
        <v xml:space="preserve"> </v>
      </c>
      <c r="AV18" s="347"/>
      <c r="AW18" s="354" t="str">
        <f t="shared" ref="AW18" si="9">IF($AU18="SI","Diligencie aquí la acción",IF($AU18="NO","N/A"," "))</f>
        <v xml:space="preserve"> </v>
      </c>
      <c r="AX18" s="356" t="str">
        <f t="shared" ref="AX18" si="10">IF($AU18="SI","Diligencie aquí el responsable",IF($AU18="NO","N/A"," "))</f>
        <v xml:space="preserve"> </v>
      </c>
      <c r="AY18" s="356" t="str">
        <f t="shared" ref="AY18" si="11">IF($AU18="SI","Diligencie aquí la fecha de implementación de la acción",IF($AU18="NO","N/A"," "))</f>
        <v xml:space="preserve"> </v>
      </c>
      <c r="AZ18" s="356" t="str">
        <f t="shared" ref="AZ18" si="12">IF($AU18="SI","Diligencie aquí la fecha de seguimiento a la acción",IF($AU18="NO","N/A"," "))</f>
        <v xml:space="preserve"> </v>
      </c>
      <c r="BA18" s="336"/>
      <c r="BB18" s="350"/>
      <c r="BC18" s="347"/>
      <c r="BD18" s="350"/>
      <c r="BE18" s="350"/>
      <c r="BF18" s="350"/>
      <c r="BG18" s="347"/>
      <c r="BH18" s="38"/>
      <c r="BI18" s="48"/>
      <c r="BJ18" s="39"/>
      <c r="BK18" s="353"/>
      <c r="BL18" s="341"/>
      <c r="BM18" s="341"/>
      <c r="BN18" s="344" t="str">
        <f t="shared" ref="BN18" si="13">IF(BM18=0,"100%",IFERROR(BL18/BM18/BL18," "))</f>
        <v>100%</v>
      </c>
      <c r="BO18" s="340"/>
      <c r="BP18" s="336"/>
      <c r="BQ18" s="340"/>
      <c r="BR18" s="335"/>
      <c r="BS18" s="336"/>
      <c r="BT18" s="337"/>
      <c r="BU18" s="336"/>
      <c r="BV18" s="339"/>
      <c r="BW18" s="340"/>
      <c r="BX18" s="377"/>
      <c r="BY18" s="376"/>
      <c r="CA18" s="376"/>
      <c r="CB18" s="379"/>
      <c r="CC18" s="376"/>
      <c r="CD18" s="376"/>
      <c r="CE18" s="376"/>
      <c r="CF18" s="376"/>
    </row>
    <row r="19" spans="1:84" s="36" customFormat="1" ht="46.5" customHeight="1" x14ac:dyDescent="0.25">
      <c r="B19" s="369"/>
      <c r="C19" s="371"/>
      <c r="D19" s="168"/>
      <c r="E19" s="371"/>
      <c r="F19" s="371"/>
      <c r="G19" s="371"/>
      <c r="H19" s="170"/>
      <c r="I19" s="374"/>
      <c r="J19" s="340"/>
      <c r="K19" s="340"/>
      <c r="L19" s="340"/>
      <c r="M19" s="368"/>
      <c r="N19" s="35"/>
      <c r="O19" s="351"/>
      <c r="P19" s="157"/>
      <c r="Q19" s="351"/>
      <c r="R19" s="351"/>
      <c r="S19" s="351"/>
      <c r="T19" s="351"/>
      <c r="U19" s="365"/>
      <c r="V19" s="359"/>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51"/>
      <c r="AP19" s="351"/>
      <c r="AQ19" s="359"/>
      <c r="AR19" s="37"/>
      <c r="AS19" s="361"/>
      <c r="AT19" s="361"/>
      <c r="AU19" s="364"/>
      <c r="AV19" s="348"/>
      <c r="AW19" s="355"/>
      <c r="AX19" s="357"/>
      <c r="AY19" s="357"/>
      <c r="AZ19" s="357"/>
      <c r="BA19" s="336"/>
      <c r="BB19" s="351"/>
      <c r="BC19" s="348"/>
      <c r="BD19" s="351"/>
      <c r="BE19" s="351"/>
      <c r="BF19" s="351"/>
      <c r="BG19" s="348"/>
      <c r="BH19" s="38"/>
      <c r="BI19" s="48"/>
      <c r="BJ19" s="39"/>
      <c r="BK19" s="353"/>
      <c r="BL19" s="342"/>
      <c r="BM19" s="342"/>
      <c r="BN19" s="345"/>
      <c r="BO19" s="340"/>
      <c r="BP19" s="336"/>
      <c r="BQ19" s="340"/>
      <c r="BR19" s="335"/>
      <c r="BS19" s="336"/>
      <c r="BT19" s="337"/>
      <c r="BU19" s="336"/>
      <c r="BV19" s="339"/>
      <c r="BW19" s="340"/>
      <c r="BX19" s="377"/>
      <c r="BY19" s="376"/>
      <c r="CA19" s="376"/>
      <c r="CB19" s="379"/>
      <c r="CC19" s="376"/>
      <c r="CD19" s="376"/>
      <c r="CE19" s="376"/>
      <c r="CF19" s="376"/>
    </row>
    <row r="20" spans="1:84" s="36" customFormat="1" ht="46.5" customHeight="1" x14ac:dyDescent="0.25">
      <c r="B20" s="369"/>
      <c r="C20" s="371"/>
      <c r="D20" s="168"/>
      <c r="E20" s="372"/>
      <c r="F20" s="372"/>
      <c r="G20" s="371"/>
      <c r="H20" s="170"/>
      <c r="I20" s="374"/>
      <c r="J20" s="340"/>
      <c r="K20" s="340"/>
      <c r="L20" s="340"/>
      <c r="M20" s="368"/>
      <c r="N20" s="35"/>
      <c r="O20" s="352"/>
      <c r="P20" s="158"/>
      <c r="Q20" s="351"/>
      <c r="R20" s="352"/>
      <c r="S20" s="351"/>
      <c r="T20" s="352"/>
      <c r="U20" s="365"/>
      <c r="V20" s="366"/>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52"/>
      <c r="AP20" s="352"/>
      <c r="AQ20" s="359"/>
      <c r="AR20" s="37"/>
      <c r="AS20" s="362"/>
      <c r="AT20" s="362"/>
      <c r="AU20" s="364"/>
      <c r="AV20" s="349"/>
      <c r="AW20" s="355"/>
      <c r="AX20" s="357"/>
      <c r="AY20" s="357"/>
      <c r="AZ20" s="357"/>
      <c r="BA20" s="336"/>
      <c r="BB20" s="352"/>
      <c r="BC20" s="349"/>
      <c r="BD20" s="352"/>
      <c r="BE20" s="352"/>
      <c r="BF20" s="352"/>
      <c r="BG20" s="349"/>
      <c r="BH20" s="38"/>
      <c r="BI20" s="48"/>
      <c r="BJ20" s="39"/>
      <c r="BK20" s="353"/>
      <c r="BL20" s="343"/>
      <c r="BM20" s="343"/>
      <c r="BN20" s="346"/>
      <c r="BO20" s="340"/>
      <c r="BP20" s="336"/>
      <c r="BQ20" s="340"/>
      <c r="BR20" s="335"/>
      <c r="BS20" s="336"/>
      <c r="BT20" s="338"/>
      <c r="BU20" s="336"/>
      <c r="BV20" s="339"/>
      <c r="BW20" s="340"/>
      <c r="BX20" s="377"/>
      <c r="BY20" s="376"/>
      <c r="CA20" s="376"/>
      <c r="CB20" s="380"/>
      <c r="CC20" s="376"/>
      <c r="CD20" s="376"/>
      <c r="CE20" s="376"/>
      <c r="CF20" s="376"/>
    </row>
    <row r="21" spans="1:84" s="36" customFormat="1" ht="46.5" customHeight="1" x14ac:dyDescent="0.25">
      <c r="B21" s="369" t="s">
        <v>99</v>
      </c>
      <c r="C21" s="370"/>
      <c r="D21" s="167"/>
      <c r="E21" s="370"/>
      <c r="F21" s="370"/>
      <c r="G21" s="370"/>
      <c r="H21" s="169"/>
      <c r="I21" s="373"/>
      <c r="J21" s="340"/>
      <c r="K21" s="340"/>
      <c r="L21" s="340"/>
      <c r="M21" s="367"/>
      <c r="N21" s="35"/>
      <c r="O21" s="350"/>
      <c r="P21" s="156"/>
      <c r="Q21" s="350"/>
      <c r="R21" s="350" t="str">
        <f>IF(Q21="MUY BAJA
(20%)","20%",IF(Q21="BAJA 
(40%)","40%",IF(Q21="MODERADA
(60%)","60%",IF(Q21="ALTA
(80%)","80%",IF(Q21="MUY ALTA
(100%)","100%","0%")))))</f>
        <v>0%</v>
      </c>
      <c r="S21" s="350"/>
      <c r="T21" s="350"/>
      <c r="U21" s="365" t="str">
        <f t="shared" ref="U21" si="14">IF(T21="INSIGNIFICANTE
(20%)","20%",IF(T21="MENOR
(40%)","40%",IF(T21="MODERADO
(60%)","60%",IF(T21="MAYOR
(80%)","80%",IF(T21="CATASTRÓFICO
(100%)","100%","0%")))))</f>
        <v>0%</v>
      </c>
      <c r="V21" s="358"/>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50"/>
      <c r="AP21" s="350"/>
      <c r="AQ21" s="358"/>
      <c r="AR21" s="37"/>
      <c r="AS21" s="360"/>
      <c r="AT21" s="360"/>
      <c r="AU21" s="363" t="str">
        <f t="shared" ref="AU21" si="15">IF(AS21="Reducir","SI",IF(AS21="Aceptar","NO",IF(AS21="Evitar","NO"," ")))</f>
        <v xml:space="preserve"> </v>
      </c>
      <c r="AV21" s="347"/>
      <c r="AW21" s="354" t="str">
        <f t="shared" ref="AW21" si="16">IF($AU21="SI","Diligencie aquí la acción",IF($AU21="NO","N/A"," "))</f>
        <v xml:space="preserve"> </v>
      </c>
      <c r="AX21" s="356" t="str">
        <f t="shared" ref="AX21" si="17">IF($AU21="SI","Diligencie aquí el responsable",IF($AU21="NO","N/A"," "))</f>
        <v xml:space="preserve"> </v>
      </c>
      <c r="AY21" s="356" t="str">
        <f t="shared" ref="AY21" si="18">IF($AU21="SI","Diligencie aquí la fecha de implementación de la acción",IF($AU21="NO","N/A"," "))</f>
        <v xml:space="preserve"> </v>
      </c>
      <c r="AZ21" s="356" t="str">
        <f t="shared" ref="AZ21" si="19">IF($AU21="SI","Diligencie aquí la fecha de seguimiento a la acción",IF($AU21="NO","N/A"," "))</f>
        <v xml:space="preserve"> </v>
      </c>
      <c r="BA21" s="336"/>
      <c r="BB21" s="350"/>
      <c r="BC21" s="347"/>
      <c r="BD21" s="350"/>
      <c r="BE21" s="350"/>
      <c r="BF21" s="350"/>
      <c r="BG21" s="347"/>
      <c r="BH21" s="38"/>
      <c r="BI21" s="48"/>
      <c r="BJ21" s="39"/>
      <c r="BK21" s="353"/>
      <c r="BL21" s="341"/>
      <c r="BM21" s="341"/>
      <c r="BN21" s="344" t="str">
        <f t="shared" ref="BN21" si="20">IF(BM21=0,"100%",IFERROR(BL21/BM21/BL21," "))</f>
        <v>100%</v>
      </c>
      <c r="BO21" s="340"/>
      <c r="BP21" s="336"/>
      <c r="BQ21" s="340"/>
      <c r="BR21" s="335"/>
      <c r="BS21" s="336"/>
      <c r="BT21" s="337"/>
      <c r="BU21" s="336"/>
      <c r="BV21" s="339"/>
      <c r="BW21" s="340"/>
      <c r="BX21"/>
      <c r="BY21"/>
      <c r="CA21"/>
      <c r="CB21"/>
      <c r="CC21"/>
      <c r="CD21"/>
      <c r="CE21"/>
      <c r="CF21"/>
    </row>
    <row r="22" spans="1:84" s="36" customFormat="1" ht="46.5" customHeight="1" x14ac:dyDescent="0.25">
      <c r="B22" s="369"/>
      <c r="C22" s="371"/>
      <c r="D22" s="168"/>
      <c r="E22" s="371"/>
      <c r="F22" s="371"/>
      <c r="G22" s="371"/>
      <c r="H22" s="170"/>
      <c r="I22" s="374"/>
      <c r="J22" s="340"/>
      <c r="K22" s="340"/>
      <c r="L22" s="340"/>
      <c r="M22" s="368"/>
      <c r="N22" s="35"/>
      <c r="O22" s="351"/>
      <c r="P22" s="157"/>
      <c r="Q22" s="351"/>
      <c r="R22" s="351"/>
      <c r="S22" s="351"/>
      <c r="T22" s="351"/>
      <c r="U22" s="365"/>
      <c r="V22" s="359"/>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51"/>
      <c r="AP22" s="351"/>
      <c r="AQ22" s="359"/>
      <c r="AR22" s="37"/>
      <c r="AS22" s="361"/>
      <c r="AT22" s="361"/>
      <c r="AU22" s="364"/>
      <c r="AV22" s="348"/>
      <c r="AW22" s="355"/>
      <c r="AX22" s="357"/>
      <c r="AY22" s="357"/>
      <c r="AZ22" s="357"/>
      <c r="BA22" s="336"/>
      <c r="BB22" s="351"/>
      <c r="BC22" s="348"/>
      <c r="BD22" s="351"/>
      <c r="BE22" s="351"/>
      <c r="BF22" s="351"/>
      <c r="BG22" s="348"/>
      <c r="BH22" s="38"/>
      <c r="BI22" s="48"/>
      <c r="BJ22" s="39"/>
      <c r="BK22" s="353"/>
      <c r="BL22" s="342"/>
      <c r="BM22" s="342"/>
      <c r="BN22" s="345"/>
      <c r="BO22" s="340"/>
      <c r="BP22" s="336"/>
      <c r="BQ22" s="340"/>
      <c r="BR22" s="335"/>
      <c r="BS22" s="336"/>
      <c r="BT22" s="337"/>
      <c r="BU22" s="336"/>
      <c r="BV22" s="339"/>
      <c r="BW22" s="340"/>
      <c r="BX22"/>
      <c r="BY22"/>
      <c r="CA22"/>
      <c r="CB22"/>
      <c r="CC22"/>
      <c r="CD22"/>
      <c r="CE22"/>
      <c r="CF22"/>
    </row>
    <row r="23" spans="1:84" s="36" customFormat="1" ht="46.5" customHeight="1" x14ac:dyDescent="0.25">
      <c r="B23" s="369"/>
      <c r="C23" s="371"/>
      <c r="D23" s="168"/>
      <c r="E23" s="372"/>
      <c r="F23" s="372"/>
      <c r="G23" s="371"/>
      <c r="H23" s="170"/>
      <c r="I23" s="374"/>
      <c r="J23" s="340"/>
      <c r="K23" s="340"/>
      <c r="L23" s="340"/>
      <c r="M23" s="368"/>
      <c r="N23" s="35"/>
      <c r="O23" s="352"/>
      <c r="P23" s="158"/>
      <c r="Q23" s="351"/>
      <c r="R23" s="352"/>
      <c r="S23" s="351"/>
      <c r="T23" s="352"/>
      <c r="U23" s="365"/>
      <c r="V23" s="366"/>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52"/>
      <c r="AP23" s="352"/>
      <c r="AQ23" s="359"/>
      <c r="AR23" s="37"/>
      <c r="AS23" s="362"/>
      <c r="AT23" s="362"/>
      <c r="AU23" s="364"/>
      <c r="AV23" s="349"/>
      <c r="AW23" s="355"/>
      <c r="AX23" s="357"/>
      <c r="AY23" s="357"/>
      <c r="AZ23" s="357"/>
      <c r="BA23" s="336"/>
      <c r="BB23" s="352"/>
      <c r="BC23" s="349"/>
      <c r="BD23" s="352"/>
      <c r="BE23" s="352"/>
      <c r="BF23" s="352"/>
      <c r="BG23" s="349"/>
      <c r="BH23" s="38"/>
      <c r="BI23" s="48"/>
      <c r="BJ23" s="39"/>
      <c r="BK23" s="353"/>
      <c r="BL23" s="343"/>
      <c r="BM23" s="343"/>
      <c r="BN23" s="346"/>
      <c r="BO23" s="340"/>
      <c r="BP23" s="336"/>
      <c r="BQ23" s="340"/>
      <c r="BR23" s="335"/>
      <c r="BS23" s="336"/>
      <c r="BT23" s="338"/>
      <c r="BU23" s="336"/>
      <c r="BV23" s="339"/>
      <c r="BW23" s="340"/>
      <c r="BX23"/>
      <c r="BY23"/>
      <c r="CA23"/>
      <c r="CB23"/>
      <c r="CC23"/>
      <c r="CD23"/>
      <c r="CE23"/>
      <c r="CF23"/>
    </row>
    <row r="24" spans="1:84" s="36" customFormat="1" ht="46.5" customHeight="1" x14ac:dyDescent="0.25">
      <c r="B24" s="369" t="s">
        <v>100</v>
      </c>
      <c r="C24" s="370"/>
      <c r="D24" s="167"/>
      <c r="E24" s="370"/>
      <c r="F24" s="370"/>
      <c r="G24" s="370"/>
      <c r="H24" s="169"/>
      <c r="I24" s="373"/>
      <c r="J24" s="340"/>
      <c r="K24" s="340"/>
      <c r="L24" s="340"/>
      <c r="M24" s="367"/>
      <c r="N24" s="35"/>
      <c r="O24" s="350"/>
      <c r="P24" s="156"/>
      <c r="Q24" s="350"/>
      <c r="R24" s="350" t="str">
        <f>IF(Q24="MUY BAJA
(20%)","20%",IF(Q24="BAJA 
(40%)","40%",IF(Q24="MODERADA
(60%)","60%",IF(Q24="ALTA
(80%)","80%",IF(Q24="MUY ALTA
(100%)","100%","0%")))))</f>
        <v>0%</v>
      </c>
      <c r="S24" s="350"/>
      <c r="T24" s="350"/>
      <c r="U24" s="365" t="str">
        <f t="shared" ref="U24" si="21">IF(T24="INSIGNIFICANTE
(20%)","20%",IF(T24="MENOR
(40%)","40%",IF(T24="MODERADO
(60%)","60%",IF(T24="MAYOR
(80%)","80%",IF(T24="CATASTRÓFICO
(100%)","100%","0%")))))</f>
        <v>0%</v>
      </c>
      <c r="V24" s="358"/>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50"/>
      <c r="AP24" s="350"/>
      <c r="AQ24" s="358"/>
      <c r="AR24" s="37"/>
      <c r="AS24" s="360"/>
      <c r="AT24" s="360"/>
      <c r="AU24" s="363" t="str">
        <f t="shared" ref="AU24" si="22">IF(AS24="Reducir","SI",IF(AS24="Aceptar","NO",IF(AS24="Evitar","NO"," ")))</f>
        <v xml:space="preserve"> </v>
      </c>
      <c r="AV24" s="347"/>
      <c r="AW24" s="354" t="str">
        <f t="shared" ref="AW24" si="23">IF($AU24="SI","Diligencie aquí la acción",IF($AU24="NO","N/A"," "))</f>
        <v xml:space="preserve"> </v>
      </c>
      <c r="AX24" s="356" t="str">
        <f t="shared" ref="AX24" si="24">IF($AU24="SI","Diligencie aquí el responsable",IF($AU24="NO","N/A"," "))</f>
        <v xml:space="preserve"> </v>
      </c>
      <c r="AY24" s="356" t="str">
        <f t="shared" ref="AY24" si="25">IF($AU24="SI","Diligencie aquí la fecha de implementación de la acción",IF($AU24="NO","N/A"," "))</f>
        <v xml:space="preserve"> </v>
      </c>
      <c r="AZ24" s="356" t="str">
        <f t="shared" ref="AZ24" si="26">IF($AU24="SI","Diligencie aquí la fecha de seguimiento a la acción",IF($AU24="NO","N/A"," "))</f>
        <v xml:space="preserve"> </v>
      </c>
      <c r="BA24" s="336"/>
      <c r="BB24" s="350"/>
      <c r="BC24" s="347"/>
      <c r="BD24" s="350"/>
      <c r="BE24" s="350"/>
      <c r="BF24" s="350"/>
      <c r="BG24" s="347"/>
      <c r="BH24" s="38"/>
      <c r="BI24" s="48"/>
      <c r="BJ24" s="39"/>
      <c r="BK24" s="353"/>
      <c r="BL24" s="341"/>
      <c r="BM24" s="341"/>
      <c r="BN24" s="344" t="str">
        <f t="shared" ref="BN24" si="27">IF(BM24=0,"100%",IFERROR(BL24/BM24/BL24," "))</f>
        <v>100%</v>
      </c>
      <c r="BO24" s="340"/>
      <c r="BP24" s="336"/>
      <c r="BQ24" s="340"/>
      <c r="BR24" s="335"/>
      <c r="BS24" s="336"/>
      <c r="BT24" s="337"/>
      <c r="BU24" s="336"/>
      <c r="BV24" s="339"/>
      <c r="BW24" s="340"/>
      <c r="BX24"/>
      <c r="BY24"/>
      <c r="CA24"/>
      <c r="CB24"/>
      <c r="CC24"/>
      <c r="CD24"/>
      <c r="CE24"/>
      <c r="CF24"/>
    </row>
    <row r="25" spans="1:84" s="36" customFormat="1" ht="46.5" customHeight="1" x14ac:dyDescent="0.25">
      <c r="B25" s="369"/>
      <c r="C25" s="371"/>
      <c r="D25" s="168"/>
      <c r="E25" s="371"/>
      <c r="F25" s="371"/>
      <c r="G25" s="371"/>
      <c r="H25" s="170"/>
      <c r="I25" s="374"/>
      <c r="J25" s="340"/>
      <c r="K25" s="340"/>
      <c r="L25" s="340"/>
      <c r="M25" s="368"/>
      <c r="N25" s="35"/>
      <c r="O25" s="351"/>
      <c r="P25" s="157"/>
      <c r="Q25" s="351"/>
      <c r="R25" s="351"/>
      <c r="S25" s="351"/>
      <c r="T25" s="351"/>
      <c r="U25" s="365"/>
      <c r="V25" s="359"/>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51"/>
      <c r="AP25" s="351"/>
      <c r="AQ25" s="359"/>
      <c r="AR25" s="37"/>
      <c r="AS25" s="361"/>
      <c r="AT25" s="361"/>
      <c r="AU25" s="364"/>
      <c r="AV25" s="348"/>
      <c r="AW25" s="355"/>
      <c r="AX25" s="357"/>
      <c r="AY25" s="357"/>
      <c r="AZ25" s="357"/>
      <c r="BA25" s="336"/>
      <c r="BB25" s="351"/>
      <c r="BC25" s="348"/>
      <c r="BD25" s="351"/>
      <c r="BE25" s="351"/>
      <c r="BF25" s="351"/>
      <c r="BG25" s="348"/>
      <c r="BH25" s="38"/>
      <c r="BI25" s="48"/>
      <c r="BJ25" s="39"/>
      <c r="BK25" s="353"/>
      <c r="BL25" s="342"/>
      <c r="BM25" s="342"/>
      <c r="BN25" s="345"/>
      <c r="BO25" s="340"/>
      <c r="BP25" s="336"/>
      <c r="BQ25" s="340"/>
      <c r="BR25" s="335"/>
      <c r="BS25" s="336"/>
      <c r="BT25" s="337"/>
      <c r="BU25" s="336"/>
      <c r="BV25" s="339"/>
      <c r="BW25" s="340"/>
      <c r="BX25"/>
      <c r="BY25"/>
      <c r="CA25"/>
      <c r="CB25"/>
      <c r="CC25"/>
      <c r="CD25"/>
      <c r="CE25"/>
      <c r="CF25"/>
    </row>
    <row r="26" spans="1:84" s="36" customFormat="1" ht="46.5" customHeight="1" x14ac:dyDescent="0.25">
      <c r="B26" s="369"/>
      <c r="C26" s="371"/>
      <c r="D26" s="168"/>
      <c r="E26" s="372"/>
      <c r="F26" s="372"/>
      <c r="G26" s="371"/>
      <c r="H26" s="170"/>
      <c r="I26" s="374"/>
      <c r="J26" s="340"/>
      <c r="K26" s="340"/>
      <c r="L26" s="340"/>
      <c r="M26" s="368"/>
      <c r="N26" s="35"/>
      <c r="O26" s="352"/>
      <c r="P26" s="157"/>
      <c r="Q26" s="351"/>
      <c r="R26" s="352"/>
      <c r="S26" s="351"/>
      <c r="T26" s="352"/>
      <c r="U26" s="365"/>
      <c r="V26" s="366"/>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52"/>
      <c r="AP26" s="352"/>
      <c r="AQ26" s="359"/>
      <c r="AR26" s="37"/>
      <c r="AS26" s="362"/>
      <c r="AT26" s="362"/>
      <c r="AU26" s="364"/>
      <c r="AV26" s="349"/>
      <c r="AW26" s="355"/>
      <c r="AX26" s="357"/>
      <c r="AY26" s="357"/>
      <c r="AZ26" s="357"/>
      <c r="BA26" s="336"/>
      <c r="BB26" s="352"/>
      <c r="BC26" s="349"/>
      <c r="BD26" s="352"/>
      <c r="BE26" s="352"/>
      <c r="BF26" s="352"/>
      <c r="BG26" s="349"/>
      <c r="BH26" s="38"/>
      <c r="BI26" s="48"/>
      <c r="BJ26" s="39"/>
      <c r="BK26" s="353"/>
      <c r="BL26" s="343"/>
      <c r="BM26" s="343"/>
      <c r="BN26" s="346"/>
      <c r="BO26" s="340"/>
      <c r="BP26" s="336"/>
      <c r="BQ26" s="340"/>
      <c r="BR26" s="335"/>
      <c r="BS26" s="336"/>
      <c r="BT26" s="338"/>
      <c r="BU26" s="336"/>
      <c r="BV26" s="339"/>
      <c r="BW26" s="340"/>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28" t="s">
        <v>101</v>
      </c>
      <c r="G29" s="329"/>
      <c r="H29" s="329"/>
      <c r="I29" s="329"/>
      <c r="J29" s="329"/>
      <c r="K29" s="329"/>
      <c r="L29" s="329"/>
      <c r="M29" s="329"/>
      <c r="BK29" s="330" t="s">
        <v>102</v>
      </c>
      <c r="BL29" s="330"/>
      <c r="BM29" s="330"/>
      <c r="BN29" s="330"/>
      <c r="BO29" s="330"/>
      <c r="BP29" s="330"/>
      <c r="BQ29" s="330"/>
    </row>
    <row r="30" spans="1:84" ht="15.75" x14ac:dyDescent="0.2">
      <c r="F30" s="54"/>
      <c r="G30" s="331" t="s">
        <v>103</v>
      </c>
      <c r="H30" s="332"/>
      <c r="I30" s="332"/>
      <c r="J30" s="332"/>
      <c r="K30" s="332"/>
      <c r="L30" s="332"/>
      <c r="M30" s="333"/>
      <c r="BK30" s="57"/>
      <c r="BL30" s="334" t="s">
        <v>103</v>
      </c>
      <c r="BM30" s="334"/>
      <c r="BN30" s="334"/>
      <c r="BO30" s="334" t="s">
        <v>104</v>
      </c>
      <c r="BP30" s="334"/>
      <c r="BQ30" s="58"/>
    </row>
    <row r="31" spans="1:84" s="16" customFormat="1" ht="15.75" x14ac:dyDescent="0.2">
      <c r="A31" s="4"/>
      <c r="F31" s="59" t="s">
        <v>105</v>
      </c>
      <c r="G31" s="324"/>
      <c r="H31" s="325"/>
      <c r="I31" s="325"/>
      <c r="J31" s="325"/>
      <c r="K31" s="325"/>
      <c r="L31" s="325"/>
      <c r="M31" s="326"/>
      <c r="R31" s="28"/>
      <c r="S31" s="28"/>
      <c r="Z31" s="28"/>
      <c r="AB31" s="28"/>
      <c r="AC31" s="5"/>
      <c r="AE31" s="4"/>
      <c r="AF31" s="28"/>
      <c r="AI31" s="27"/>
      <c r="AJ31" s="28"/>
      <c r="AK31" s="28"/>
      <c r="AL31" s="28"/>
      <c r="AM31" s="28"/>
      <c r="AN31" s="28"/>
      <c r="AR31" s="18"/>
      <c r="BD31"/>
      <c r="BG31"/>
      <c r="BH31"/>
      <c r="BK31" s="56" t="s">
        <v>105</v>
      </c>
      <c r="BL31" s="327"/>
      <c r="BM31" s="327"/>
      <c r="BN31" s="327"/>
      <c r="BO31" s="327"/>
      <c r="BP31" s="327"/>
      <c r="BQ31" s="327" t="s">
        <v>106</v>
      </c>
      <c r="BZ31" s="4"/>
    </row>
    <row r="32" spans="1:84" s="16" customFormat="1" ht="15.75" x14ac:dyDescent="0.2">
      <c r="A32" s="4"/>
      <c r="F32" s="59" t="s">
        <v>105</v>
      </c>
      <c r="G32" s="324"/>
      <c r="H32" s="325"/>
      <c r="I32" s="325"/>
      <c r="J32" s="325"/>
      <c r="K32" s="325"/>
      <c r="L32" s="325"/>
      <c r="M32" s="326"/>
      <c r="R32" s="28"/>
      <c r="S32" s="28"/>
      <c r="Z32" s="28"/>
      <c r="AB32" s="28"/>
      <c r="AC32" s="5"/>
      <c r="AE32" s="4"/>
      <c r="AF32" s="28"/>
      <c r="AI32" s="27"/>
      <c r="AJ32" s="28"/>
      <c r="AK32" s="28"/>
      <c r="AL32" s="28"/>
      <c r="AM32" s="28"/>
      <c r="AN32" s="28"/>
      <c r="AR32" s="18"/>
      <c r="BD32"/>
      <c r="BG32"/>
      <c r="BH32"/>
      <c r="BK32" s="56" t="s">
        <v>105</v>
      </c>
      <c r="BL32" s="327"/>
      <c r="BM32" s="327"/>
      <c r="BN32" s="327"/>
      <c r="BO32" s="327"/>
      <c r="BP32" s="327"/>
      <c r="BQ32" s="327"/>
      <c r="BZ32" s="4"/>
    </row>
    <row r="33" spans="1:78" s="16" customFormat="1" ht="15.75" x14ac:dyDescent="0.2">
      <c r="A33" s="4"/>
      <c r="F33" s="59" t="s">
        <v>105</v>
      </c>
      <c r="G33" s="324"/>
      <c r="H33" s="325"/>
      <c r="I33" s="325"/>
      <c r="J33" s="325"/>
      <c r="K33" s="325"/>
      <c r="L33" s="325"/>
      <c r="M33" s="326"/>
      <c r="R33" s="28"/>
      <c r="S33" s="28"/>
      <c r="Z33" s="28"/>
      <c r="AB33" s="28"/>
      <c r="AC33" s="5"/>
      <c r="AE33" s="4"/>
      <c r="AF33" s="28"/>
      <c r="AI33" s="27"/>
      <c r="AJ33" s="28"/>
      <c r="AK33" s="28"/>
      <c r="AL33" s="28"/>
      <c r="AM33" s="28"/>
      <c r="AN33" s="28"/>
      <c r="AR33" s="18"/>
      <c r="BD33"/>
      <c r="BG33"/>
      <c r="BH33"/>
      <c r="BK33" s="56" t="s">
        <v>105</v>
      </c>
      <c r="BL33" s="327"/>
      <c r="BM33" s="327"/>
      <c r="BN33" s="327"/>
      <c r="BO33" s="327"/>
      <c r="BP33" s="327"/>
      <c r="BQ33" s="327"/>
      <c r="BZ33" s="4"/>
    </row>
    <row r="34" spans="1:78" s="16" customFormat="1" ht="15.75" x14ac:dyDescent="0.2">
      <c r="A34" s="4"/>
      <c r="F34" s="59" t="s">
        <v>105</v>
      </c>
      <c r="G34" s="324"/>
      <c r="H34" s="325"/>
      <c r="I34" s="325"/>
      <c r="J34" s="325"/>
      <c r="K34" s="325"/>
      <c r="L34" s="325"/>
      <c r="M34" s="326"/>
      <c r="R34" s="28"/>
      <c r="S34" s="28"/>
      <c r="Z34" s="28"/>
      <c r="AB34" s="28"/>
      <c r="AC34" s="5"/>
      <c r="AE34" s="4"/>
      <c r="AF34" s="28"/>
      <c r="AI34" s="27"/>
      <c r="AJ34" s="28"/>
      <c r="AK34" s="28"/>
      <c r="AL34" s="28"/>
      <c r="AM34" s="28"/>
      <c r="AN34" s="28"/>
      <c r="AR34" s="18"/>
      <c r="BD34"/>
      <c r="BG34"/>
      <c r="BH34"/>
      <c r="BK34" s="56" t="s">
        <v>105</v>
      </c>
      <c r="BL34" s="327"/>
      <c r="BM34" s="327"/>
      <c r="BN34" s="327"/>
      <c r="BO34" s="327"/>
      <c r="BP34" s="327"/>
      <c r="BQ34" s="327"/>
      <c r="BZ34" s="4"/>
    </row>
    <row r="35" spans="1:78" s="16" customFormat="1" ht="15.75" x14ac:dyDescent="0.2">
      <c r="A35" s="4"/>
      <c r="F35" s="59" t="s">
        <v>105</v>
      </c>
      <c r="G35" s="324"/>
      <c r="H35" s="325"/>
      <c r="I35" s="325"/>
      <c r="J35" s="325"/>
      <c r="K35" s="325"/>
      <c r="L35" s="325"/>
      <c r="M35" s="326"/>
      <c r="R35" s="28"/>
      <c r="S35" s="28"/>
      <c r="Z35" s="28"/>
      <c r="AB35" s="28"/>
      <c r="AC35" s="5"/>
      <c r="AE35" s="4"/>
      <c r="AF35" s="28"/>
      <c r="AI35" s="27"/>
      <c r="AJ35" s="28"/>
      <c r="AK35" s="28"/>
      <c r="AL35" s="28"/>
      <c r="AM35" s="28"/>
      <c r="AN35" s="28"/>
      <c r="AR35" s="18"/>
      <c r="BD35"/>
      <c r="BG35"/>
      <c r="BH35"/>
      <c r="BK35" s="56" t="s">
        <v>105</v>
      </c>
      <c r="BL35" s="327"/>
      <c r="BM35" s="327"/>
      <c r="BN35" s="327"/>
      <c r="BO35" s="327"/>
      <c r="BP35" s="327"/>
      <c r="BQ35" s="327"/>
      <c r="BZ35" s="4"/>
    </row>
    <row r="36" spans="1:78" s="16" customFormat="1" ht="15.75" x14ac:dyDescent="0.2">
      <c r="A36" s="4"/>
      <c r="F36" s="59" t="s">
        <v>107</v>
      </c>
      <c r="G36" s="324"/>
      <c r="H36" s="325"/>
      <c r="I36" s="325"/>
      <c r="J36" s="325"/>
      <c r="K36" s="325"/>
      <c r="L36" s="325"/>
      <c r="M36" s="326"/>
      <c r="R36" s="28"/>
      <c r="S36" s="28"/>
      <c r="Z36" s="28"/>
      <c r="AB36" s="28"/>
      <c r="AC36" s="5"/>
      <c r="AE36" s="4"/>
      <c r="AF36" s="28"/>
      <c r="AI36" s="27"/>
      <c r="AJ36" s="28"/>
      <c r="AK36" s="28"/>
      <c r="AL36" s="28"/>
      <c r="AM36" s="28"/>
      <c r="AN36" s="28"/>
      <c r="AR36" s="18"/>
      <c r="BD36"/>
      <c r="BG36"/>
      <c r="BH36"/>
      <c r="BK36" s="56" t="s">
        <v>107</v>
      </c>
      <c r="BL36" s="327"/>
      <c r="BM36" s="327"/>
      <c r="BN36" s="327"/>
      <c r="BO36" s="327"/>
      <c r="BP36" s="327"/>
      <c r="BQ36" s="327"/>
      <c r="BZ36" s="4"/>
    </row>
    <row r="37" spans="1:78" s="16" customFormat="1" ht="15.75" x14ac:dyDescent="0.2">
      <c r="A37" s="4"/>
      <c r="F37" s="59" t="s">
        <v>107</v>
      </c>
      <c r="G37" s="324"/>
      <c r="H37" s="325"/>
      <c r="I37" s="325"/>
      <c r="J37" s="325"/>
      <c r="K37" s="325"/>
      <c r="L37" s="325"/>
      <c r="M37" s="326"/>
      <c r="R37" s="28"/>
      <c r="S37" s="28"/>
      <c r="Z37" s="28"/>
      <c r="AB37" s="28"/>
      <c r="AC37" s="5"/>
      <c r="AE37" s="4"/>
      <c r="AF37" s="28"/>
      <c r="AI37" s="27"/>
      <c r="AJ37" s="28"/>
      <c r="AK37" s="28"/>
      <c r="AL37" s="28"/>
      <c r="AM37" s="28"/>
      <c r="AN37" s="28"/>
      <c r="AR37" s="18"/>
      <c r="BD37"/>
      <c r="BG37"/>
      <c r="BH37"/>
      <c r="BK37" s="56" t="s">
        <v>107</v>
      </c>
      <c r="BL37" s="327"/>
      <c r="BM37" s="327"/>
      <c r="BN37" s="327"/>
      <c r="BO37" s="327"/>
      <c r="BP37" s="327"/>
      <c r="BQ37" s="327"/>
      <c r="BZ37" s="4"/>
    </row>
    <row r="38" spans="1:78" s="16" customFormat="1" ht="15.75" x14ac:dyDescent="0.2">
      <c r="A38" s="4"/>
      <c r="F38" s="59" t="s">
        <v>107</v>
      </c>
      <c r="G38" s="324"/>
      <c r="H38" s="325"/>
      <c r="I38" s="325"/>
      <c r="J38" s="325"/>
      <c r="K38" s="325"/>
      <c r="L38" s="325"/>
      <c r="M38" s="326"/>
      <c r="R38" s="28"/>
      <c r="S38" s="28"/>
      <c r="Z38" s="28"/>
      <c r="AB38" s="28"/>
      <c r="AC38" s="5"/>
      <c r="AE38" s="4"/>
      <c r="AF38" s="28"/>
      <c r="AI38" s="27"/>
      <c r="AJ38" s="28"/>
      <c r="AK38" s="28"/>
      <c r="AL38" s="28"/>
      <c r="AM38" s="28"/>
      <c r="AN38" s="28"/>
      <c r="AR38" s="18"/>
      <c r="BD38"/>
      <c r="BG38"/>
      <c r="BH38"/>
      <c r="BK38" s="56" t="s">
        <v>107</v>
      </c>
      <c r="BL38" s="327"/>
      <c r="BM38" s="327"/>
      <c r="BN38" s="327"/>
      <c r="BO38" s="327"/>
      <c r="BP38" s="327"/>
      <c r="BQ38" s="327"/>
      <c r="BZ38" s="4"/>
    </row>
    <row r="39" spans="1:78" s="16" customFormat="1" ht="15.75" x14ac:dyDescent="0.2">
      <c r="A39" s="4"/>
      <c r="F39" s="59" t="s">
        <v>108</v>
      </c>
      <c r="G39" s="324"/>
      <c r="H39" s="325"/>
      <c r="I39" s="325"/>
      <c r="J39" s="325"/>
      <c r="K39" s="325"/>
      <c r="L39" s="325"/>
      <c r="M39" s="326"/>
      <c r="R39" s="28"/>
      <c r="S39" s="28"/>
      <c r="Z39" s="28"/>
      <c r="AB39" s="28"/>
      <c r="AC39" s="5"/>
      <c r="AE39" s="4"/>
      <c r="AF39" s="28"/>
      <c r="AI39" s="27"/>
      <c r="AJ39" s="28"/>
      <c r="AK39" s="28"/>
      <c r="AL39" s="28"/>
      <c r="AM39" s="28"/>
      <c r="AN39" s="28"/>
      <c r="AR39" s="18"/>
      <c r="BD39"/>
      <c r="BG39"/>
      <c r="BH39"/>
      <c r="BK39" s="56" t="s">
        <v>108</v>
      </c>
      <c r="BL39" s="327"/>
      <c r="BM39" s="327"/>
      <c r="BN39" s="327"/>
      <c r="BO39" s="327"/>
      <c r="BP39" s="327"/>
      <c r="BQ39" s="327"/>
      <c r="BZ39" s="4"/>
    </row>
    <row r="40" spans="1:78" s="16" customFormat="1" ht="15.75" x14ac:dyDescent="0.2">
      <c r="A40" s="4"/>
      <c r="F40" s="59" t="s">
        <v>109</v>
      </c>
      <c r="G40" s="324"/>
      <c r="H40" s="325"/>
      <c r="I40" s="325"/>
      <c r="J40" s="325"/>
      <c r="K40" s="325"/>
      <c r="L40" s="325"/>
      <c r="M40" s="326"/>
      <c r="R40" s="28"/>
      <c r="S40" s="28"/>
      <c r="Z40" s="28"/>
      <c r="AB40" s="28"/>
      <c r="AC40" s="5"/>
      <c r="AE40" s="4"/>
      <c r="AF40" s="28"/>
      <c r="AI40" s="27"/>
      <c r="AJ40" s="28"/>
      <c r="AK40" s="28"/>
      <c r="AL40" s="28"/>
      <c r="AM40" s="28"/>
      <c r="AN40" s="28"/>
      <c r="AR40" s="18"/>
      <c r="BD40"/>
      <c r="BG40"/>
      <c r="BH40"/>
      <c r="BK40" s="56" t="s">
        <v>109</v>
      </c>
      <c r="BL40" s="327"/>
      <c r="BM40" s="327"/>
      <c r="BN40" s="327"/>
      <c r="BO40" s="327"/>
      <c r="BP40" s="327"/>
      <c r="BQ40" s="327"/>
      <c r="BZ40" s="4"/>
    </row>
  </sheetData>
  <sheetProtection formatCells="0" formatColumns="0" formatRows="0" insertRows="0" insertHyperlinks="0" deleteRows="0"/>
  <mergeCells count="256">
    <mergeCell ref="G2:M2"/>
    <mergeCell ref="G3:M3"/>
    <mergeCell ref="F7:I7"/>
    <mergeCell ref="K7:M7"/>
    <mergeCell ref="F8:I8"/>
    <mergeCell ref="K8:M8"/>
    <mergeCell ref="AS12:BG12"/>
    <mergeCell ref="BK12:BW12"/>
    <mergeCell ref="BX12:BY12"/>
    <mergeCell ref="CA12:CF12"/>
    <mergeCell ref="C11:M11"/>
    <mergeCell ref="O11:AQ11"/>
    <mergeCell ref="AS11:BG11"/>
    <mergeCell ref="BK11:BY11"/>
    <mergeCell ref="CA11:CF11"/>
    <mergeCell ref="C12:M12"/>
    <mergeCell ref="O12:V12"/>
    <mergeCell ref="W12:AA12"/>
    <mergeCell ref="AB12:AN12"/>
    <mergeCell ref="AO12:AQ12"/>
    <mergeCell ref="CF14:CF20"/>
    <mergeCell ref="B15:B17"/>
    <mergeCell ref="C15:C17"/>
    <mergeCell ref="E15:E17"/>
    <mergeCell ref="F15:F17"/>
    <mergeCell ref="G15:G17"/>
    <mergeCell ref="I15:I17"/>
    <mergeCell ref="BX14:BX20"/>
    <mergeCell ref="BY14:BY20"/>
    <mergeCell ref="CA14:CA20"/>
    <mergeCell ref="CB14:CB20"/>
    <mergeCell ref="J15:J17"/>
    <mergeCell ref="K15:K17"/>
    <mergeCell ref="L15:L17"/>
    <mergeCell ref="M15:M17"/>
    <mergeCell ref="O15:O17"/>
    <mergeCell ref="Q15:Q17"/>
    <mergeCell ref="CC14:CC20"/>
    <mergeCell ref="CD14:CD20"/>
    <mergeCell ref="CE14:CE20"/>
    <mergeCell ref="AP15:AP17"/>
    <mergeCell ref="AQ15:AQ17"/>
    <mergeCell ref="AS15:AS17"/>
    <mergeCell ref="AT15:AT17"/>
    <mergeCell ref="AU15:AU17"/>
    <mergeCell ref="AV15:AV17"/>
    <mergeCell ref="R15:R17"/>
    <mergeCell ref="S15:S17"/>
    <mergeCell ref="T15:T17"/>
    <mergeCell ref="U15:U17"/>
    <mergeCell ref="V15:V17"/>
    <mergeCell ref="AO15:AO17"/>
    <mergeCell ref="BC15:BC17"/>
    <mergeCell ref="BD15:BD17"/>
    <mergeCell ref="BE15:BE17"/>
    <mergeCell ref="BF15:BF17"/>
    <mergeCell ref="BG15:BG17"/>
    <mergeCell ref="BK15:BK17"/>
    <mergeCell ref="AW15:AW17"/>
    <mergeCell ref="AX15:AX17"/>
    <mergeCell ref="AY15:AY17"/>
    <mergeCell ref="AZ15:AZ17"/>
    <mergeCell ref="BA15:BA17"/>
    <mergeCell ref="BB15:BB17"/>
    <mergeCell ref="BR15:BR17"/>
    <mergeCell ref="BS15:BS17"/>
    <mergeCell ref="BT15:BT17"/>
    <mergeCell ref="BU15:BU17"/>
    <mergeCell ref="BV15:BV17"/>
    <mergeCell ref="BW15:BW17"/>
    <mergeCell ref="BL15:BL17"/>
    <mergeCell ref="BM15:BM17"/>
    <mergeCell ref="BN15:BN17"/>
    <mergeCell ref="BO15:BO17"/>
    <mergeCell ref="BP15:BP17"/>
    <mergeCell ref="BQ15:BQ17"/>
    <mergeCell ref="J18:J20"/>
    <mergeCell ref="K18:K20"/>
    <mergeCell ref="L18:L20"/>
    <mergeCell ref="M18:M20"/>
    <mergeCell ref="O18:O20"/>
    <mergeCell ref="Q18:Q20"/>
    <mergeCell ref="B18:B20"/>
    <mergeCell ref="C18:C20"/>
    <mergeCell ref="E18:E20"/>
    <mergeCell ref="F18:F20"/>
    <mergeCell ref="G18:G20"/>
    <mergeCell ref="I18:I20"/>
    <mergeCell ref="AP18:AP20"/>
    <mergeCell ref="AQ18:AQ20"/>
    <mergeCell ref="AS18:AS20"/>
    <mergeCell ref="AT18:AT20"/>
    <mergeCell ref="AU18:AU20"/>
    <mergeCell ref="AV18:AV20"/>
    <mergeCell ref="R18:R20"/>
    <mergeCell ref="S18:S20"/>
    <mergeCell ref="T18:T20"/>
    <mergeCell ref="U18:U20"/>
    <mergeCell ref="V18:V20"/>
    <mergeCell ref="AO18:AO20"/>
    <mergeCell ref="BC18:BC20"/>
    <mergeCell ref="BD18:BD20"/>
    <mergeCell ref="BE18:BE20"/>
    <mergeCell ref="BF18:BF20"/>
    <mergeCell ref="BG18:BG20"/>
    <mergeCell ref="BK18:BK20"/>
    <mergeCell ref="AW18:AW20"/>
    <mergeCell ref="AX18:AX20"/>
    <mergeCell ref="AY18:AY20"/>
    <mergeCell ref="AZ18:AZ20"/>
    <mergeCell ref="BA18:BA20"/>
    <mergeCell ref="BB18:BB20"/>
    <mergeCell ref="BR18:BR20"/>
    <mergeCell ref="BS18:BS20"/>
    <mergeCell ref="BT18:BT20"/>
    <mergeCell ref="BU18:BU20"/>
    <mergeCell ref="BV18:BV20"/>
    <mergeCell ref="BW18:BW20"/>
    <mergeCell ref="BL18:BL20"/>
    <mergeCell ref="BM18:BM20"/>
    <mergeCell ref="BN18:BN20"/>
    <mergeCell ref="BO18:BO20"/>
    <mergeCell ref="BP18:BP20"/>
    <mergeCell ref="BQ18:BQ20"/>
    <mergeCell ref="J21:J23"/>
    <mergeCell ref="K21:K23"/>
    <mergeCell ref="L21:L23"/>
    <mergeCell ref="M21:M23"/>
    <mergeCell ref="O21:O23"/>
    <mergeCell ref="Q21:Q23"/>
    <mergeCell ref="B21:B23"/>
    <mergeCell ref="C21:C23"/>
    <mergeCell ref="E21:E23"/>
    <mergeCell ref="F21:F23"/>
    <mergeCell ref="G21:G23"/>
    <mergeCell ref="I21:I23"/>
    <mergeCell ref="AP21:AP23"/>
    <mergeCell ref="AQ21:AQ23"/>
    <mergeCell ref="AS21:AS23"/>
    <mergeCell ref="AT21:AT23"/>
    <mergeCell ref="AU21:AU23"/>
    <mergeCell ref="AV21:AV23"/>
    <mergeCell ref="R21:R23"/>
    <mergeCell ref="S21:S23"/>
    <mergeCell ref="T21:T23"/>
    <mergeCell ref="U21:U23"/>
    <mergeCell ref="V21:V23"/>
    <mergeCell ref="AO21:AO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BR21:BR23"/>
    <mergeCell ref="BS21:BS23"/>
    <mergeCell ref="BT21:BT23"/>
    <mergeCell ref="BU21:BU23"/>
    <mergeCell ref="BV21:BV23"/>
    <mergeCell ref="BW21:BW23"/>
    <mergeCell ref="BL21:BL23"/>
    <mergeCell ref="BM21:BM23"/>
    <mergeCell ref="BN21:BN23"/>
    <mergeCell ref="BO21:BO23"/>
    <mergeCell ref="BP21:BP23"/>
    <mergeCell ref="BQ21:BQ23"/>
    <mergeCell ref="J24:J26"/>
    <mergeCell ref="K24:K26"/>
    <mergeCell ref="L24:L26"/>
    <mergeCell ref="M24:M26"/>
    <mergeCell ref="O24:O26"/>
    <mergeCell ref="Q24:Q26"/>
    <mergeCell ref="B24:B26"/>
    <mergeCell ref="C24:C26"/>
    <mergeCell ref="E24:E26"/>
    <mergeCell ref="F24:F26"/>
    <mergeCell ref="G24:G26"/>
    <mergeCell ref="I24:I26"/>
    <mergeCell ref="AP24:AP26"/>
    <mergeCell ref="AQ24:AQ26"/>
    <mergeCell ref="AS24:AS26"/>
    <mergeCell ref="AT24:AT26"/>
    <mergeCell ref="AU24:AU26"/>
    <mergeCell ref="AV24:AV26"/>
    <mergeCell ref="R24:R26"/>
    <mergeCell ref="S24:S26"/>
    <mergeCell ref="T24:T26"/>
    <mergeCell ref="U24:U26"/>
    <mergeCell ref="V24:V26"/>
    <mergeCell ref="AO24:AO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BR24:BR26"/>
    <mergeCell ref="BS24:BS26"/>
    <mergeCell ref="BT24:BT26"/>
    <mergeCell ref="BU24:BU26"/>
    <mergeCell ref="BV24:BV26"/>
    <mergeCell ref="BW24:BW26"/>
    <mergeCell ref="BL24:BL26"/>
    <mergeCell ref="BM24:BM26"/>
    <mergeCell ref="BN24:BN26"/>
    <mergeCell ref="BO24:BO26"/>
    <mergeCell ref="BP24:BP26"/>
    <mergeCell ref="BQ24:BQ26"/>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G39:M39"/>
    <mergeCell ref="BL39:BN39"/>
    <mergeCell ref="BO39:BP39"/>
    <mergeCell ref="G40:M40"/>
    <mergeCell ref="BL40:BN40"/>
    <mergeCell ref="BO40:BP40"/>
    <mergeCell ref="G37:M37"/>
    <mergeCell ref="BL37:BN37"/>
    <mergeCell ref="BO37:BP37"/>
    <mergeCell ref="G38:M38"/>
    <mergeCell ref="BL38:BN38"/>
    <mergeCell ref="BO38:BP38"/>
  </mergeCells>
  <conditionalFormatting sqref="AO14:AO15 AO18 AO21 AO24 R15 R18 R21 R24 U14 O14:P15 Q14:Q26">
    <cfRule type="containsText" dxfId="193" priority="1" operator="containsText" text="IMPROBABLE">
      <formula>NOT(ISERROR(SEARCH("IMPROBABLE",O14)))</formula>
    </cfRule>
    <cfRule type="containsText" dxfId="192" priority="34" operator="containsText" text="Casi seguro">
      <formula>NOT(ISERROR(SEARCH("Casi seguro",O14)))</formula>
    </cfRule>
    <cfRule type="containsText" dxfId="191" priority="35" operator="containsText" text="PROBABLE">
      <formula>NOT(ISERROR(SEARCH("PROBABLE",O14)))</formula>
    </cfRule>
    <cfRule type="containsText" dxfId="190" priority="36" operator="containsText" text="POSIBLE">
      <formula>NOT(ISERROR(SEARCH("POSIBLE",O14)))</formula>
    </cfRule>
    <cfRule type="containsText" dxfId="189" priority="37" operator="containsText" text="Baja ">
      <formula>NOT(ISERROR(SEARCH("Baja ",O14)))</formula>
    </cfRule>
    <cfRule type="containsText" dxfId="188" priority="38" operator="containsText" text="RARA VEZ">
      <formula>NOT(ISERROR(SEARCH("RARA VEZ",O14)))</formula>
    </cfRule>
  </conditionalFormatting>
  <conditionalFormatting sqref="T18 T21 T24 AP18 AP21 AP24 T14:T15 AP14:AP15">
    <cfRule type="containsText" dxfId="187" priority="29" operator="containsText" text="CATASTRÓFICO">
      <formula>NOT(ISERROR(SEARCH("CATASTRÓFICO",T14)))</formula>
    </cfRule>
    <cfRule type="containsText" dxfId="186" priority="30" operator="containsText" text="MAYOR">
      <formula>NOT(ISERROR(SEARCH("MAYOR",T14)))</formula>
    </cfRule>
    <cfRule type="containsText" dxfId="185" priority="31" operator="containsText" text="MODERADO">
      <formula>NOT(ISERROR(SEARCH("MODERADO",T14)))</formula>
    </cfRule>
    <cfRule type="containsText" dxfId="184" priority="32" operator="containsText" text="MENOR">
      <formula>NOT(ISERROR(SEARCH("MENOR",T14)))</formula>
    </cfRule>
    <cfRule type="containsText" dxfId="183" priority="33" operator="containsText" text="LEVE">
      <formula>NOT(ISERROR(SEARCH("LEVE",T14)))</formula>
    </cfRule>
  </conditionalFormatting>
  <conditionalFormatting sqref="AQ14 V18 V21 V24 V15">
    <cfRule type="containsText" dxfId="182" priority="25" operator="containsText" text="EXTREMO">
      <formula>NOT(ISERROR(SEARCH("EXTREMO",V14)))</formula>
    </cfRule>
    <cfRule type="containsText" dxfId="181" priority="26" operator="containsText" text="ALTO">
      <formula>NOT(ISERROR(SEARCH("ALTO",V14)))</formula>
    </cfRule>
    <cfRule type="containsText" dxfId="180" priority="27" operator="containsText" text="MODERADO">
      <formula>NOT(ISERROR(SEARCH("MODERADO",V14)))</formula>
    </cfRule>
    <cfRule type="containsText" dxfId="179" priority="28" operator="containsText" text="BAJO">
      <formula>NOT(ISERROR(SEARCH("BAJO",V14)))</formula>
    </cfRule>
  </conditionalFormatting>
  <conditionalFormatting sqref="R14 S15 S18 S21 S24">
    <cfRule type="containsText" dxfId="178" priority="20" operator="containsText" text="MUY ALTA">
      <formula>NOT(ISERROR(SEARCH("MUY ALTA",R14)))</formula>
    </cfRule>
    <cfRule type="containsText" dxfId="177" priority="21" operator="containsText" text="ALTA">
      <formula>NOT(ISERROR(SEARCH("ALTA",R14)))</formula>
    </cfRule>
    <cfRule type="containsText" dxfId="176" priority="22" operator="containsText" text="MODERAD">
      <formula>NOT(ISERROR(SEARCH("MODERAD",R14)))</formula>
    </cfRule>
    <cfRule type="containsText" dxfId="175" priority="23" operator="containsText" text="Baja ">
      <formula>NOT(ISERROR(SEARCH("Baja ",R14)))</formula>
    </cfRule>
    <cfRule type="containsText" dxfId="174" priority="24" operator="containsText" text="Muy baja">
      <formula>NOT(ISERROR(SEARCH("Muy baja",R14)))</formula>
    </cfRule>
  </conditionalFormatting>
  <conditionalFormatting sqref="O18:P18 O21:P21 O24:P24">
    <cfRule type="containsText" dxfId="173" priority="15" operator="containsText" text="MUY ALTA">
      <formula>NOT(ISERROR(SEARCH("MUY ALTA",O18)))</formula>
    </cfRule>
    <cfRule type="containsText" dxfId="172" priority="16" operator="containsText" text="ALTA">
      <formula>NOT(ISERROR(SEARCH("ALTA",O18)))</formula>
    </cfRule>
    <cfRule type="containsText" dxfId="171" priority="17" operator="containsText" text="MODERAD">
      <formula>NOT(ISERROR(SEARCH("MODERAD",O18)))</formula>
    </cfRule>
    <cfRule type="containsText" dxfId="170" priority="18" operator="containsText" text="Baja ">
      <formula>NOT(ISERROR(SEARCH("Baja ",O18)))</formula>
    </cfRule>
    <cfRule type="containsText" dxfId="169" priority="19" operator="containsText" text="Muy baja">
      <formula>NOT(ISERROR(SEARCH("Muy baja",O18)))</formula>
    </cfRule>
  </conditionalFormatting>
  <conditionalFormatting sqref="S14">
    <cfRule type="containsText" dxfId="168" priority="10" operator="containsText" text="MUY ALTA">
      <formula>NOT(ISERROR(SEARCH("MUY ALTA",S14)))</formula>
    </cfRule>
    <cfRule type="containsText" dxfId="167" priority="11" operator="containsText" text="ALTA">
      <formula>NOT(ISERROR(SEARCH("ALTA",S14)))</formula>
    </cfRule>
    <cfRule type="containsText" dxfId="166" priority="12" operator="containsText" text="MODERAD">
      <formula>NOT(ISERROR(SEARCH("MODERAD",S14)))</formula>
    </cfRule>
    <cfRule type="containsText" dxfId="165" priority="13" operator="containsText" text="Baja ">
      <formula>NOT(ISERROR(SEARCH("Baja ",S14)))</formula>
    </cfRule>
    <cfRule type="containsText" dxfId="164" priority="14" operator="containsText" text="Muy baja">
      <formula>NOT(ISERROR(SEARCH("Muy baja",S14)))</formula>
    </cfRule>
  </conditionalFormatting>
  <conditionalFormatting sqref="AQ15 AQ18 AQ21 AQ24">
    <cfRule type="containsText" dxfId="163" priority="6" operator="containsText" text="EXTREMO">
      <formula>NOT(ISERROR(SEARCH("EXTREMO",AQ15)))</formula>
    </cfRule>
    <cfRule type="containsText" dxfId="162" priority="7" operator="containsText" text="ALTO">
      <formula>NOT(ISERROR(SEARCH("ALTO",AQ15)))</formula>
    </cfRule>
    <cfRule type="containsText" dxfId="161" priority="8" operator="containsText" text="MODERADO">
      <formula>NOT(ISERROR(SEARCH("MODERADO",AQ15)))</formula>
    </cfRule>
    <cfRule type="containsText" dxfId="160" priority="9" operator="containsText" text="BAJO">
      <formula>NOT(ISERROR(SEARCH("BAJO",AQ15)))</formula>
    </cfRule>
  </conditionalFormatting>
  <conditionalFormatting sqref="V14">
    <cfRule type="containsText" dxfId="159" priority="2" operator="containsText" text="EXTREMO">
      <formula>NOT(ISERROR(SEARCH("EXTREMO",V14)))</formula>
    </cfRule>
    <cfRule type="containsText" dxfId="158" priority="3" operator="containsText" text="ALTO">
      <formula>NOT(ISERROR(SEARCH("ALTO",V14)))</formula>
    </cfRule>
    <cfRule type="containsText" dxfId="157" priority="4" operator="containsText" text="MODERADO">
      <formula>NOT(ISERROR(SEARCH("MODERADO",V14)))</formula>
    </cfRule>
    <cfRule type="containsText" dxfId="156"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Datos!$G$13:$G$15</xm:f>
          </x14:formula1>
          <xm:sqref>S14</xm:sqref>
        </x14:dataValidation>
        <x14:dataValidation type="list" allowBlank="1" showInputMessage="1" showErrorMessage="1" xr:uid="{00000000-0002-0000-0000-000001000000}">
          <x14:formula1>
            <xm:f>Datos!$H$5:$H$9</xm:f>
          </x14:formula1>
          <xm:sqref>P14</xm:sqref>
        </x14:dataValidation>
        <x14:dataValidation type="list" allowBlank="1" showInputMessage="1" showErrorMessage="1" xr:uid="{00000000-0002-0000-0000-000002000000}">
          <x14:formula1>
            <xm:f>Datos!$G$5:$G$9</xm:f>
          </x14:formula1>
          <xm:sqref>O14</xm:sqref>
        </x14:dataValidation>
        <x14:dataValidation type="list" allowBlank="1" showInputMessage="1" showErrorMessage="1" xr:uid="{00000000-0002-0000-0000-000003000000}">
          <x14:formula1>
            <xm:f>Datos!#REF!</xm:f>
          </x14:formula1>
          <xm:sqref>F15:I26</xm:sqref>
        </x14:dataValidation>
        <x14:dataValidation type="list" allowBlank="1" showInputMessage="1" showErrorMessage="1" xr:uid="{00000000-0002-0000-0000-000004000000}">
          <x14:formula1>
            <xm:f>Datos!$C$7:$C$8</xm:f>
          </x14:formula1>
          <xm:sqref>F14:I14</xm:sqref>
        </x14:dataValidation>
        <x14:dataValidation type="list" allowBlank="1" showInputMessage="1" showErrorMessage="1" xr:uid="{00000000-0002-0000-0000-000005000000}">
          <x14:formula1>
            <xm:f>Datos!$C$3:$C$4</xm:f>
          </x14:formula1>
          <xm:sqref>F8</xm:sqref>
        </x14:dataValidation>
        <x14:dataValidation type="list" allowBlank="1" showInputMessage="1" showErrorMessage="1" xr:uid="{00000000-0002-0000-0000-000006000000}">
          <x14:formula1>
            <xm:f>Datos!$L$26:$L$27</xm:f>
          </x14:formula1>
          <xm:sqref>AH14</xm:sqref>
        </x14:dataValidation>
        <x14:dataValidation type="list" allowBlank="1" showInputMessage="1" showErrorMessage="1" xr:uid="{00000000-0002-0000-0000-000007000000}">
          <x14:formula1>
            <xm:f>Datos!$E$34:$E$38</xm:f>
          </x14:formula1>
          <xm:sqref>O15:P26</xm:sqref>
        </x14:dataValidation>
        <x14:dataValidation type="list" allowBlank="1" showInputMessage="1" showErrorMessage="1" xr:uid="{00000000-0002-0000-0000-000008000000}">
          <x14:formula1>
            <xm:f>Datos!$F$34:$F$39</xm:f>
          </x14:formula1>
          <xm:sqref>S15:S26</xm:sqref>
        </x14:dataValidation>
        <x14:dataValidation type="list" allowBlank="1" showInputMessage="1" showErrorMessage="1" xr:uid="{00000000-0002-0000-0000-000009000000}">
          <x14:formula1>
            <xm:f>Datos!$G$26:$G$29</xm:f>
          </x14:formula1>
          <xm:sqref>AQ24 AQ21 AQ18 V24 V21 V18 AQ14:AQ15 AR14:AR26 V14:V15</xm:sqref>
        </x14:dataValidation>
        <x14:dataValidation type="list" allowBlank="1" showInputMessage="1" showErrorMessage="1" xr:uid="{00000000-0002-0000-0000-00000A000000}">
          <x14:formula1>
            <xm:f>Datos!$N$26:$N$28</xm:f>
          </x14:formula1>
          <xm:sqref>AS18 AS14:AS15 AS24 AS21</xm:sqref>
        </x14:dataValidation>
        <x14:dataValidation type="list" allowBlank="1" showInputMessage="1" showErrorMessage="1" xr:uid="{00000000-0002-0000-0000-00000B000000}">
          <x14:formula1>
            <xm:f>Datos!$F$26:$F$30</xm:f>
          </x14:formula1>
          <xm:sqref>AP24 AP21 AP18 T24 T21 T18 AP14:AP15 T14:T15</xm:sqref>
        </x14:dataValidation>
        <x14:dataValidation type="list" allowBlank="1" showInputMessage="1" showErrorMessage="1" xr:uid="{00000000-0002-0000-0000-00000C000000}">
          <x14:formula1>
            <xm:f>Datos!$E$26:$E$30</xm:f>
          </x14:formula1>
          <xm:sqref>AO14 AO24 AO21 AO18 AO15</xm:sqref>
        </x14:dataValidation>
        <x14:dataValidation type="list" allowBlank="1" showInputMessage="1" showErrorMessage="1" xr:uid="{00000000-0002-0000-0000-00000D000000}">
          <x14:formula1>
            <xm:f>Datos!$F$5:$F$9</xm:f>
          </x14:formula1>
          <xm:sqref>Q14:Q26</xm:sqref>
        </x14:dataValidation>
        <x14:dataValidation type="list" allowBlank="1" showInputMessage="1" showErrorMessage="1" xr:uid="{00000000-0002-0000-0000-00000E000000}">
          <x14:formula1>
            <xm:f>Datos!$L$26:$L$28</xm:f>
          </x14:formula1>
          <xm:sqref>AH15:AH26</xm:sqref>
        </x14:dataValidation>
        <x14:dataValidation type="list" allowBlank="1" showInputMessage="1" showErrorMessage="1" xr:uid="{00000000-0002-0000-0000-00000F000000}">
          <x14:formula1>
            <xm:f>Datos!$K$26:$K$27</xm:f>
          </x14:formula1>
          <xm:sqref>AG14:AG26</xm:sqref>
        </x14:dataValidation>
        <x14:dataValidation type="list" allowBlank="1" showInputMessage="1" showErrorMessage="1" xr:uid="{00000000-0002-0000-0000-000010000000}">
          <x14:formula1>
            <xm:f>Datos!$J$26:$J$27</xm:f>
          </x14:formula1>
          <xm:sqref>AF14:AF26</xm:sqref>
        </x14:dataValidation>
        <x14:dataValidation type="list" allowBlank="1" showInputMessage="1" showErrorMessage="1" xr:uid="{00000000-0002-0000-0000-000011000000}">
          <x14:formula1>
            <xm:f>Datos!$M$26:$M$27</xm:f>
          </x14:formula1>
          <xm:sqref>AI14:AI26</xm:sqref>
        </x14:dataValidation>
        <x14:dataValidation type="list" allowBlank="1" showInputMessage="1" showErrorMessage="1" xr:uid="{00000000-0002-0000-0000-000012000000}">
          <x14:formula1>
            <xm:f>Datos!$I$26:$I$27</xm:f>
          </x14:formula1>
          <xm:sqref>AD14:AD26</xm:sqref>
        </x14:dataValidation>
        <x14:dataValidation type="list" allowBlank="1" showInputMessage="1" showErrorMessage="1" xr:uid="{00000000-0002-0000-0000-000013000000}">
          <x14:formula1>
            <xm:f>Datos!$H$26:$H$28</xm:f>
          </x14:formula1>
          <xm:sqref>AB14:AB26</xm:sqref>
        </x14:dataValidation>
        <x14:dataValidation type="list" allowBlank="1" showInputMessage="1" showErrorMessage="1" xr:uid="{00000000-0002-0000-0000-000014000000}">
          <x14:formula1>
            <xm:f>Datos!$J$34:$J$35</xm:f>
          </x14:formula1>
          <xm:sqref>BS14:BS26</xm:sqref>
        </x14:dataValidation>
        <x14:dataValidation type="list" allowBlank="1" showInputMessage="1" showErrorMessage="1" xr:uid="{00000000-0002-0000-0000-000015000000}">
          <x14:formula1>
            <xm:f>Datos!$I$34:$I$35</xm:f>
          </x14:formula1>
          <xm:sqref>BU14:BU26</xm:sqref>
        </x14:dataValidation>
        <x14:dataValidation type="list" allowBlank="1" showInputMessage="1" showErrorMessage="1" xr:uid="{00000000-0002-0000-0000-000016000000}">
          <x14:formula1>
            <xm:f>Datos!$O$26:$O$28</xm:f>
          </x14:formula1>
          <xm:sqref>AT14:AT26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40"/>
  <sheetViews>
    <sheetView showGridLines="0" zoomScale="60" zoomScaleNormal="60" workbookViewId="0">
      <selection activeCell="O15" sqref="O15:O17"/>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91" t="s">
        <v>0</v>
      </c>
      <c r="H2" s="392"/>
      <c r="I2" s="392"/>
      <c r="J2" s="392"/>
      <c r="K2" s="392"/>
      <c r="L2" s="392"/>
      <c r="M2" s="392"/>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93" t="s">
        <v>1</v>
      </c>
      <c r="H3" s="394"/>
      <c r="I3" s="394"/>
      <c r="J3" s="394"/>
      <c r="K3" s="394"/>
      <c r="L3" s="394"/>
      <c r="M3" s="394"/>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95" t="s">
        <v>6</v>
      </c>
      <c r="G7" s="395"/>
      <c r="H7" s="395"/>
      <c r="I7" s="395"/>
      <c r="K7" s="396" t="s">
        <v>7</v>
      </c>
      <c r="L7" s="397"/>
      <c r="M7" s="398"/>
      <c r="N7" s="17"/>
      <c r="U7" s="23"/>
      <c r="W7" s="20"/>
      <c r="X7" s="21"/>
      <c r="AA7" s="20"/>
      <c r="AD7" s="22"/>
      <c r="AE7" s="23"/>
      <c r="AF7" s="23"/>
      <c r="AG7" s="23"/>
      <c r="AH7" s="23"/>
      <c r="AI7" s="23"/>
      <c r="AJ7" s="17"/>
      <c r="AM7" s="18"/>
      <c r="AY7" s="18"/>
      <c r="BB7" s="18"/>
      <c r="BC7" s="18"/>
    </row>
    <row r="8" spans="1:84" s="16" customFormat="1" ht="38.25" customHeight="1" x14ac:dyDescent="0.2">
      <c r="B8" s="18"/>
      <c r="F8" s="399"/>
      <c r="G8" s="399"/>
      <c r="H8" s="399"/>
      <c r="I8" s="399"/>
      <c r="K8" s="400" t="s">
        <v>110</v>
      </c>
      <c r="L8" s="401"/>
      <c r="M8" s="402"/>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82" t="s">
        <v>9</v>
      </c>
      <c r="D11" s="382"/>
      <c r="E11" s="382"/>
      <c r="F11" s="382"/>
      <c r="G11" s="382"/>
      <c r="H11" s="382"/>
      <c r="I11" s="382"/>
      <c r="J11" s="382"/>
      <c r="K11" s="382"/>
      <c r="L11" s="382"/>
      <c r="M11" s="382"/>
      <c r="N11" s="5"/>
      <c r="O11" s="382" t="s">
        <v>10</v>
      </c>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c r="AS11" s="382" t="s">
        <v>11</v>
      </c>
      <c r="AT11" s="382"/>
      <c r="AU11" s="382"/>
      <c r="AV11" s="382"/>
      <c r="AW11" s="382"/>
      <c r="AX11" s="382"/>
      <c r="AY11" s="382"/>
      <c r="AZ11" s="382"/>
      <c r="BA11" s="382"/>
      <c r="BB11" s="382"/>
      <c r="BC11" s="382"/>
      <c r="BD11" s="382"/>
      <c r="BE11" s="382"/>
      <c r="BF11" s="382"/>
      <c r="BG11" s="382"/>
      <c r="BI11" s="47"/>
      <c r="BJ11"/>
      <c r="BK11" s="382" t="s">
        <v>12</v>
      </c>
      <c r="BL11" s="382"/>
      <c r="BM11" s="382"/>
      <c r="BN11" s="382"/>
      <c r="BO11" s="382"/>
      <c r="BP11" s="382"/>
      <c r="BQ11" s="382"/>
      <c r="BR11" s="382"/>
      <c r="BS11" s="382"/>
      <c r="BT11" s="382"/>
      <c r="BU11" s="382"/>
      <c r="BV11" s="382"/>
      <c r="BW11" s="382"/>
      <c r="BX11" s="382"/>
      <c r="BY11" s="382"/>
      <c r="CA11" s="383" t="s">
        <v>13</v>
      </c>
      <c r="CB11" s="384"/>
      <c r="CC11" s="384"/>
      <c r="CD11" s="384"/>
      <c r="CE11" s="384"/>
      <c r="CF11" s="385"/>
    </row>
    <row r="12" spans="1:84" ht="15" x14ac:dyDescent="0.2">
      <c r="B12" s="4"/>
      <c r="C12" s="386" t="s">
        <v>14</v>
      </c>
      <c r="D12" s="386"/>
      <c r="E12" s="386"/>
      <c r="F12" s="386"/>
      <c r="G12" s="386"/>
      <c r="H12" s="386"/>
      <c r="I12" s="386"/>
      <c r="J12" s="386"/>
      <c r="K12" s="386"/>
      <c r="L12" s="386"/>
      <c r="M12" s="386"/>
      <c r="N12" s="30"/>
      <c r="O12" s="387" t="s">
        <v>15</v>
      </c>
      <c r="P12" s="388"/>
      <c r="Q12" s="388"/>
      <c r="R12" s="388"/>
      <c r="S12" s="388"/>
      <c r="T12" s="388"/>
      <c r="U12" s="388"/>
      <c r="V12" s="389"/>
      <c r="W12" s="390" t="s">
        <v>16</v>
      </c>
      <c r="X12" s="390"/>
      <c r="Y12" s="390"/>
      <c r="Z12" s="390"/>
      <c r="AA12" s="390"/>
      <c r="AB12" s="387" t="s">
        <v>17</v>
      </c>
      <c r="AC12" s="388"/>
      <c r="AD12" s="388"/>
      <c r="AE12" s="388"/>
      <c r="AF12" s="388"/>
      <c r="AG12" s="388"/>
      <c r="AH12" s="388"/>
      <c r="AI12" s="388"/>
      <c r="AJ12" s="388"/>
      <c r="AK12" s="388"/>
      <c r="AL12" s="388"/>
      <c r="AM12" s="388"/>
      <c r="AN12" s="389"/>
      <c r="AO12" s="387" t="s">
        <v>18</v>
      </c>
      <c r="AP12" s="388"/>
      <c r="AQ12" s="389"/>
      <c r="AR12"/>
      <c r="AS12" s="390" t="s">
        <v>19</v>
      </c>
      <c r="AT12" s="390"/>
      <c r="AU12" s="390"/>
      <c r="AV12" s="390"/>
      <c r="AW12" s="390"/>
      <c r="AX12" s="390"/>
      <c r="AY12" s="390"/>
      <c r="AZ12" s="390"/>
      <c r="BA12" s="390"/>
      <c r="BB12" s="390"/>
      <c r="BC12" s="390"/>
      <c r="BD12" s="390"/>
      <c r="BE12" s="390"/>
      <c r="BF12" s="390"/>
      <c r="BG12" s="390"/>
      <c r="BI12" s="48"/>
      <c r="BJ12"/>
      <c r="BK12" s="403"/>
      <c r="BL12" s="403"/>
      <c r="BM12" s="403"/>
      <c r="BN12" s="403"/>
      <c r="BO12" s="403"/>
      <c r="BP12" s="403"/>
      <c r="BQ12" s="403"/>
      <c r="BR12" s="403"/>
      <c r="BS12" s="403"/>
      <c r="BT12" s="403"/>
      <c r="BU12" s="403"/>
      <c r="BV12" s="403"/>
      <c r="BW12" s="403"/>
      <c r="BX12" s="404"/>
      <c r="BY12" s="404"/>
      <c r="CA12" s="381"/>
      <c r="CB12" s="381"/>
      <c r="CC12" s="381"/>
      <c r="CD12" s="381"/>
      <c r="CE12" s="381"/>
      <c r="CF12" s="381"/>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77"/>
      <c r="BY14" s="376"/>
      <c r="CA14" s="376"/>
      <c r="CB14" s="378"/>
      <c r="CC14" s="376"/>
      <c r="CD14" s="376"/>
      <c r="CE14" s="376"/>
      <c r="CF14" s="376"/>
    </row>
    <row r="15" spans="1:84" s="36" customFormat="1" ht="46.5" customHeight="1" x14ac:dyDescent="0.25">
      <c r="B15" s="369" t="s">
        <v>97</v>
      </c>
      <c r="C15" s="370"/>
      <c r="D15" s="167"/>
      <c r="E15" s="370"/>
      <c r="F15" s="370"/>
      <c r="G15" s="370"/>
      <c r="H15" s="169"/>
      <c r="I15" s="373"/>
      <c r="J15" s="340"/>
      <c r="K15" s="340"/>
      <c r="L15" s="340"/>
      <c r="M15" s="367"/>
      <c r="N15" s="35"/>
      <c r="O15" s="350"/>
      <c r="P15" s="156"/>
      <c r="Q15" s="350"/>
      <c r="R15" s="350" t="str">
        <f>IF(Q15="MUY BAJA
(20%)","20%",IF(Q15="BAJA 
(40%)","40%",IF(Q15="MODERADA
(60%)","60%",IF(Q15="ALTA
(80%)","80%",IF(Q15="MUY ALTA
(100%)","100%","0%")))))</f>
        <v>0%</v>
      </c>
      <c r="S15" s="350"/>
      <c r="T15" s="350"/>
      <c r="U15" s="365" t="str">
        <f>IF(T15="INSIGNIFICANTE
(20%)","20%",IF(T15="MENOR
(40%)","40%",IF(T15="MODERADO
(60%)","60%",IF(T15="MAYOR
(80%)","80%",IF(T15="CATASTRÓFICO
(100%)","100%","0%")))))</f>
        <v>0%</v>
      </c>
      <c r="V15" s="358"/>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50"/>
      <c r="AP15" s="350"/>
      <c r="AQ15" s="358"/>
      <c r="AR15" s="37"/>
      <c r="AS15" s="360"/>
      <c r="AT15" s="360"/>
      <c r="AU15" s="363" t="str">
        <f t="shared" ref="AU15" si="4">IF(AS15="Reducir","SI",IF(AS15="Aceptar","NO",IF(AS15="Evitar","NO"," ")))</f>
        <v xml:space="preserve"> </v>
      </c>
      <c r="AV15" s="347"/>
      <c r="AW15" s="354" t="str">
        <f>IF($AU15="SI","Diligencie aquí la acción",IF($AU15="NO","N/A"," "))</f>
        <v xml:space="preserve"> </v>
      </c>
      <c r="AX15" s="356" t="str">
        <f t="shared" ref="AX15" si="5">IF($AU15="SI","Diligencie aquí el responsable",IF($AU15="NO","N/A"," "))</f>
        <v xml:space="preserve"> </v>
      </c>
      <c r="AY15" s="356" t="str">
        <f>IF($AU15="SI","Diligencie aquí la fecha de implementación de la acción",IF($AU15="NO","N/A"," "))</f>
        <v xml:space="preserve"> </v>
      </c>
      <c r="AZ15" s="356" t="str">
        <f>IF($AU15="SI","Diligencie aquí la fecha de seguimiento a la acción",IF($AU15="NO","N/A"," "))</f>
        <v xml:space="preserve"> </v>
      </c>
      <c r="BA15" s="336"/>
      <c r="BB15" s="350"/>
      <c r="BC15" s="347"/>
      <c r="BD15" s="350"/>
      <c r="BE15" s="350"/>
      <c r="BF15" s="350"/>
      <c r="BG15" s="347"/>
      <c r="BH15" s="38"/>
      <c r="BI15" s="48"/>
      <c r="BJ15" s="39"/>
      <c r="BK15" s="353"/>
      <c r="BL15" s="341"/>
      <c r="BM15" s="341"/>
      <c r="BN15" s="344" t="str">
        <f t="shared" ref="BN15" si="6">IF(BM15=0,"100%",IFERROR(BL15/BM15/BL15," "))</f>
        <v>100%</v>
      </c>
      <c r="BO15" s="340"/>
      <c r="BP15" s="336"/>
      <c r="BQ15" s="340"/>
      <c r="BR15" s="335"/>
      <c r="BS15" s="336"/>
      <c r="BT15" s="375"/>
      <c r="BU15" s="336"/>
      <c r="BV15" s="339"/>
      <c r="BW15" s="340"/>
      <c r="BX15" s="377"/>
      <c r="BY15" s="376"/>
      <c r="CA15" s="376"/>
      <c r="CB15" s="379"/>
      <c r="CC15" s="376"/>
      <c r="CD15" s="376"/>
      <c r="CE15" s="376"/>
      <c r="CF15" s="376"/>
    </row>
    <row r="16" spans="1:84" s="36" customFormat="1" ht="46.5" customHeight="1" x14ac:dyDescent="0.25">
      <c r="B16" s="369"/>
      <c r="C16" s="371"/>
      <c r="D16" s="168"/>
      <c r="E16" s="371"/>
      <c r="F16" s="371"/>
      <c r="G16" s="371"/>
      <c r="H16" s="170"/>
      <c r="I16" s="374"/>
      <c r="J16" s="340"/>
      <c r="K16" s="340"/>
      <c r="L16" s="340"/>
      <c r="M16" s="368"/>
      <c r="N16" s="35"/>
      <c r="O16" s="351"/>
      <c r="P16" s="157"/>
      <c r="Q16" s="351"/>
      <c r="R16" s="351"/>
      <c r="S16" s="351"/>
      <c r="T16" s="351"/>
      <c r="U16" s="365"/>
      <c r="V16" s="359"/>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51"/>
      <c r="AP16" s="351"/>
      <c r="AQ16" s="359"/>
      <c r="AR16" s="37"/>
      <c r="AS16" s="361"/>
      <c r="AT16" s="361"/>
      <c r="AU16" s="364"/>
      <c r="AV16" s="348"/>
      <c r="AW16" s="355"/>
      <c r="AX16" s="357"/>
      <c r="AY16" s="357"/>
      <c r="AZ16" s="357"/>
      <c r="BA16" s="336"/>
      <c r="BB16" s="351"/>
      <c r="BC16" s="348"/>
      <c r="BD16" s="351"/>
      <c r="BE16" s="351"/>
      <c r="BF16" s="351"/>
      <c r="BG16" s="348"/>
      <c r="BH16" s="38"/>
      <c r="BI16" s="48"/>
      <c r="BJ16" s="39"/>
      <c r="BK16" s="353"/>
      <c r="BL16" s="342"/>
      <c r="BM16" s="342"/>
      <c r="BN16" s="345"/>
      <c r="BO16" s="340"/>
      <c r="BP16" s="336"/>
      <c r="BQ16" s="340"/>
      <c r="BR16" s="335"/>
      <c r="BS16" s="336"/>
      <c r="BT16" s="375"/>
      <c r="BU16" s="336"/>
      <c r="BV16" s="339"/>
      <c r="BW16" s="340"/>
      <c r="BX16" s="377"/>
      <c r="BY16" s="376"/>
      <c r="CA16" s="376"/>
      <c r="CB16" s="379"/>
      <c r="CC16" s="376"/>
      <c r="CD16" s="376"/>
      <c r="CE16" s="376"/>
      <c r="CF16" s="376"/>
    </row>
    <row r="17" spans="1:84" s="36" customFormat="1" ht="46.5" customHeight="1" x14ac:dyDescent="0.25">
      <c r="B17" s="369"/>
      <c r="C17" s="371"/>
      <c r="D17" s="168"/>
      <c r="E17" s="372"/>
      <c r="F17" s="372"/>
      <c r="G17" s="371"/>
      <c r="H17" s="170"/>
      <c r="I17" s="374"/>
      <c r="J17" s="340"/>
      <c r="K17" s="340"/>
      <c r="L17" s="340"/>
      <c r="M17" s="368"/>
      <c r="N17" s="35"/>
      <c r="O17" s="352"/>
      <c r="P17" s="158"/>
      <c r="Q17" s="351"/>
      <c r="R17" s="352"/>
      <c r="S17" s="351"/>
      <c r="T17" s="352"/>
      <c r="U17" s="365"/>
      <c r="V17" s="366"/>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52"/>
      <c r="AP17" s="352"/>
      <c r="AQ17" s="359"/>
      <c r="AR17" s="37"/>
      <c r="AS17" s="362"/>
      <c r="AT17" s="362"/>
      <c r="AU17" s="364"/>
      <c r="AV17" s="349"/>
      <c r="AW17" s="355"/>
      <c r="AX17" s="357"/>
      <c r="AY17" s="357"/>
      <c r="AZ17" s="357"/>
      <c r="BA17" s="336"/>
      <c r="BB17" s="352"/>
      <c r="BC17" s="349"/>
      <c r="BD17" s="352"/>
      <c r="BE17" s="352"/>
      <c r="BF17" s="352"/>
      <c r="BG17" s="349"/>
      <c r="BH17" s="38"/>
      <c r="BI17" s="48"/>
      <c r="BJ17" s="39"/>
      <c r="BK17" s="353"/>
      <c r="BL17" s="343"/>
      <c r="BM17" s="343"/>
      <c r="BN17" s="346"/>
      <c r="BO17" s="340"/>
      <c r="BP17" s="336"/>
      <c r="BQ17" s="340"/>
      <c r="BR17" s="335"/>
      <c r="BS17" s="336"/>
      <c r="BT17" s="375"/>
      <c r="BU17" s="336"/>
      <c r="BV17" s="339"/>
      <c r="BW17" s="340"/>
      <c r="BX17" s="377"/>
      <c r="BY17" s="376"/>
      <c r="CA17" s="376"/>
      <c r="CB17" s="379"/>
      <c r="CC17" s="376"/>
      <c r="CD17" s="376"/>
      <c r="CE17" s="376"/>
      <c r="CF17" s="376"/>
    </row>
    <row r="18" spans="1:84" s="36" customFormat="1" ht="46.5" customHeight="1" x14ac:dyDescent="0.25">
      <c r="B18" s="369" t="s">
        <v>98</v>
      </c>
      <c r="C18" s="370"/>
      <c r="D18" s="167"/>
      <c r="E18" s="370"/>
      <c r="F18" s="370"/>
      <c r="G18" s="370"/>
      <c r="H18" s="169"/>
      <c r="I18" s="373"/>
      <c r="J18" s="340"/>
      <c r="K18" s="340"/>
      <c r="L18" s="340"/>
      <c r="M18" s="367"/>
      <c r="N18" s="35"/>
      <c r="O18" s="350"/>
      <c r="P18" s="156"/>
      <c r="Q18" s="350"/>
      <c r="R18" s="350" t="str">
        <f>IF(Q18="MUY BAJA
(20%)","20%",IF(Q18="BAJA 
(40%)","40%",IF(Q18="MODERADA
(60%)","60%",IF(Q18="ALTA
(80%)","80%",IF(Q18="MUY ALTA
(100%)","100%","0%")))))</f>
        <v>0%</v>
      </c>
      <c r="S18" s="350"/>
      <c r="T18" s="350"/>
      <c r="U18" s="365" t="str">
        <f t="shared" ref="U18" si="7">IF(T18="INSIGNIFICANTE
(20%)","20%",IF(T18="MENOR
(40%)","40%",IF(T18="MODERADO
(60%)","60%",IF(T18="MAYOR
(80%)","80%",IF(T18="CATASTRÓFICO
(100%)","100%","0%")))))</f>
        <v>0%</v>
      </c>
      <c r="V18" s="358"/>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50"/>
      <c r="AP18" s="350"/>
      <c r="AQ18" s="358"/>
      <c r="AR18" s="37"/>
      <c r="AS18" s="360"/>
      <c r="AT18" s="360"/>
      <c r="AU18" s="363" t="str">
        <f t="shared" ref="AU18" si="8">IF(AS18="Reducir","SI",IF(AS18="Aceptar","NO",IF(AS18="Evitar","NO"," ")))</f>
        <v xml:space="preserve"> </v>
      </c>
      <c r="AV18" s="347"/>
      <c r="AW18" s="354" t="str">
        <f t="shared" ref="AW18" si="9">IF($AU18="SI","Diligencie aquí la acción",IF($AU18="NO","N/A"," "))</f>
        <v xml:space="preserve"> </v>
      </c>
      <c r="AX18" s="356" t="str">
        <f t="shared" ref="AX18" si="10">IF($AU18="SI","Diligencie aquí el responsable",IF($AU18="NO","N/A"," "))</f>
        <v xml:space="preserve"> </v>
      </c>
      <c r="AY18" s="356" t="str">
        <f t="shared" ref="AY18" si="11">IF($AU18="SI","Diligencie aquí la fecha de implementación de la acción",IF($AU18="NO","N/A"," "))</f>
        <v xml:space="preserve"> </v>
      </c>
      <c r="AZ18" s="356" t="str">
        <f t="shared" ref="AZ18" si="12">IF($AU18="SI","Diligencie aquí la fecha de seguimiento a la acción",IF($AU18="NO","N/A"," "))</f>
        <v xml:space="preserve"> </v>
      </c>
      <c r="BA18" s="336"/>
      <c r="BB18" s="350"/>
      <c r="BC18" s="347"/>
      <c r="BD18" s="350"/>
      <c r="BE18" s="350"/>
      <c r="BF18" s="350"/>
      <c r="BG18" s="347"/>
      <c r="BH18" s="38"/>
      <c r="BI18" s="48"/>
      <c r="BJ18" s="39"/>
      <c r="BK18" s="353"/>
      <c r="BL18" s="341"/>
      <c r="BM18" s="341"/>
      <c r="BN18" s="344" t="str">
        <f t="shared" ref="BN18" si="13">IF(BM18=0,"100%",IFERROR(BL18/BM18/BL18," "))</f>
        <v>100%</v>
      </c>
      <c r="BO18" s="340"/>
      <c r="BP18" s="336"/>
      <c r="BQ18" s="340"/>
      <c r="BR18" s="335"/>
      <c r="BS18" s="336"/>
      <c r="BT18" s="337"/>
      <c r="BU18" s="336"/>
      <c r="BV18" s="339"/>
      <c r="BW18" s="340"/>
      <c r="BX18" s="377"/>
      <c r="BY18" s="376"/>
      <c r="CA18" s="376"/>
      <c r="CB18" s="379"/>
      <c r="CC18" s="376"/>
      <c r="CD18" s="376"/>
      <c r="CE18" s="376"/>
      <c r="CF18" s="376"/>
    </row>
    <row r="19" spans="1:84" s="36" customFormat="1" ht="46.5" customHeight="1" x14ac:dyDescent="0.25">
      <c r="B19" s="369"/>
      <c r="C19" s="371"/>
      <c r="D19" s="168"/>
      <c r="E19" s="371"/>
      <c r="F19" s="371"/>
      <c r="G19" s="371"/>
      <c r="H19" s="170"/>
      <c r="I19" s="374"/>
      <c r="J19" s="340"/>
      <c r="K19" s="340"/>
      <c r="L19" s="340"/>
      <c r="M19" s="368"/>
      <c r="N19" s="35"/>
      <c r="O19" s="351"/>
      <c r="P19" s="157"/>
      <c r="Q19" s="351"/>
      <c r="R19" s="351"/>
      <c r="S19" s="351"/>
      <c r="T19" s="351"/>
      <c r="U19" s="365"/>
      <c r="V19" s="359"/>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51"/>
      <c r="AP19" s="351"/>
      <c r="AQ19" s="359"/>
      <c r="AR19" s="37"/>
      <c r="AS19" s="361"/>
      <c r="AT19" s="361"/>
      <c r="AU19" s="364"/>
      <c r="AV19" s="348"/>
      <c r="AW19" s="355"/>
      <c r="AX19" s="357"/>
      <c r="AY19" s="357"/>
      <c r="AZ19" s="357"/>
      <c r="BA19" s="336"/>
      <c r="BB19" s="351"/>
      <c r="BC19" s="348"/>
      <c r="BD19" s="351"/>
      <c r="BE19" s="351"/>
      <c r="BF19" s="351"/>
      <c r="BG19" s="348"/>
      <c r="BH19" s="38"/>
      <c r="BI19" s="48"/>
      <c r="BJ19" s="39"/>
      <c r="BK19" s="353"/>
      <c r="BL19" s="342"/>
      <c r="BM19" s="342"/>
      <c r="BN19" s="345"/>
      <c r="BO19" s="340"/>
      <c r="BP19" s="336"/>
      <c r="BQ19" s="340"/>
      <c r="BR19" s="335"/>
      <c r="BS19" s="336"/>
      <c r="BT19" s="337"/>
      <c r="BU19" s="336"/>
      <c r="BV19" s="339"/>
      <c r="BW19" s="340"/>
      <c r="BX19" s="377"/>
      <c r="BY19" s="376"/>
      <c r="CA19" s="376"/>
      <c r="CB19" s="379"/>
      <c r="CC19" s="376"/>
      <c r="CD19" s="376"/>
      <c r="CE19" s="376"/>
      <c r="CF19" s="376"/>
    </row>
    <row r="20" spans="1:84" s="36" customFormat="1" ht="46.5" customHeight="1" x14ac:dyDescent="0.25">
      <c r="B20" s="369"/>
      <c r="C20" s="371"/>
      <c r="D20" s="168"/>
      <c r="E20" s="372"/>
      <c r="F20" s="372"/>
      <c r="G20" s="371"/>
      <c r="H20" s="170"/>
      <c r="I20" s="374"/>
      <c r="J20" s="340"/>
      <c r="K20" s="340"/>
      <c r="L20" s="340"/>
      <c r="M20" s="368"/>
      <c r="N20" s="35"/>
      <c r="O20" s="352"/>
      <c r="P20" s="158"/>
      <c r="Q20" s="351"/>
      <c r="R20" s="352"/>
      <c r="S20" s="351"/>
      <c r="T20" s="352"/>
      <c r="U20" s="365"/>
      <c r="V20" s="366"/>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52"/>
      <c r="AP20" s="352"/>
      <c r="AQ20" s="359"/>
      <c r="AR20" s="37"/>
      <c r="AS20" s="362"/>
      <c r="AT20" s="362"/>
      <c r="AU20" s="364"/>
      <c r="AV20" s="349"/>
      <c r="AW20" s="355"/>
      <c r="AX20" s="357"/>
      <c r="AY20" s="357"/>
      <c r="AZ20" s="357"/>
      <c r="BA20" s="336"/>
      <c r="BB20" s="352"/>
      <c r="BC20" s="349"/>
      <c r="BD20" s="352"/>
      <c r="BE20" s="352"/>
      <c r="BF20" s="352"/>
      <c r="BG20" s="349"/>
      <c r="BH20" s="38"/>
      <c r="BI20" s="48"/>
      <c r="BJ20" s="39"/>
      <c r="BK20" s="353"/>
      <c r="BL20" s="343"/>
      <c r="BM20" s="343"/>
      <c r="BN20" s="346"/>
      <c r="BO20" s="340"/>
      <c r="BP20" s="336"/>
      <c r="BQ20" s="340"/>
      <c r="BR20" s="335"/>
      <c r="BS20" s="336"/>
      <c r="BT20" s="338"/>
      <c r="BU20" s="336"/>
      <c r="BV20" s="339"/>
      <c r="BW20" s="340"/>
      <c r="BX20" s="377"/>
      <c r="BY20" s="376"/>
      <c r="CA20" s="376"/>
      <c r="CB20" s="380"/>
      <c r="CC20" s="376"/>
      <c r="CD20" s="376"/>
      <c r="CE20" s="376"/>
      <c r="CF20" s="376"/>
    </row>
    <row r="21" spans="1:84" s="36" customFormat="1" ht="46.5" customHeight="1" x14ac:dyDescent="0.25">
      <c r="B21" s="369" t="s">
        <v>99</v>
      </c>
      <c r="C21" s="370"/>
      <c r="D21" s="167"/>
      <c r="E21" s="370"/>
      <c r="F21" s="370"/>
      <c r="G21" s="370"/>
      <c r="H21" s="169"/>
      <c r="I21" s="373"/>
      <c r="J21" s="340"/>
      <c r="K21" s="340"/>
      <c r="L21" s="340"/>
      <c r="M21" s="367"/>
      <c r="N21" s="35"/>
      <c r="O21" s="350"/>
      <c r="P21" s="156"/>
      <c r="Q21" s="350"/>
      <c r="R21" s="350" t="str">
        <f>IF(Q21="MUY BAJA
(20%)","20%",IF(Q21="BAJA 
(40%)","40%",IF(Q21="MODERADA
(60%)","60%",IF(Q21="ALTA
(80%)","80%",IF(Q21="MUY ALTA
(100%)","100%","0%")))))</f>
        <v>0%</v>
      </c>
      <c r="S21" s="350"/>
      <c r="T21" s="350"/>
      <c r="U21" s="365" t="str">
        <f t="shared" ref="U21" si="14">IF(T21="INSIGNIFICANTE
(20%)","20%",IF(T21="MENOR
(40%)","40%",IF(T21="MODERADO
(60%)","60%",IF(T21="MAYOR
(80%)","80%",IF(T21="CATASTRÓFICO
(100%)","100%","0%")))))</f>
        <v>0%</v>
      </c>
      <c r="V21" s="358"/>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50"/>
      <c r="AP21" s="350"/>
      <c r="AQ21" s="358"/>
      <c r="AR21" s="37"/>
      <c r="AS21" s="360"/>
      <c r="AT21" s="360"/>
      <c r="AU21" s="363" t="str">
        <f t="shared" ref="AU21" si="15">IF(AS21="Reducir","SI",IF(AS21="Aceptar","NO",IF(AS21="Evitar","NO"," ")))</f>
        <v xml:space="preserve"> </v>
      </c>
      <c r="AV21" s="347"/>
      <c r="AW21" s="354" t="str">
        <f t="shared" ref="AW21" si="16">IF($AU21="SI","Diligencie aquí la acción",IF($AU21="NO","N/A"," "))</f>
        <v xml:space="preserve"> </v>
      </c>
      <c r="AX21" s="356" t="str">
        <f t="shared" ref="AX21" si="17">IF($AU21="SI","Diligencie aquí el responsable",IF($AU21="NO","N/A"," "))</f>
        <v xml:space="preserve"> </v>
      </c>
      <c r="AY21" s="356" t="str">
        <f t="shared" ref="AY21" si="18">IF($AU21="SI","Diligencie aquí la fecha de implementación de la acción",IF($AU21="NO","N/A"," "))</f>
        <v xml:space="preserve"> </v>
      </c>
      <c r="AZ21" s="356" t="str">
        <f t="shared" ref="AZ21" si="19">IF($AU21="SI","Diligencie aquí la fecha de seguimiento a la acción",IF($AU21="NO","N/A"," "))</f>
        <v xml:space="preserve"> </v>
      </c>
      <c r="BA21" s="336"/>
      <c r="BB21" s="350"/>
      <c r="BC21" s="347"/>
      <c r="BD21" s="350"/>
      <c r="BE21" s="350"/>
      <c r="BF21" s="350"/>
      <c r="BG21" s="347"/>
      <c r="BH21" s="38"/>
      <c r="BI21" s="48"/>
      <c r="BJ21" s="39"/>
      <c r="BK21" s="353"/>
      <c r="BL21" s="341"/>
      <c r="BM21" s="341"/>
      <c r="BN21" s="344" t="str">
        <f t="shared" ref="BN21" si="20">IF(BM21=0,"100%",IFERROR(BL21/BM21/BL21," "))</f>
        <v>100%</v>
      </c>
      <c r="BO21" s="340"/>
      <c r="BP21" s="336"/>
      <c r="BQ21" s="340"/>
      <c r="BR21" s="335"/>
      <c r="BS21" s="336"/>
      <c r="BT21" s="337"/>
      <c r="BU21" s="336"/>
      <c r="BV21" s="339"/>
      <c r="BW21" s="340"/>
      <c r="BX21"/>
      <c r="BY21"/>
      <c r="CA21"/>
      <c r="CB21"/>
      <c r="CC21"/>
      <c r="CD21"/>
      <c r="CE21"/>
      <c r="CF21"/>
    </row>
    <row r="22" spans="1:84" s="36" customFormat="1" ht="46.5" customHeight="1" x14ac:dyDescent="0.25">
      <c r="B22" s="369"/>
      <c r="C22" s="371"/>
      <c r="D22" s="168"/>
      <c r="E22" s="371"/>
      <c r="F22" s="371"/>
      <c r="G22" s="371"/>
      <c r="H22" s="170"/>
      <c r="I22" s="374"/>
      <c r="J22" s="340"/>
      <c r="K22" s="340"/>
      <c r="L22" s="340"/>
      <c r="M22" s="368"/>
      <c r="N22" s="35"/>
      <c r="O22" s="351"/>
      <c r="P22" s="157"/>
      <c r="Q22" s="351"/>
      <c r="R22" s="351"/>
      <c r="S22" s="351"/>
      <c r="T22" s="351"/>
      <c r="U22" s="365"/>
      <c r="V22" s="359"/>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51"/>
      <c r="AP22" s="351"/>
      <c r="AQ22" s="359"/>
      <c r="AR22" s="37"/>
      <c r="AS22" s="361"/>
      <c r="AT22" s="361"/>
      <c r="AU22" s="364"/>
      <c r="AV22" s="348"/>
      <c r="AW22" s="355"/>
      <c r="AX22" s="357"/>
      <c r="AY22" s="357"/>
      <c r="AZ22" s="357"/>
      <c r="BA22" s="336"/>
      <c r="BB22" s="351"/>
      <c r="BC22" s="348"/>
      <c r="BD22" s="351"/>
      <c r="BE22" s="351"/>
      <c r="BF22" s="351"/>
      <c r="BG22" s="348"/>
      <c r="BH22" s="38"/>
      <c r="BI22" s="48"/>
      <c r="BJ22" s="39"/>
      <c r="BK22" s="353"/>
      <c r="BL22" s="342"/>
      <c r="BM22" s="342"/>
      <c r="BN22" s="345"/>
      <c r="BO22" s="340"/>
      <c r="BP22" s="336"/>
      <c r="BQ22" s="340"/>
      <c r="BR22" s="335"/>
      <c r="BS22" s="336"/>
      <c r="BT22" s="337"/>
      <c r="BU22" s="336"/>
      <c r="BV22" s="339"/>
      <c r="BW22" s="340"/>
      <c r="BX22"/>
      <c r="BY22"/>
      <c r="CA22"/>
      <c r="CB22"/>
      <c r="CC22"/>
      <c r="CD22"/>
      <c r="CE22"/>
      <c r="CF22"/>
    </row>
    <row r="23" spans="1:84" s="36" customFormat="1" ht="46.5" customHeight="1" x14ac:dyDescent="0.25">
      <c r="B23" s="369"/>
      <c r="C23" s="371"/>
      <c r="D23" s="168"/>
      <c r="E23" s="372"/>
      <c r="F23" s="372"/>
      <c r="G23" s="371"/>
      <c r="H23" s="170"/>
      <c r="I23" s="374"/>
      <c r="J23" s="340"/>
      <c r="K23" s="340"/>
      <c r="L23" s="340"/>
      <c r="M23" s="368"/>
      <c r="N23" s="35"/>
      <c r="O23" s="352"/>
      <c r="P23" s="158"/>
      <c r="Q23" s="351"/>
      <c r="R23" s="352"/>
      <c r="S23" s="351"/>
      <c r="T23" s="352"/>
      <c r="U23" s="365"/>
      <c r="V23" s="366"/>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52"/>
      <c r="AP23" s="352"/>
      <c r="AQ23" s="359"/>
      <c r="AR23" s="37"/>
      <c r="AS23" s="362"/>
      <c r="AT23" s="362"/>
      <c r="AU23" s="364"/>
      <c r="AV23" s="349"/>
      <c r="AW23" s="355"/>
      <c r="AX23" s="357"/>
      <c r="AY23" s="357"/>
      <c r="AZ23" s="357"/>
      <c r="BA23" s="336"/>
      <c r="BB23" s="352"/>
      <c r="BC23" s="349"/>
      <c r="BD23" s="352"/>
      <c r="BE23" s="352"/>
      <c r="BF23" s="352"/>
      <c r="BG23" s="349"/>
      <c r="BH23" s="38"/>
      <c r="BI23" s="48"/>
      <c r="BJ23" s="39"/>
      <c r="BK23" s="353"/>
      <c r="BL23" s="343"/>
      <c r="BM23" s="343"/>
      <c r="BN23" s="346"/>
      <c r="BO23" s="340"/>
      <c r="BP23" s="336"/>
      <c r="BQ23" s="340"/>
      <c r="BR23" s="335"/>
      <c r="BS23" s="336"/>
      <c r="BT23" s="338"/>
      <c r="BU23" s="336"/>
      <c r="BV23" s="339"/>
      <c r="BW23" s="340"/>
      <c r="BX23"/>
      <c r="BY23"/>
      <c r="CA23"/>
      <c r="CB23"/>
      <c r="CC23"/>
      <c r="CD23"/>
      <c r="CE23"/>
      <c r="CF23"/>
    </row>
    <row r="24" spans="1:84" s="36" customFormat="1" ht="46.5" customHeight="1" x14ac:dyDescent="0.25">
      <c r="B24" s="369" t="s">
        <v>100</v>
      </c>
      <c r="C24" s="370"/>
      <c r="D24" s="167"/>
      <c r="E24" s="370"/>
      <c r="F24" s="370"/>
      <c r="G24" s="370"/>
      <c r="H24" s="169"/>
      <c r="I24" s="373"/>
      <c r="J24" s="340"/>
      <c r="K24" s="340"/>
      <c r="L24" s="340"/>
      <c r="M24" s="367"/>
      <c r="N24" s="35"/>
      <c r="O24" s="350"/>
      <c r="P24" s="156"/>
      <c r="Q24" s="350"/>
      <c r="R24" s="350" t="str">
        <f>IF(Q24="MUY BAJA
(20%)","20%",IF(Q24="BAJA 
(40%)","40%",IF(Q24="MODERADA
(60%)","60%",IF(Q24="ALTA
(80%)","80%",IF(Q24="MUY ALTA
(100%)","100%","0%")))))</f>
        <v>0%</v>
      </c>
      <c r="S24" s="350"/>
      <c r="T24" s="350"/>
      <c r="U24" s="365" t="str">
        <f t="shared" ref="U24" si="21">IF(T24="INSIGNIFICANTE
(20%)","20%",IF(T24="MENOR
(40%)","40%",IF(T24="MODERADO
(60%)","60%",IF(T24="MAYOR
(80%)","80%",IF(T24="CATASTRÓFICO
(100%)","100%","0%")))))</f>
        <v>0%</v>
      </c>
      <c r="V24" s="358"/>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50"/>
      <c r="AP24" s="350"/>
      <c r="AQ24" s="358"/>
      <c r="AR24" s="37"/>
      <c r="AS24" s="360"/>
      <c r="AT24" s="360"/>
      <c r="AU24" s="363" t="str">
        <f t="shared" ref="AU24" si="22">IF(AS24="Reducir","SI",IF(AS24="Aceptar","NO",IF(AS24="Evitar","NO"," ")))</f>
        <v xml:space="preserve"> </v>
      </c>
      <c r="AV24" s="347"/>
      <c r="AW24" s="354" t="str">
        <f t="shared" ref="AW24" si="23">IF($AU24="SI","Diligencie aquí la acción",IF($AU24="NO","N/A"," "))</f>
        <v xml:space="preserve"> </v>
      </c>
      <c r="AX24" s="356" t="str">
        <f t="shared" ref="AX24" si="24">IF($AU24="SI","Diligencie aquí el responsable",IF($AU24="NO","N/A"," "))</f>
        <v xml:space="preserve"> </v>
      </c>
      <c r="AY24" s="356" t="str">
        <f t="shared" ref="AY24" si="25">IF($AU24="SI","Diligencie aquí la fecha de implementación de la acción",IF($AU24="NO","N/A"," "))</f>
        <v xml:space="preserve"> </v>
      </c>
      <c r="AZ24" s="356" t="str">
        <f t="shared" ref="AZ24" si="26">IF($AU24="SI","Diligencie aquí la fecha de seguimiento a la acción",IF($AU24="NO","N/A"," "))</f>
        <v xml:space="preserve"> </v>
      </c>
      <c r="BA24" s="336"/>
      <c r="BB24" s="350"/>
      <c r="BC24" s="347"/>
      <c r="BD24" s="350"/>
      <c r="BE24" s="350"/>
      <c r="BF24" s="350"/>
      <c r="BG24" s="347"/>
      <c r="BH24" s="38"/>
      <c r="BI24" s="48"/>
      <c r="BJ24" s="39"/>
      <c r="BK24" s="353"/>
      <c r="BL24" s="341"/>
      <c r="BM24" s="341"/>
      <c r="BN24" s="344" t="str">
        <f t="shared" ref="BN24" si="27">IF(BM24=0,"100%",IFERROR(BL24/BM24/BL24," "))</f>
        <v>100%</v>
      </c>
      <c r="BO24" s="340"/>
      <c r="BP24" s="336"/>
      <c r="BQ24" s="340"/>
      <c r="BR24" s="335"/>
      <c r="BS24" s="336"/>
      <c r="BT24" s="337"/>
      <c r="BU24" s="336"/>
      <c r="BV24" s="339"/>
      <c r="BW24" s="340"/>
      <c r="BX24"/>
      <c r="BY24"/>
      <c r="CA24"/>
      <c r="CB24"/>
      <c r="CC24"/>
      <c r="CD24"/>
      <c r="CE24"/>
      <c r="CF24"/>
    </row>
    <row r="25" spans="1:84" s="36" customFormat="1" ht="46.5" customHeight="1" x14ac:dyDescent="0.25">
      <c r="B25" s="369"/>
      <c r="C25" s="371"/>
      <c r="D25" s="168"/>
      <c r="E25" s="371"/>
      <c r="F25" s="371"/>
      <c r="G25" s="371"/>
      <c r="H25" s="170"/>
      <c r="I25" s="374"/>
      <c r="J25" s="340"/>
      <c r="K25" s="340"/>
      <c r="L25" s="340"/>
      <c r="M25" s="368"/>
      <c r="N25" s="35"/>
      <c r="O25" s="351"/>
      <c r="P25" s="157"/>
      <c r="Q25" s="351"/>
      <c r="R25" s="351"/>
      <c r="S25" s="351"/>
      <c r="T25" s="351"/>
      <c r="U25" s="365"/>
      <c r="V25" s="359"/>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51"/>
      <c r="AP25" s="351"/>
      <c r="AQ25" s="359"/>
      <c r="AR25" s="37"/>
      <c r="AS25" s="361"/>
      <c r="AT25" s="361"/>
      <c r="AU25" s="364"/>
      <c r="AV25" s="348"/>
      <c r="AW25" s="355"/>
      <c r="AX25" s="357"/>
      <c r="AY25" s="357"/>
      <c r="AZ25" s="357"/>
      <c r="BA25" s="336"/>
      <c r="BB25" s="351"/>
      <c r="BC25" s="348"/>
      <c r="BD25" s="351"/>
      <c r="BE25" s="351"/>
      <c r="BF25" s="351"/>
      <c r="BG25" s="348"/>
      <c r="BH25" s="38"/>
      <c r="BI25" s="48"/>
      <c r="BJ25" s="39"/>
      <c r="BK25" s="353"/>
      <c r="BL25" s="342"/>
      <c r="BM25" s="342"/>
      <c r="BN25" s="345"/>
      <c r="BO25" s="340"/>
      <c r="BP25" s="336"/>
      <c r="BQ25" s="340"/>
      <c r="BR25" s="335"/>
      <c r="BS25" s="336"/>
      <c r="BT25" s="337"/>
      <c r="BU25" s="336"/>
      <c r="BV25" s="339"/>
      <c r="BW25" s="340"/>
      <c r="BX25"/>
      <c r="BY25"/>
      <c r="CA25"/>
      <c r="CB25"/>
      <c r="CC25"/>
      <c r="CD25"/>
      <c r="CE25"/>
      <c r="CF25"/>
    </row>
    <row r="26" spans="1:84" s="36" customFormat="1" ht="46.5" customHeight="1" x14ac:dyDescent="0.25">
      <c r="B26" s="369"/>
      <c r="C26" s="371"/>
      <c r="D26" s="168"/>
      <c r="E26" s="372"/>
      <c r="F26" s="372"/>
      <c r="G26" s="371"/>
      <c r="H26" s="170"/>
      <c r="I26" s="374"/>
      <c r="J26" s="340"/>
      <c r="K26" s="340"/>
      <c r="L26" s="340"/>
      <c r="M26" s="368"/>
      <c r="N26" s="35"/>
      <c r="O26" s="352"/>
      <c r="P26" s="157"/>
      <c r="Q26" s="351"/>
      <c r="R26" s="352"/>
      <c r="S26" s="351"/>
      <c r="T26" s="352"/>
      <c r="U26" s="365"/>
      <c r="V26" s="366"/>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52"/>
      <c r="AP26" s="352"/>
      <c r="AQ26" s="359"/>
      <c r="AR26" s="37"/>
      <c r="AS26" s="362"/>
      <c r="AT26" s="362"/>
      <c r="AU26" s="364"/>
      <c r="AV26" s="349"/>
      <c r="AW26" s="355"/>
      <c r="AX26" s="357"/>
      <c r="AY26" s="357"/>
      <c r="AZ26" s="357"/>
      <c r="BA26" s="336"/>
      <c r="BB26" s="352"/>
      <c r="BC26" s="349"/>
      <c r="BD26" s="352"/>
      <c r="BE26" s="352"/>
      <c r="BF26" s="352"/>
      <c r="BG26" s="349"/>
      <c r="BH26" s="38"/>
      <c r="BI26" s="48"/>
      <c r="BJ26" s="39"/>
      <c r="BK26" s="353"/>
      <c r="BL26" s="343"/>
      <c r="BM26" s="343"/>
      <c r="BN26" s="346"/>
      <c r="BO26" s="340"/>
      <c r="BP26" s="336"/>
      <c r="BQ26" s="340"/>
      <c r="BR26" s="335"/>
      <c r="BS26" s="336"/>
      <c r="BT26" s="338"/>
      <c r="BU26" s="336"/>
      <c r="BV26" s="339"/>
      <c r="BW26" s="340"/>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28" t="s">
        <v>101</v>
      </c>
      <c r="G29" s="329"/>
      <c r="H29" s="329"/>
      <c r="I29" s="329"/>
      <c r="J29" s="329"/>
      <c r="K29" s="329"/>
      <c r="L29" s="329"/>
      <c r="M29" s="329"/>
      <c r="BK29" s="330" t="s">
        <v>102</v>
      </c>
      <c r="BL29" s="330"/>
      <c r="BM29" s="330"/>
      <c r="BN29" s="330"/>
      <c r="BO29" s="330"/>
      <c r="BP29" s="330"/>
      <c r="BQ29" s="330"/>
    </row>
    <row r="30" spans="1:84" ht="15.75" x14ac:dyDescent="0.2">
      <c r="F30" s="54"/>
      <c r="G30" s="331" t="s">
        <v>103</v>
      </c>
      <c r="H30" s="332"/>
      <c r="I30" s="332"/>
      <c r="J30" s="332"/>
      <c r="K30" s="332"/>
      <c r="L30" s="332"/>
      <c r="M30" s="333"/>
      <c r="BK30" s="57"/>
      <c r="BL30" s="334" t="s">
        <v>103</v>
      </c>
      <c r="BM30" s="334"/>
      <c r="BN30" s="334"/>
      <c r="BO30" s="334" t="s">
        <v>104</v>
      </c>
      <c r="BP30" s="334"/>
      <c r="BQ30" s="58"/>
    </row>
    <row r="31" spans="1:84" s="16" customFormat="1" ht="15.75" x14ac:dyDescent="0.2">
      <c r="A31" s="4"/>
      <c r="F31" s="59" t="s">
        <v>105</v>
      </c>
      <c r="G31" s="324"/>
      <c r="H31" s="325"/>
      <c r="I31" s="325"/>
      <c r="J31" s="325"/>
      <c r="K31" s="325"/>
      <c r="L31" s="325"/>
      <c r="M31" s="326"/>
      <c r="R31" s="28"/>
      <c r="S31" s="28"/>
      <c r="Z31" s="28"/>
      <c r="AB31" s="28"/>
      <c r="AC31" s="5"/>
      <c r="AE31" s="4"/>
      <c r="AF31" s="28"/>
      <c r="AI31" s="27"/>
      <c r="AJ31" s="28"/>
      <c r="AK31" s="28"/>
      <c r="AL31" s="28"/>
      <c r="AM31" s="28"/>
      <c r="AN31" s="28"/>
      <c r="AR31" s="18"/>
      <c r="BD31"/>
      <c r="BG31"/>
      <c r="BH31"/>
      <c r="BK31" s="56" t="s">
        <v>105</v>
      </c>
      <c r="BL31" s="327"/>
      <c r="BM31" s="327"/>
      <c r="BN31" s="327"/>
      <c r="BO31" s="327"/>
      <c r="BP31" s="327"/>
      <c r="BQ31" s="327" t="s">
        <v>106</v>
      </c>
      <c r="BZ31" s="4"/>
    </row>
    <row r="32" spans="1:84" s="16" customFormat="1" ht="15.75" x14ac:dyDescent="0.2">
      <c r="A32" s="4"/>
      <c r="F32" s="59" t="s">
        <v>105</v>
      </c>
      <c r="G32" s="324"/>
      <c r="H32" s="325"/>
      <c r="I32" s="325"/>
      <c r="J32" s="325"/>
      <c r="K32" s="325"/>
      <c r="L32" s="325"/>
      <c r="M32" s="326"/>
      <c r="R32" s="28"/>
      <c r="S32" s="28"/>
      <c r="Z32" s="28"/>
      <c r="AB32" s="28"/>
      <c r="AC32" s="5"/>
      <c r="AE32" s="4"/>
      <c r="AF32" s="28"/>
      <c r="AI32" s="27"/>
      <c r="AJ32" s="28"/>
      <c r="AK32" s="28"/>
      <c r="AL32" s="28"/>
      <c r="AM32" s="28"/>
      <c r="AN32" s="28"/>
      <c r="AR32" s="18"/>
      <c r="BD32"/>
      <c r="BG32"/>
      <c r="BH32"/>
      <c r="BK32" s="56" t="s">
        <v>105</v>
      </c>
      <c r="BL32" s="327"/>
      <c r="BM32" s="327"/>
      <c r="BN32" s="327"/>
      <c r="BO32" s="327"/>
      <c r="BP32" s="327"/>
      <c r="BQ32" s="327"/>
      <c r="BZ32" s="4"/>
    </row>
    <row r="33" spans="1:78" s="16" customFormat="1" ht="15.75" x14ac:dyDescent="0.2">
      <c r="A33" s="4"/>
      <c r="F33" s="59" t="s">
        <v>105</v>
      </c>
      <c r="G33" s="324"/>
      <c r="H33" s="325"/>
      <c r="I33" s="325"/>
      <c r="J33" s="325"/>
      <c r="K33" s="325"/>
      <c r="L33" s="325"/>
      <c r="M33" s="326"/>
      <c r="R33" s="28"/>
      <c r="S33" s="28"/>
      <c r="Z33" s="28"/>
      <c r="AB33" s="28"/>
      <c r="AC33" s="5"/>
      <c r="AE33" s="4"/>
      <c r="AF33" s="28"/>
      <c r="AI33" s="27"/>
      <c r="AJ33" s="28"/>
      <c r="AK33" s="28"/>
      <c r="AL33" s="28"/>
      <c r="AM33" s="28"/>
      <c r="AN33" s="28"/>
      <c r="AR33" s="18"/>
      <c r="BD33"/>
      <c r="BG33"/>
      <c r="BH33"/>
      <c r="BK33" s="56" t="s">
        <v>105</v>
      </c>
      <c r="BL33" s="327"/>
      <c r="BM33" s="327"/>
      <c r="BN33" s="327"/>
      <c r="BO33" s="327"/>
      <c r="BP33" s="327"/>
      <c r="BQ33" s="327"/>
      <c r="BZ33" s="4"/>
    </row>
    <row r="34" spans="1:78" s="16" customFormat="1" ht="15.75" x14ac:dyDescent="0.2">
      <c r="A34" s="4"/>
      <c r="F34" s="59" t="s">
        <v>105</v>
      </c>
      <c r="G34" s="324"/>
      <c r="H34" s="325"/>
      <c r="I34" s="325"/>
      <c r="J34" s="325"/>
      <c r="K34" s="325"/>
      <c r="L34" s="325"/>
      <c r="M34" s="326"/>
      <c r="R34" s="28"/>
      <c r="S34" s="28"/>
      <c r="Z34" s="28"/>
      <c r="AB34" s="28"/>
      <c r="AC34" s="5"/>
      <c r="AE34" s="4"/>
      <c r="AF34" s="28"/>
      <c r="AI34" s="27"/>
      <c r="AJ34" s="28"/>
      <c r="AK34" s="28"/>
      <c r="AL34" s="28"/>
      <c r="AM34" s="28"/>
      <c r="AN34" s="28"/>
      <c r="AR34" s="18"/>
      <c r="BD34"/>
      <c r="BG34"/>
      <c r="BH34"/>
      <c r="BK34" s="56" t="s">
        <v>105</v>
      </c>
      <c r="BL34" s="327"/>
      <c r="BM34" s="327"/>
      <c r="BN34" s="327"/>
      <c r="BO34" s="327"/>
      <c r="BP34" s="327"/>
      <c r="BQ34" s="327"/>
      <c r="BZ34" s="4"/>
    </row>
    <row r="35" spans="1:78" s="16" customFormat="1" ht="15.75" x14ac:dyDescent="0.2">
      <c r="A35" s="4"/>
      <c r="F35" s="59" t="s">
        <v>105</v>
      </c>
      <c r="G35" s="324"/>
      <c r="H35" s="325"/>
      <c r="I35" s="325"/>
      <c r="J35" s="325"/>
      <c r="K35" s="325"/>
      <c r="L35" s="325"/>
      <c r="M35" s="326"/>
      <c r="R35" s="28"/>
      <c r="S35" s="28"/>
      <c r="Z35" s="28"/>
      <c r="AB35" s="28"/>
      <c r="AC35" s="5"/>
      <c r="AE35" s="4"/>
      <c r="AF35" s="28"/>
      <c r="AI35" s="27"/>
      <c r="AJ35" s="28"/>
      <c r="AK35" s="28"/>
      <c r="AL35" s="28"/>
      <c r="AM35" s="28"/>
      <c r="AN35" s="28"/>
      <c r="AR35" s="18"/>
      <c r="BD35"/>
      <c r="BG35"/>
      <c r="BH35"/>
      <c r="BK35" s="56" t="s">
        <v>105</v>
      </c>
      <c r="BL35" s="327"/>
      <c r="BM35" s="327"/>
      <c r="BN35" s="327"/>
      <c r="BO35" s="327"/>
      <c r="BP35" s="327"/>
      <c r="BQ35" s="327"/>
      <c r="BZ35" s="4"/>
    </row>
    <row r="36" spans="1:78" s="16" customFormat="1" ht="15.75" x14ac:dyDescent="0.2">
      <c r="A36" s="4"/>
      <c r="F36" s="59" t="s">
        <v>107</v>
      </c>
      <c r="G36" s="324"/>
      <c r="H36" s="325"/>
      <c r="I36" s="325"/>
      <c r="J36" s="325"/>
      <c r="K36" s="325"/>
      <c r="L36" s="325"/>
      <c r="M36" s="326"/>
      <c r="R36" s="28"/>
      <c r="S36" s="28"/>
      <c r="Z36" s="28"/>
      <c r="AB36" s="28"/>
      <c r="AC36" s="5"/>
      <c r="AE36" s="4"/>
      <c r="AF36" s="28"/>
      <c r="AI36" s="27"/>
      <c r="AJ36" s="28"/>
      <c r="AK36" s="28"/>
      <c r="AL36" s="28"/>
      <c r="AM36" s="28"/>
      <c r="AN36" s="28"/>
      <c r="AR36" s="18"/>
      <c r="BD36"/>
      <c r="BG36"/>
      <c r="BH36"/>
      <c r="BK36" s="56" t="s">
        <v>107</v>
      </c>
      <c r="BL36" s="327"/>
      <c r="BM36" s="327"/>
      <c r="BN36" s="327"/>
      <c r="BO36" s="327"/>
      <c r="BP36" s="327"/>
      <c r="BQ36" s="327"/>
      <c r="BZ36" s="4"/>
    </row>
    <row r="37" spans="1:78" s="16" customFormat="1" ht="15.75" x14ac:dyDescent="0.2">
      <c r="A37" s="4"/>
      <c r="F37" s="59" t="s">
        <v>107</v>
      </c>
      <c r="G37" s="324"/>
      <c r="H37" s="325"/>
      <c r="I37" s="325"/>
      <c r="J37" s="325"/>
      <c r="K37" s="325"/>
      <c r="L37" s="325"/>
      <c r="M37" s="326"/>
      <c r="R37" s="28"/>
      <c r="S37" s="28"/>
      <c r="Z37" s="28"/>
      <c r="AB37" s="28"/>
      <c r="AC37" s="5"/>
      <c r="AE37" s="4"/>
      <c r="AF37" s="28"/>
      <c r="AI37" s="27"/>
      <c r="AJ37" s="28"/>
      <c r="AK37" s="28"/>
      <c r="AL37" s="28"/>
      <c r="AM37" s="28"/>
      <c r="AN37" s="28"/>
      <c r="AR37" s="18"/>
      <c r="BD37"/>
      <c r="BG37"/>
      <c r="BH37"/>
      <c r="BK37" s="56" t="s">
        <v>107</v>
      </c>
      <c r="BL37" s="327"/>
      <c r="BM37" s="327"/>
      <c r="BN37" s="327"/>
      <c r="BO37" s="327"/>
      <c r="BP37" s="327"/>
      <c r="BQ37" s="327"/>
      <c r="BZ37" s="4"/>
    </row>
    <row r="38" spans="1:78" s="16" customFormat="1" ht="15.75" x14ac:dyDescent="0.2">
      <c r="A38" s="4"/>
      <c r="F38" s="59" t="s">
        <v>107</v>
      </c>
      <c r="G38" s="324"/>
      <c r="H38" s="325"/>
      <c r="I38" s="325"/>
      <c r="J38" s="325"/>
      <c r="K38" s="325"/>
      <c r="L38" s="325"/>
      <c r="M38" s="326"/>
      <c r="R38" s="28"/>
      <c r="S38" s="28"/>
      <c r="Z38" s="28"/>
      <c r="AB38" s="28"/>
      <c r="AC38" s="5"/>
      <c r="AE38" s="4"/>
      <c r="AF38" s="28"/>
      <c r="AI38" s="27"/>
      <c r="AJ38" s="28"/>
      <c r="AK38" s="28"/>
      <c r="AL38" s="28"/>
      <c r="AM38" s="28"/>
      <c r="AN38" s="28"/>
      <c r="AR38" s="18"/>
      <c r="BD38"/>
      <c r="BG38"/>
      <c r="BH38"/>
      <c r="BK38" s="56" t="s">
        <v>107</v>
      </c>
      <c r="BL38" s="327"/>
      <c r="BM38" s="327"/>
      <c r="BN38" s="327"/>
      <c r="BO38" s="327"/>
      <c r="BP38" s="327"/>
      <c r="BQ38" s="327"/>
      <c r="BZ38" s="4"/>
    </row>
    <row r="39" spans="1:78" s="16" customFormat="1" ht="15.75" x14ac:dyDescent="0.2">
      <c r="A39" s="4"/>
      <c r="F39" s="59" t="s">
        <v>108</v>
      </c>
      <c r="G39" s="324"/>
      <c r="H39" s="325"/>
      <c r="I39" s="325"/>
      <c r="J39" s="325"/>
      <c r="K39" s="325"/>
      <c r="L39" s="325"/>
      <c r="M39" s="326"/>
      <c r="R39" s="28"/>
      <c r="S39" s="28"/>
      <c r="Z39" s="28"/>
      <c r="AB39" s="28"/>
      <c r="AC39" s="5"/>
      <c r="AE39" s="4"/>
      <c r="AF39" s="28"/>
      <c r="AI39" s="27"/>
      <c r="AJ39" s="28"/>
      <c r="AK39" s="28"/>
      <c r="AL39" s="28"/>
      <c r="AM39" s="28"/>
      <c r="AN39" s="28"/>
      <c r="AR39" s="18"/>
      <c r="BD39"/>
      <c r="BG39"/>
      <c r="BH39"/>
      <c r="BK39" s="56" t="s">
        <v>108</v>
      </c>
      <c r="BL39" s="327"/>
      <c r="BM39" s="327"/>
      <c r="BN39" s="327"/>
      <c r="BO39" s="327"/>
      <c r="BP39" s="327"/>
      <c r="BQ39" s="327"/>
      <c r="BZ39" s="4"/>
    </row>
    <row r="40" spans="1:78" s="16" customFormat="1" ht="15.75" x14ac:dyDescent="0.2">
      <c r="A40" s="4"/>
      <c r="F40" s="59" t="s">
        <v>109</v>
      </c>
      <c r="G40" s="324"/>
      <c r="H40" s="325"/>
      <c r="I40" s="325"/>
      <c r="J40" s="325"/>
      <c r="K40" s="325"/>
      <c r="L40" s="325"/>
      <c r="M40" s="326"/>
      <c r="R40" s="28"/>
      <c r="S40" s="28"/>
      <c r="Z40" s="28"/>
      <c r="AB40" s="28"/>
      <c r="AC40" s="5"/>
      <c r="AE40" s="4"/>
      <c r="AF40" s="28"/>
      <c r="AI40" s="27"/>
      <c r="AJ40" s="28"/>
      <c r="AK40" s="28"/>
      <c r="AL40" s="28"/>
      <c r="AM40" s="28"/>
      <c r="AN40" s="28"/>
      <c r="AR40" s="18"/>
      <c r="BD40"/>
      <c r="BG40"/>
      <c r="BH40"/>
      <c r="BK40" s="56" t="s">
        <v>109</v>
      </c>
      <c r="BL40" s="327"/>
      <c r="BM40" s="327"/>
      <c r="BN40" s="327"/>
      <c r="BO40" s="327"/>
      <c r="BP40" s="327"/>
      <c r="BQ40" s="327"/>
      <c r="BZ40" s="4"/>
    </row>
  </sheetData>
  <sheetProtection formatCells="0" formatColumns="0" formatRows="0" insertRows="0" insertHyperlinks="0" deleteRows="0"/>
  <mergeCells count="256">
    <mergeCell ref="G2:M2"/>
    <mergeCell ref="G3:M3"/>
    <mergeCell ref="F7:I7"/>
    <mergeCell ref="K7:M7"/>
    <mergeCell ref="F8:I8"/>
    <mergeCell ref="K8:M8"/>
    <mergeCell ref="C11:M11"/>
    <mergeCell ref="O11:AQ11"/>
    <mergeCell ref="AS11:BG11"/>
    <mergeCell ref="BK11:BY11"/>
    <mergeCell ref="CA11:CF11"/>
    <mergeCell ref="C12:M12"/>
    <mergeCell ref="O12:V12"/>
    <mergeCell ref="W12:AA12"/>
    <mergeCell ref="AB12:AN12"/>
    <mergeCell ref="AO12:AQ12"/>
    <mergeCell ref="AS12:BG12"/>
    <mergeCell ref="BK12:BW12"/>
    <mergeCell ref="BX12:BY12"/>
    <mergeCell ref="CA12:CF12"/>
    <mergeCell ref="BX14:BX20"/>
    <mergeCell ref="BY14:BY20"/>
    <mergeCell ref="CA14:CA20"/>
    <mergeCell ref="CB14:CB20"/>
    <mergeCell ref="CC14:CC20"/>
    <mergeCell ref="CD14:CD20"/>
    <mergeCell ref="O15:O17"/>
    <mergeCell ref="Q15:Q17"/>
    <mergeCell ref="R15:R17"/>
    <mergeCell ref="S15:S17"/>
    <mergeCell ref="BF15:BF17"/>
    <mergeCell ref="BG15:BG17"/>
    <mergeCell ref="BK15:BK17"/>
    <mergeCell ref="BL15:BL17"/>
    <mergeCell ref="BM15:BM17"/>
    <mergeCell ref="AY15:AY17"/>
    <mergeCell ref="AZ15:AZ17"/>
    <mergeCell ref="BA15:BA17"/>
    <mergeCell ref="BB15:BB17"/>
    <mergeCell ref="BC15:BC17"/>
    <mergeCell ref="AP18:AP20"/>
    <mergeCell ref="AQ18:AQ20"/>
    <mergeCell ref="AS18:AS20"/>
    <mergeCell ref="AT18:AT20"/>
    <mergeCell ref="CE14:CE20"/>
    <mergeCell ref="CF14:CF20"/>
    <mergeCell ref="B15:B17"/>
    <mergeCell ref="C15:C17"/>
    <mergeCell ref="E15:E17"/>
    <mergeCell ref="F15:F17"/>
    <mergeCell ref="G15:G17"/>
    <mergeCell ref="I15:I17"/>
    <mergeCell ref="J15:J17"/>
    <mergeCell ref="K15:K17"/>
    <mergeCell ref="BW15:BW17"/>
    <mergeCell ref="B18:B20"/>
    <mergeCell ref="C18:C20"/>
    <mergeCell ref="E18:E20"/>
    <mergeCell ref="F18:F20"/>
    <mergeCell ref="G18:G20"/>
    <mergeCell ref="I18:I20"/>
    <mergeCell ref="BN15:BN17"/>
    <mergeCell ref="BO15:BO17"/>
    <mergeCell ref="BP15:BP17"/>
    <mergeCell ref="BQ15:BQ17"/>
    <mergeCell ref="BR15:BR17"/>
    <mergeCell ref="BS15:BS17"/>
    <mergeCell ref="BE15:BE17"/>
    <mergeCell ref="J18:J20"/>
    <mergeCell ref="K18:K20"/>
    <mergeCell ref="L18:L20"/>
    <mergeCell ref="M18:M20"/>
    <mergeCell ref="O18:O20"/>
    <mergeCell ref="Q18:Q20"/>
    <mergeCell ref="BT15:BT17"/>
    <mergeCell ref="BU15:BU17"/>
    <mergeCell ref="BV15:BV17"/>
    <mergeCell ref="BD15:BD17"/>
    <mergeCell ref="AS15:AS17"/>
    <mergeCell ref="AT15:AT17"/>
    <mergeCell ref="AU15:AU17"/>
    <mergeCell ref="AV15:AV17"/>
    <mergeCell ref="AW15:AW17"/>
    <mergeCell ref="AX15:AX17"/>
    <mergeCell ref="T15:T17"/>
    <mergeCell ref="U15:U17"/>
    <mergeCell ref="V15:V17"/>
    <mergeCell ref="AO15:AO17"/>
    <mergeCell ref="AP15:AP17"/>
    <mergeCell ref="AQ15:AQ17"/>
    <mergeCell ref="L15:L17"/>
    <mergeCell ref="M15:M17"/>
    <mergeCell ref="AU18:AU20"/>
    <mergeCell ref="AV18:AV20"/>
    <mergeCell ref="R18:R20"/>
    <mergeCell ref="S18:S20"/>
    <mergeCell ref="T18:T20"/>
    <mergeCell ref="U18:U20"/>
    <mergeCell ref="V18:V20"/>
    <mergeCell ref="AO18:AO20"/>
    <mergeCell ref="BC18:BC20"/>
    <mergeCell ref="BD18:BD20"/>
    <mergeCell ref="BE18:BE20"/>
    <mergeCell ref="BF18:BF20"/>
    <mergeCell ref="BG18:BG20"/>
    <mergeCell ref="BK18:BK20"/>
    <mergeCell ref="AW18:AW20"/>
    <mergeCell ref="AX18:AX20"/>
    <mergeCell ref="AY18:AY20"/>
    <mergeCell ref="AZ18:AZ20"/>
    <mergeCell ref="BA18:BA20"/>
    <mergeCell ref="BB18:BB20"/>
    <mergeCell ref="BR18:BR20"/>
    <mergeCell ref="BS18:BS20"/>
    <mergeCell ref="BT18:BT20"/>
    <mergeCell ref="BU18:BU20"/>
    <mergeCell ref="BV18:BV20"/>
    <mergeCell ref="BW18:BW20"/>
    <mergeCell ref="BL18:BL20"/>
    <mergeCell ref="BM18:BM20"/>
    <mergeCell ref="BN18:BN20"/>
    <mergeCell ref="BO18:BO20"/>
    <mergeCell ref="BP18:BP20"/>
    <mergeCell ref="BQ18:BQ20"/>
    <mergeCell ref="J21:J23"/>
    <mergeCell ref="K21:K23"/>
    <mergeCell ref="L21:L23"/>
    <mergeCell ref="M21:M23"/>
    <mergeCell ref="O21:O23"/>
    <mergeCell ref="Q21:Q23"/>
    <mergeCell ref="B21:B23"/>
    <mergeCell ref="C21:C23"/>
    <mergeCell ref="E21:E23"/>
    <mergeCell ref="F21:F23"/>
    <mergeCell ref="G21:G23"/>
    <mergeCell ref="I21:I23"/>
    <mergeCell ref="AP21:AP23"/>
    <mergeCell ref="AQ21:AQ23"/>
    <mergeCell ref="AS21:AS23"/>
    <mergeCell ref="AT21:AT23"/>
    <mergeCell ref="AU21:AU23"/>
    <mergeCell ref="AV21:AV23"/>
    <mergeCell ref="R21:R23"/>
    <mergeCell ref="S21:S23"/>
    <mergeCell ref="T21:T23"/>
    <mergeCell ref="U21:U23"/>
    <mergeCell ref="V21:V23"/>
    <mergeCell ref="AO21:AO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BR21:BR23"/>
    <mergeCell ref="BS21:BS23"/>
    <mergeCell ref="BT21:BT23"/>
    <mergeCell ref="BU21:BU23"/>
    <mergeCell ref="BV21:BV23"/>
    <mergeCell ref="BW21:BW23"/>
    <mergeCell ref="BL21:BL23"/>
    <mergeCell ref="BM21:BM23"/>
    <mergeCell ref="BN21:BN23"/>
    <mergeCell ref="BO21:BO23"/>
    <mergeCell ref="BP21:BP23"/>
    <mergeCell ref="BQ21:BQ23"/>
    <mergeCell ref="J24:J26"/>
    <mergeCell ref="K24:K26"/>
    <mergeCell ref="L24:L26"/>
    <mergeCell ref="M24:M26"/>
    <mergeCell ref="O24:O26"/>
    <mergeCell ref="Q24:Q26"/>
    <mergeCell ref="B24:B26"/>
    <mergeCell ref="C24:C26"/>
    <mergeCell ref="E24:E26"/>
    <mergeCell ref="F24:F26"/>
    <mergeCell ref="G24:G26"/>
    <mergeCell ref="I24:I26"/>
    <mergeCell ref="AP24:AP26"/>
    <mergeCell ref="AQ24:AQ26"/>
    <mergeCell ref="AS24:AS26"/>
    <mergeCell ref="AT24:AT26"/>
    <mergeCell ref="AU24:AU26"/>
    <mergeCell ref="AV24:AV26"/>
    <mergeCell ref="R24:R26"/>
    <mergeCell ref="S24:S26"/>
    <mergeCell ref="T24:T26"/>
    <mergeCell ref="U24:U26"/>
    <mergeCell ref="V24:V26"/>
    <mergeCell ref="AO24:AO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BR24:BR26"/>
    <mergeCell ref="BS24:BS26"/>
    <mergeCell ref="BT24:BT26"/>
    <mergeCell ref="BU24:BU26"/>
    <mergeCell ref="BV24:BV26"/>
    <mergeCell ref="BW24:BW26"/>
    <mergeCell ref="BL24:BL26"/>
    <mergeCell ref="BM24:BM26"/>
    <mergeCell ref="BN24:BN26"/>
    <mergeCell ref="BO24:BO26"/>
    <mergeCell ref="BP24:BP26"/>
    <mergeCell ref="BQ24:BQ26"/>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G39:M39"/>
    <mergeCell ref="BL39:BN39"/>
    <mergeCell ref="BO39:BP39"/>
    <mergeCell ref="G40:M40"/>
    <mergeCell ref="BL40:BN40"/>
    <mergeCell ref="BO40:BP40"/>
    <mergeCell ref="G37:M37"/>
    <mergeCell ref="BL37:BN37"/>
    <mergeCell ref="BO37:BP37"/>
    <mergeCell ref="G38:M38"/>
    <mergeCell ref="BL38:BN38"/>
    <mergeCell ref="BO38:BP38"/>
  </mergeCells>
  <conditionalFormatting sqref="AO14:AO15 AO18 AO21 AO24 R15 R18 R21 R24 U14 O14:P15 Q14:Q26">
    <cfRule type="containsText" dxfId="155" priority="1" operator="containsText" text="IMPROBABLE">
      <formula>NOT(ISERROR(SEARCH("IMPROBABLE",O14)))</formula>
    </cfRule>
    <cfRule type="containsText" dxfId="154" priority="34" operator="containsText" text="Casi seguro">
      <formula>NOT(ISERROR(SEARCH("Casi seguro",O14)))</formula>
    </cfRule>
    <cfRule type="containsText" dxfId="153" priority="35" operator="containsText" text="PROBABLE">
      <formula>NOT(ISERROR(SEARCH("PROBABLE",O14)))</formula>
    </cfRule>
    <cfRule type="containsText" dxfId="152" priority="36" operator="containsText" text="POSIBLE">
      <formula>NOT(ISERROR(SEARCH("POSIBLE",O14)))</formula>
    </cfRule>
    <cfRule type="containsText" dxfId="151" priority="37" operator="containsText" text="Baja ">
      <formula>NOT(ISERROR(SEARCH("Baja ",O14)))</formula>
    </cfRule>
    <cfRule type="containsText" dxfId="150" priority="38" operator="containsText" text="RARA VEZ">
      <formula>NOT(ISERROR(SEARCH("RARA VEZ",O14)))</formula>
    </cfRule>
  </conditionalFormatting>
  <conditionalFormatting sqref="T18 T21 T24 AP18 AP21 AP24 T14:T15 AP14:AP15">
    <cfRule type="containsText" dxfId="149" priority="29" operator="containsText" text="CATASTRÓFICO">
      <formula>NOT(ISERROR(SEARCH("CATASTRÓFICO",T14)))</formula>
    </cfRule>
    <cfRule type="containsText" dxfId="148" priority="30" operator="containsText" text="MAYOR">
      <formula>NOT(ISERROR(SEARCH("MAYOR",T14)))</formula>
    </cfRule>
    <cfRule type="containsText" dxfId="147" priority="31" operator="containsText" text="MODERADO">
      <formula>NOT(ISERROR(SEARCH("MODERADO",T14)))</formula>
    </cfRule>
    <cfRule type="containsText" dxfId="146" priority="32" operator="containsText" text="MENOR">
      <formula>NOT(ISERROR(SEARCH("MENOR",T14)))</formula>
    </cfRule>
    <cfRule type="containsText" dxfId="145" priority="33" operator="containsText" text="LEVE">
      <formula>NOT(ISERROR(SEARCH("LEVE",T14)))</formula>
    </cfRule>
  </conditionalFormatting>
  <conditionalFormatting sqref="AQ14 V18 V21 V24 V15">
    <cfRule type="containsText" dxfId="144" priority="25" operator="containsText" text="EXTREMO">
      <formula>NOT(ISERROR(SEARCH("EXTREMO",V14)))</formula>
    </cfRule>
    <cfRule type="containsText" dxfId="143" priority="26" operator="containsText" text="ALTO">
      <formula>NOT(ISERROR(SEARCH("ALTO",V14)))</formula>
    </cfRule>
    <cfRule type="containsText" dxfId="142" priority="27" operator="containsText" text="MODERADO">
      <formula>NOT(ISERROR(SEARCH("MODERADO",V14)))</formula>
    </cfRule>
    <cfRule type="containsText" dxfId="141" priority="28" operator="containsText" text="BAJO">
      <formula>NOT(ISERROR(SEARCH("BAJO",V14)))</formula>
    </cfRule>
  </conditionalFormatting>
  <conditionalFormatting sqref="R14 S15 S18 S21 S24">
    <cfRule type="containsText" dxfId="140" priority="20" operator="containsText" text="MUY ALTA">
      <formula>NOT(ISERROR(SEARCH("MUY ALTA",R14)))</formula>
    </cfRule>
    <cfRule type="containsText" dxfId="139" priority="21" operator="containsText" text="ALTA">
      <formula>NOT(ISERROR(SEARCH("ALTA",R14)))</formula>
    </cfRule>
    <cfRule type="containsText" dxfId="138" priority="22" operator="containsText" text="MODERAD">
      <formula>NOT(ISERROR(SEARCH("MODERAD",R14)))</formula>
    </cfRule>
    <cfRule type="containsText" dxfId="137" priority="23" operator="containsText" text="Baja ">
      <formula>NOT(ISERROR(SEARCH("Baja ",R14)))</formula>
    </cfRule>
    <cfRule type="containsText" dxfId="136" priority="24" operator="containsText" text="Muy baja">
      <formula>NOT(ISERROR(SEARCH("Muy baja",R14)))</formula>
    </cfRule>
  </conditionalFormatting>
  <conditionalFormatting sqref="O18:P18 O21:P21 O24:P24">
    <cfRule type="containsText" dxfId="135" priority="15" operator="containsText" text="MUY ALTA">
      <formula>NOT(ISERROR(SEARCH("MUY ALTA",O18)))</formula>
    </cfRule>
    <cfRule type="containsText" dxfId="134" priority="16" operator="containsText" text="ALTA">
      <formula>NOT(ISERROR(SEARCH("ALTA",O18)))</formula>
    </cfRule>
    <cfRule type="containsText" dxfId="133" priority="17" operator="containsText" text="MODERAD">
      <formula>NOT(ISERROR(SEARCH("MODERAD",O18)))</formula>
    </cfRule>
    <cfRule type="containsText" dxfId="132" priority="18" operator="containsText" text="Baja ">
      <formula>NOT(ISERROR(SEARCH("Baja ",O18)))</formula>
    </cfRule>
    <cfRule type="containsText" dxfId="131" priority="19" operator="containsText" text="Muy baja">
      <formula>NOT(ISERROR(SEARCH("Muy baja",O18)))</formula>
    </cfRule>
  </conditionalFormatting>
  <conditionalFormatting sqref="S14">
    <cfRule type="containsText" dxfId="130" priority="10" operator="containsText" text="MUY ALTA">
      <formula>NOT(ISERROR(SEARCH("MUY ALTA",S14)))</formula>
    </cfRule>
    <cfRule type="containsText" dxfId="129" priority="11" operator="containsText" text="ALTA">
      <formula>NOT(ISERROR(SEARCH("ALTA",S14)))</formula>
    </cfRule>
    <cfRule type="containsText" dxfId="128" priority="12" operator="containsText" text="MODERAD">
      <formula>NOT(ISERROR(SEARCH("MODERAD",S14)))</formula>
    </cfRule>
    <cfRule type="containsText" dxfId="127" priority="13" operator="containsText" text="Baja ">
      <formula>NOT(ISERROR(SEARCH("Baja ",S14)))</formula>
    </cfRule>
    <cfRule type="containsText" dxfId="126" priority="14" operator="containsText" text="Muy baja">
      <formula>NOT(ISERROR(SEARCH("Muy baja",S14)))</formula>
    </cfRule>
  </conditionalFormatting>
  <conditionalFormatting sqref="AQ15 AQ18 AQ21 AQ24">
    <cfRule type="containsText" dxfId="125" priority="6" operator="containsText" text="EXTREMO">
      <formula>NOT(ISERROR(SEARCH("EXTREMO",AQ15)))</formula>
    </cfRule>
    <cfRule type="containsText" dxfId="124" priority="7" operator="containsText" text="ALTO">
      <formula>NOT(ISERROR(SEARCH("ALTO",AQ15)))</formula>
    </cfRule>
    <cfRule type="containsText" dxfId="123" priority="8" operator="containsText" text="MODERADO">
      <formula>NOT(ISERROR(SEARCH("MODERADO",AQ15)))</formula>
    </cfRule>
    <cfRule type="containsText" dxfId="122" priority="9" operator="containsText" text="BAJO">
      <formula>NOT(ISERROR(SEARCH("BAJO",AQ15)))</formula>
    </cfRule>
  </conditionalFormatting>
  <conditionalFormatting sqref="V14">
    <cfRule type="containsText" dxfId="121" priority="2" operator="containsText" text="EXTREMO">
      <formula>NOT(ISERROR(SEARCH("EXTREMO",V14)))</formula>
    </cfRule>
    <cfRule type="containsText" dxfId="120" priority="3" operator="containsText" text="ALTO">
      <formula>NOT(ISERROR(SEARCH("ALTO",V14)))</formula>
    </cfRule>
    <cfRule type="containsText" dxfId="119" priority="4" operator="containsText" text="MODERADO">
      <formula>NOT(ISERROR(SEARCH("MODERADO",V14)))</formula>
    </cfRule>
    <cfRule type="containsText" dxfId="118"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100-000000000000}">
          <x14:formula1>
            <xm:f>Datos!$O$26:$O$28</xm:f>
          </x14:formula1>
          <xm:sqref>AT14:AT26</xm:sqref>
        </x14:dataValidation>
        <x14:dataValidation type="list" allowBlank="1" showInputMessage="1" showErrorMessage="1" xr:uid="{00000000-0002-0000-0100-000001000000}">
          <x14:formula1>
            <xm:f>Datos!$I$34:$I$35</xm:f>
          </x14:formula1>
          <xm:sqref>BU14:BU26</xm:sqref>
        </x14:dataValidation>
        <x14:dataValidation type="list" allowBlank="1" showInputMessage="1" showErrorMessage="1" xr:uid="{00000000-0002-0000-0100-000002000000}">
          <x14:formula1>
            <xm:f>Datos!$J$34:$J$35</xm:f>
          </x14:formula1>
          <xm:sqref>BS14:BS26</xm:sqref>
        </x14:dataValidation>
        <x14:dataValidation type="list" allowBlank="1" showInputMessage="1" showErrorMessage="1" xr:uid="{00000000-0002-0000-0100-000003000000}">
          <x14:formula1>
            <xm:f>Datos!$H$26:$H$28</xm:f>
          </x14:formula1>
          <xm:sqref>AB14:AB26</xm:sqref>
        </x14:dataValidation>
        <x14:dataValidation type="list" allowBlank="1" showInputMessage="1" showErrorMessage="1" xr:uid="{00000000-0002-0000-0100-000004000000}">
          <x14:formula1>
            <xm:f>Datos!$I$26:$I$27</xm:f>
          </x14:formula1>
          <xm:sqref>AD14:AD26</xm:sqref>
        </x14:dataValidation>
        <x14:dataValidation type="list" allowBlank="1" showInputMessage="1" showErrorMessage="1" xr:uid="{00000000-0002-0000-0100-000005000000}">
          <x14:formula1>
            <xm:f>Datos!$M$26:$M$27</xm:f>
          </x14:formula1>
          <xm:sqref>AI14:AI26</xm:sqref>
        </x14:dataValidation>
        <x14:dataValidation type="list" allowBlank="1" showInputMessage="1" showErrorMessage="1" xr:uid="{00000000-0002-0000-0100-000006000000}">
          <x14:formula1>
            <xm:f>Datos!$J$26:$J$27</xm:f>
          </x14:formula1>
          <xm:sqref>AF14:AF26</xm:sqref>
        </x14:dataValidation>
        <x14:dataValidation type="list" allowBlank="1" showInputMessage="1" showErrorMessage="1" xr:uid="{00000000-0002-0000-0100-000007000000}">
          <x14:formula1>
            <xm:f>Datos!$K$26:$K$27</xm:f>
          </x14:formula1>
          <xm:sqref>AG14:AG26</xm:sqref>
        </x14:dataValidation>
        <x14:dataValidation type="list" allowBlank="1" showInputMessage="1" showErrorMessage="1" xr:uid="{00000000-0002-0000-0100-000008000000}">
          <x14:formula1>
            <xm:f>Datos!$L$26:$L$28</xm:f>
          </x14:formula1>
          <xm:sqref>AH15:AH26</xm:sqref>
        </x14:dataValidation>
        <x14:dataValidation type="list" allowBlank="1" showInputMessage="1" showErrorMessage="1" xr:uid="{00000000-0002-0000-0100-000009000000}">
          <x14:formula1>
            <xm:f>Datos!$F$5:$F$9</xm:f>
          </x14:formula1>
          <xm:sqref>Q14:Q26</xm:sqref>
        </x14:dataValidation>
        <x14:dataValidation type="list" allowBlank="1" showInputMessage="1" showErrorMessage="1" xr:uid="{00000000-0002-0000-0100-00000A000000}">
          <x14:formula1>
            <xm:f>Datos!$E$26:$E$30</xm:f>
          </x14:formula1>
          <xm:sqref>AO14:AO15 AO24 AO21 AO18</xm:sqref>
        </x14:dataValidation>
        <x14:dataValidation type="list" allowBlank="1" showInputMessage="1" showErrorMessage="1" xr:uid="{00000000-0002-0000-0100-00000B000000}">
          <x14:formula1>
            <xm:f>Datos!$F$26:$F$30</xm:f>
          </x14:formula1>
          <xm:sqref>AP24 AP21 AP18 T24 T21 T18 AP14:AP15 T14:T15</xm:sqref>
        </x14:dataValidation>
        <x14:dataValidation type="list" allowBlank="1" showInputMessage="1" showErrorMessage="1" xr:uid="{00000000-0002-0000-0100-00000C000000}">
          <x14:formula1>
            <xm:f>Datos!$N$26:$N$28</xm:f>
          </x14:formula1>
          <xm:sqref>AS14:AS15 AS24 AS21 AS18</xm:sqref>
        </x14:dataValidation>
        <x14:dataValidation type="list" allowBlank="1" showInputMessage="1" showErrorMessage="1" xr:uid="{00000000-0002-0000-0100-00000D000000}">
          <x14:formula1>
            <xm:f>Datos!$G$26:$G$29</xm:f>
          </x14:formula1>
          <xm:sqref>AQ24 AQ21 AQ18 V24 V21 V18 AQ14:AQ15 AR14:AR26 V14:V15</xm:sqref>
        </x14:dataValidation>
        <x14:dataValidation type="list" allowBlank="1" showInputMessage="1" showErrorMessage="1" xr:uid="{00000000-0002-0000-0100-00000E000000}">
          <x14:formula1>
            <xm:f>Datos!$F$34:$F$39</xm:f>
          </x14:formula1>
          <xm:sqref>S15:S26</xm:sqref>
        </x14:dataValidation>
        <x14:dataValidation type="list" allowBlank="1" showInputMessage="1" showErrorMessage="1" xr:uid="{00000000-0002-0000-0100-00000F000000}">
          <x14:formula1>
            <xm:f>Datos!$E$34:$E$38</xm:f>
          </x14:formula1>
          <xm:sqref>O15:P26</xm:sqref>
        </x14:dataValidation>
        <x14:dataValidation type="list" allowBlank="1" showInputMessage="1" showErrorMessage="1" xr:uid="{00000000-0002-0000-0100-000010000000}">
          <x14:formula1>
            <xm:f>Datos!$L$26:$L$27</xm:f>
          </x14:formula1>
          <xm:sqref>AH14</xm:sqref>
        </x14:dataValidation>
        <x14:dataValidation type="list" allowBlank="1" showInputMessage="1" showErrorMessage="1" xr:uid="{00000000-0002-0000-0100-000011000000}">
          <x14:formula1>
            <xm:f>Datos!$C$3:$C$4</xm:f>
          </x14:formula1>
          <xm:sqref>F8</xm:sqref>
        </x14:dataValidation>
        <x14:dataValidation type="list" allowBlank="1" showInputMessage="1" showErrorMessage="1" xr:uid="{00000000-0002-0000-0100-000012000000}">
          <x14:formula1>
            <xm:f>Datos!$C$7:$C$8</xm:f>
          </x14:formula1>
          <xm:sqref>F14:I14</xm:sqref>
        </x14:dataValidation>
        <x14:dataValidation type="list" allowBlank="1" showInputMessage="1" showErrorMessage="1" xr:uid="{00000000-0002-0000-0100-000013000000}">
          <x14:formula1>
            <xm:f>Datos!#REF!</xm:f>
          </x14:formula1>
          <xm:sqref>F15:I26</xm:sqref>
        </x14:dataValidation>
        <x14:dataValidation type="list" allowBlank="1" showInputMessage="1" showErrorMessage="1" xr:uid="{00000000-0002-0000-0100-000014000000}">
          <x14:formula1>
            <xm:f>Datos!$G$5:$G$9</xm:f>
          </x14:formula1>
          <xm:sqref>O14</xm:sqref>
        </x14:dataValidation>
        <x14:dataValidation type="list" allowBlank="1" showInputMessage="1" showErrorMessage="1" xr:uid="{00000000-0002-0000-0100-000015000000}">
          <x14:formula1>
            <xm:f>Datos!$H$5:$H$9</xm:f>
          </x14:formula1>
          <xm:sqref>P14</xm:sqref>
        </x14:dataValidation>
        <x14:dataValidation type="list" allowBlank="1" showInputMessage="1" showErrorMessage="1" xr:uid="{00000000-0002-0000-0100-000016000000}">
          <x14:formula1>
            <xm:f>Datos!$G$13:$G$15</xm:f>
          </x14:formula1>
          <xm:sqref>S14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28"/>
  <sheetViews>
    <sheetView showGridLines="0" tabSelected="1" zoomScale="70" zoomScaleNormal="70" workbookViewId="0">
      <selection activeCell="E6" sqref="E6"/>
    </sheetView>
  </sheetViews>
  <sheetFormatPr baseColWidth="10" defaultColWidth="11.42578125" defaultRowHeight="12.75" x14ac:dyDescent="0.2"/>
  <cols>
    <col min="1" max="1" width="3.28515625" style="7" customWidth="1"/>
    <col min="2" max="2" width="14.140625" style="28" customWidth="1"/>
    <col min="3" max="3" width="38" style="28" hidden="1" customWidth="1"/>
    <col min="4" max="4" width="70.42578125" style="28" customWidth="1"/>
    <col min="5" max="6" width="52.28515625" style="28" customWidth="1"/>
    <col min="7" max="7" width="27" style="28" customWidth="1"/>
    <col min="8" max="11" width="29.28515625" style="28" customWidth="1"/>
    <col min="12" max="12" width="48.42578125" style="28" customWidth="1"/>
    <col min="13" max="13" width="58.42578125" style="28" customWidth="1"/>
    <col min="14" max="14" width="53.85546875" style="28" hidden="1" customWidth="1"/>
    <col min="15" max="15" width="30.28515625" style="28" customWidth="1"/>
    <col min="16" max="17" width="25.7109375" style="28" customWidth="1"/>
    <col min="18" max="18" width="8.42578125" style="28" customWidth="1"/>
    <col min="19" max="20" width="26.28515625" style="28" customWidth="1"/>
    <col min="21" max="21" width="22.42578125" style="28" customWidth="1"/>
    <col min="22" max="22" width="26.7109375" style="28" customWidth="1"/>
    <col min="23" max="23" width="22.42578125" style="28" customWidth="1"/>
    <col min="24" max="24" width="25.42578125" style="28" customWidth="1"/>
    <col min="25" max="25" width="30.85546875" style="28" customWidth="1"/>
    <col min="26" max="26" width="53.140625" style="28" customWidth="1"/>
    <col min="27" max="27" width="74.85546875" style="28" customWidth="1"/>
    <col min="28" max="28" width="9.42578125" style="28" customWidth="1"/>
    <col min="29" max="29" width="97" style="28" customWidth="1"/>
    <col min="30" max="30" width="28.28515625" style="28" customWidth="1"/>
    <col min="31" max="31" width="11.42578125" style="5" customWidth="1"/>
    <col min="32" max="32" width="27.140625" style="28" customWidth="1"/>
    <col min="33" max="33" width="6.7109375" style="5" customWidth="1"/>
    <col min="34" max="34" width="38.28515625" style="28" customWidth="1"/>
    <col min="35" max="35" width="5.7109375" style="7" customWidth="1"/>
    <col min="36" max="36" width="40.7109375" style="28" customWidth="1"/>
    <col min="37" max="37" width="5.7109375" style="28" customWidth="1"/>
    <col min="38" max="38" width="32.85546875" style="28" customWidth="1"/>
    <col min="39" max="39" width="5.140625" style="238" customWidth="1"/>
    <col min="40" max="40" width="43.7109375" style="28" customWidth="1"/>
    <col min="41" max="41" width="5.85546875" style="238" customWidth="1"/>
    <col min="42" max="42" width="39.28515625" style="28" customWidth="1"/>
    <col min="43" max="43" width="18.42578125" style="238" hidden="1" customWidth="1"/>
    <col min="44" max="44" width="21.42578125" style="28" customWidth="1"/>
    <col min="45" max="46" width="24.7109375" style="28" customWidth="1"/>
    <col min="47" max="48" width="26.42578125" style="28" customWidth="1"/>
    <col min="49" max="50" width="22.42578125" style="28" customWidth="1"/>
    <col min="51" max="51" width="23.140625" style="28" customWidth="1"/>
    <col min="52" max="52" width="20.85546875" style="28" customWidth="1"/>
    <col min="53" max="53" width="26" style="28" customWidth="1"/>
    <col min="54" max="54" width="8.42578125" style="20" customWidth="1"/>
    <col min="55" max="55" width="23.140625" style="28" customWidth="1"/>
    <col min="56" max="56" width="45.85546875" style="28" customWidth="1"/>
    <col min="57" max="57" width="40.42578125" style="28" customWidth="1"/>
    <col min="58" max="58" width="29.140625" style="28" customWidth="1"/>
    <col min="59" max="59" width="26.28515625" style="28" customWidth="1"/>
    <col min="60" max="60" width="31.28515625" style="28" customWidth="1"/>
    <col min="61" max="61" width="11.42578125" style="3" customWidth="1"/>
    <col min="62" max="62" width="3.42578125" style="28" customWidth="1"/>
    <col min="63" max="63" width="6.42578125" style="28" customWidth="1"/>
    <col min="64" max="64" width="29.42578125" style="28" hidden="1" customWidth="1"/>
    <col min="65" max="65" width="27.7109375" style="28" hidden="1" customWidth="1"/>
    <col min="66" max="66" width="29.28515625" style="28" hidden="1" customWidth="1"/>
    <col min="67" max="67" width="31.42578125" style="28" hidden="1" customWidth="1"/>
    <col min="68" max="69" width="40" style="28" hidden="1" customWidth="1"/>
    <col min="70" max="70" width="55" style="28" hidden="1" customWidth="1"/>
    <col min="71" max="71" width="26.28515625" style="28" hidden="1" customWidth="1"/>
    <col min="72" max="72" width="31.85546875" style="28" hidden="1" customWidth="1"/>
    <col min="73" max="73" width="68" style="28" hidden="1" customWidth="1"/>
    <col min="74" max="74" width="24.28515625" style="28" hidden="1" customWidth="1"/>
    <col min="75" max="75" width="35.42578125" style="28" hidden="1" customWidth="1"/>
    <col min="76" max="76" width="45.140625" style="28" hidden="1" customWidth="1"/>
    <col min="77" max="77" width="68.7109375" style="28" hidden="1" customWidth="1"/>
    <col min="78" max="78" width="65" style="28" hidden="1" customWidth="1"/>
    <col min="79" max="79" width="11.42578125" style="7" hidden="1" customWidth="1"/>
    <col min="80" max="80" width="72.7109375" style="28" hidden="1" customWidth="1"/>
    <col min="81" max="81" width="71.42578125" style="28" hidden="1" customWidth="1"/>
    <col min="82" max="82" width="65" style="28" hidden="1" customWidth="1"/>
    <col min="83" max="83" width="62.42578125" style="28" hidden="1" customWidth="1"/>
    <col min="84" max="84" width="60.7109375" style="28" hidden="1" customWidth="1"/>
    <col min="85" max="85" width="62.42578125" style="28" hidden="1" customWidth="1"/>
    <col min="86" max="86" width="11.42578125" style="7" customWidth="1"/>
    <col min="87" max="16384" width="11.42578125" style="7"/>
  </cols>
  <sheetData>
    <row r="1" spans="1:85" x14ac:dyDescent="0.2">
      <c r="AE1" s="26"/>
      <c r="AG1" s="26"/>
      <c r="AI1" s="28"/>
    </row>
    <row r="2" spans="1:85" ht="31.5" x14ac:dyDescent="0.2">
      <c r="A2" s="228"/>
      <c r="B2" s="229"/>
      <c r="D2" s="409" t="s">
        <v>495</v>
      </c>
      <c r="E2" s="409"/>
      <c r="F2" s="409"/>
      <c r="G2" s="409"/>
      <c r="H2" s="409"/>
      <c r="I2" s="409"/>
      <c r="J2" s="409"/>
      <c r="K2" s="409"/>
      <c r="L2" s="409"/>
      <c r="M2" s="409"/>
      <c r="N2" s="409"/>
      <c r="O2" s="409"/>
      <c r="P2" s="409"/>
      <c r="Q2" s="409"/>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7"/>
      <c r="BJ2" s="7"/>
      <c r="BK2" s="7"/>
      <c r="BL2" s="7"/>
      <c r="BM2" s="7"/>
      <c r="BN2" s="7"/>
      <c r="BO2" s="7"/>
      <c r="BP2" s="7"/>
      <c r="BQ2" s="7"/>
      <c r="BR2" s="7"/>
      <c r="BS2" s="7"/>
      <c r="BT2" s="7"/>
      <c r="BU2" s="7"/>
      <c r="BV2" s="7"/>
      <c r="BW2" s="7"/>
      <c r="BX2" s="7"/>
      <c r="BY2" s="7"/>
      <c r="BZ2" s="7"/>
      <c r="CB2" s="7"/>
      <c r="CC2" s="7"/>
      <c r="CD2" s="7"/>
      <c r="CE2" s="7"/>
      <c r="CF2" s="7"/>
      <c r="CG2" s="7"/>
    </row>
    <row r="3" spans="1:85" ht="23.25" x14ac:dyDescent="0.2">
      <c r="A3" s="228"/>
      <c r="B3" s="229"/>
      <c r="C3" s="230"/>
      <c r="D3" s="410"/>
      <c r="E3" s="410"/>
      <c r="F3" s="410"/>
      <c r="G3" s="410"/>
      <c r="H3" s="410"/>
      <c r="I3" s="410"/>
      <c r="J3" s="410"/>
      <c r="K3" s="410"/>
      <c r="L3" s="410"/>
      <c r="M3" s="410"/>
      <c r="N3" s="410"/>
      <c r="O3" s="410"/>
      <c r="P3" s="410"/>
      <c r="Q3" s="41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7"/>
      <c r="BJ3" s="7"/>
      <c r="BK3" s="7"/>
      <c r="BL3" s="7"/>
      <c r="BM3" s="7"/>
      <c r="BN3" s="7"/>
      <c r="BO3" s="7"/>
      <c r="BP3" s="7"/>
      <c r="BQ3" s="7"/>
      <c r="BR3" s="7"/>
      <c r="BS3" s="7"/>
      <c r="BT3" s="7"/>
      <c r="BU3" s="7"/>
      <c r="BV3" s="7"/>
      <c r="BW3" s="7"/>
      <c r="BX3" s="7"/>
      <c r="BY3" s="7"/>
      <c r="BZ3" s="7"/>
      <c r="CB3" s="7"/>
      <c r="CC3" s="7"/>
      <c r="CD3" s="7"/>
      <c r="CE3" s="7"/>
      <c r="CF3" s="7"/>
      <c r="CG3" s="7"/>
    </row>
    <row r="4" spans="1:85" ht="23.25" x14ac:dyDescent="0.2">
      <c r="A4" s="228"/>
      <c r="B4" s="229"/>
      <c r="C4" s="230"/>
      <c r="D4" s="418" t="s">
        <v>2</v>
      </c>
      <c r="E4" s="419"/>
      <c r="F4" s="420" t="s">
        <v>496</v>
      </c>
      <c r="G4" s="421"/>
      <c r="H4" s="422"/>
      <c r="I4" s="416" t="s">
        <v>111</v>
      </c>
      <c r="J4" s="417"/>
      <c r="K4" s="417"/>
      <c r="L4" s="414">
        <v>1</v>
      </c>
      <c r="M4" s="415"/>
      <c r="N4" s="74" t="s">
        <v>5</v>
      </c>
      <c r="O4" s="411">
        <v>44927</v>
      </c>
      <c r="P4" s="412"/>
      <c r="Q4" s="413"/>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7"/>
      <c r="BJ4" s="7"/>
      <c r="BK4" s="7"/>
      <c r="BL4" s="7"/>
      <c r="BM4" s="7"/>
      <c r="BN4" s="7"/>
      <c r="BO4" s="7"/>
      <c r="BP4" s="7"/>
      <c r="BQ4" s="7"/>
      <c r="BR4" s="7"/>
      <c r="BS4" s="7"/>
      <c r="BT4" s="7"/>
      <c r="BU4" s="7"/>
      <c r="BV4" s="7"/>
      <c r="BW4" s="7"/>
      <c r="BX4" s="7"/>
      <c r="BY4" s="7"/>
      <c r="BZ4" s="7"/>
      <c r="CB4" s="7"/>
      <c r="CC4" s="7"/>
      <c r="CD4" s="7"/>
      <c r="CE4" s="7"/>
      <c r="CF4" s="7"/>
      <c r="CG4" s="7"/>
    </row>
    <row r="5" spans="1:85" ht="12" customHeigh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F5" s="7"/>
      <c r="AH5" s="7"/>
      <c r="AJ5" s="7"/>
      <c r="AK5" s="7"/>
      <c r="AL5" s="7"/>
      <c r="AM5" s="239"/>
      <c r="AN5" s="7"/>
      <c r="AO5" s="239"/>
      <c r="AP5" s="7"/>
      <c r="AQ5" s="239"/>
      <c r="AR5" s="7"/>
      <c r="AS5" s="7"/>
      <c r="AT5" s="7"/>
      <c r="AU5" s="7"/>
      <c r="AV5" s="7"/>
      <c r="AW5" s="7"/>
      <c r="AX5" s="7"/>
      <c r="AY5" s="7"/>
      <c r="AZ5" s="7"/>
      <c r="BA5" s="7"/>
      <c r="BB5" s="3"/>
      <c r="BC5" s="7"/>
      <c r="BD5" s="7"/>
      <c r="BE5" s="7"/>
      <c r="BF5" s="7"/>
      <c r="BG5" s="7"/>
      <c r="BH5" s="7"/>
      <c r="BJ5" s="7"/>
      <c r="BK5" s="7"/>
      <c r="BL5" s="7"/>
      <c r="BM5" s="7"/>
      <c r="BN5" s="7"/>
      <c r="BO5" s="7"/>
      <c r="BP5" s="7"/>
      <c r="BQ5" s="7"/>
      <c r="BR5" s="7"/>
      <c r="BS5" s="7"/>
      <c r="BT5" s="7"/>
      <c r="BU5" s="7"/>
      <c r="BV5" s="7"/>
      <c r="BW5" s="7"/>
      <c r="BX5" s="7"/>
      <c r="BY5" s="7"/>
      <c r="BZ5" s="7"/>
      <c r="CB5" s="7"/>
      <c r="CC5" s="7"/>
      <c r="CD5" s="7"/>
      <c r="CE5" s="7"/>
      <c r="CF5" s="7"/>
      <c r="CG5" s="7"/>
    </row>
    <row r="6" spans="1:85" s="23" customFormat="1" ht="23.25" x14ac:dyDescent="0.2">
      <c r="A6" s="28"/>
      <c r="B6" s="28"/>
      <c r="H6" s="20"/>
      <c r="I6" s="20"/>
      <c r="J6" s="20"/>
      <c r="K6" s="20"/>
      <c r="L6" s="20"/>
      <c r="M6" s="20"/>
      <c r="N6" s="20"/>
      <c r="O6" s="20"/>
      <c r="P6" s="20"/>
      <c r="Q6" s="20"/>
      <c r="R6" s="17"/>
      <c r="S6" s="17"/>
      <c r="T6" s="17"/>
      <c r="U6" s="17"/>
      <c r="V6" s="17"/>
      <c r="AD6" s="20"/>
      <c r="AE6" s="21"/>
      <c r="AF6" s="20"/>
      <c r="AG6" s="21"/>
      <c r="AJ6" s="20"/>
      <c r="AM6" s="240"/>
      <c r="AO6" s="240"/>
      <c r="AQ6" s="240"/>
      <c r="AY6" s="17"/>
      <c r="BB6" s="20"/>
      <c r="BI6" s="20"/>
    </row>
    <row r="7" spans="1:85" s="23" customFormat="1" ht="21.75" customHeight="1" x14ac:dyDescent="0.2">
      <c r="A7" s="28"/>
      <c r="B7" s="28"/>
      <c r="C7" s="395" t="s">
        <v>6</v>
      </c>
      <c r="D7" s="395"/>
      <c r="E7" s="395"/>
      <c r="F7" s="395"/>
      <c r="G7" s="180"/>
      <c r="M7" s="396" t="s">
        <v>7</v>
      </c>
      <c r="N7" s="397"/>
      <c r="O7" s="397"/>
      <c r="P7" s="397"/>
      <c r="Q7" s="398"/>
      <c r="R7" s="17"/>
      <c r="Y7" s="20"/>
      <c r="Z7" s="21"/>
      <c r="AC7" s="20"/>
      <c r="AH7" s="240"/>
      <c r="AR7" s="17"/>
      <c r="AS7" s="17"/>
      <c r="AT7" s="17"/>
      <c r="AW7" s="20"/>
      <c r="BG7" s="20"/>
    </row>
    <row r="8" spans="1:85" s="28" customFormat="1" ht="38.25" customHeight="1" x14ac:dyDescent="0.2">
      <c r="B8" s="20"/>
      <c r="C8" s="399" t="s">
        <v>494</v>
      </c>
      <c r="D8" s="399"/>
      <c r="E8" s="399"/>
      <c r="F8" s="399"/>
      <c r="G8" s="17"/>
      <c r="M8" s="400" t="s">
        <v>8</v>
      </c>
      <c r="N8" s="401"/>
      <c r="O8" s="401"/>
      <c r="P8" s="401"/>
      <c r="Q8" s="402"/>
      <c r="R8" s="26"/>
      <c r="Y8" s="26"/>
      <c r="Z8" s="26"/>
      <c r="AC8" s="26"/>
      <c r="AH8" s="238"/>
      <c r="AR8" s="26"/>
      <c r="AS8" s="26"/>
      <c r="AT8" s="26"/>
      <c r="AW8" s="20"/>
      <c r="BG8" s="20"/>
    </row>
    <row r="9" spans="1:85" s="28" customFormat="1" ht="11.25" customHeight="1" x14ac:dyDescent="0.2">
      <c r="C9" s="24"/>
      <c r="D9" s="24"/>
      <c r="E9" s="24"/>
      <c r="F9" s="24"/>
      <c r="G9" s="24"/>
      <c r="H9" s="128"/>
      <c r="I9" s="128"/>
      <c r="J9" s="128"/>
      <c r="K9" s="128"/>
      <c r="L9" s="128"/>
      <c r="M9" s="128"/>
      <c r="N9" s="128"/>
      <c r="O9" s="128"/>
      <c r="P9" s="128"/>
      <c r="Q9" s="128"/>
      <c r="R9" s="26"/>
      <c r="S9" s="26"/>
      <c r="T9" s="26"/>
      <c r="U9" s="26"/>
      <c r="V9" s="26"/>
      <c r="AD9" s="26"/>
      <c r="AE9" s="26"/>
      <c r="AF9" s="26"/>
      <c r="AG9" s="26"/>
      <c r="AJ9" s="26"/>
      <c r="AM9" s="238"/>
      <c r="AO9" s="238"/>
      <c r="AQ9" s="238"/>
      <c r="AY9" s="26"/>
      <c r="BB9" s="20"/>
      <c r="BI9" s="20"/>
    </row>
    <row r="10" spans="1:85" s="3" customFormat="1" ht="12.75" customHeight="1" x14ac:dyDescent="0.2"/>
    <row r="11" spans="1:85" ht="15.75" customHeight="1" x14ac:dyDescent="0.2">
      <c r="B11" s="7"/>
      <c r="C11" s="382" t="s">
        <v>9</v>
      </c>
      <c r="D11" s="382"/>
      <c r="E11" s="382"/>
      <c r="F11" s="382"/>
      <c r="G11" s="382"/>
      <c r="H11" s="382"/>
      <c r="I11" s="382"/>
      <c r="J11" s="382"/>
      <c r="K11" s="382"/>
      <c r="L11" s="382"/>
      <c r="M11" s="382"/>
      <c r="N11" s="382"/>
      <c r="O11" s="382"/>
      <c r="P11" s="382"/>
      <c r="Q11" s="382"/>
      <c r="R11" s="5"/>
      <c r="S11" s="382" t="s">
        <v>10</v>
      </c>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
      <c r="BC11" s="382" t="s">
        <v>11</v>
      </c>
      <c r="BD11" s="382"/>
      <c r="BE11" s="382"/>
      <c r="BF11" s="382"/>
      <c r="BG11" s="382"/>
      <c r="BH11" s="382"/>
      <c r="BJ11" s="241"/>
      <c r="BK11" s="3"/>
      <c r="BL11" s="382" t="s">
        <v>12</v>
      </c>
      <c r="BM11" s="382"/>
      <c r="BN11" s="382"/>
      <c r="BO11" s="382"/>
      <c r="BP11" s="382"/>
      <c r="BQ11" s="382"/>
      <c r="BR11" s="382"/>
      <c r="BS11" s="382"/>
      <c r="BT11" s="382"/>
      <c r="BU11" s="382"/>
      <c r="BV11" s="382"/>
      <c r="BW11" s="382"/>
      <c r="BX11" s="382"/>
      <c r="BY11" s="382"/>
      <c r="BZ11" s="382"/>
      <c r="CB11" s="383" t="s">
        <v>13</v>
      </c>
      <c r="CC11" s="384"/>
      <c r="CD11" s="384"/>
      <c r="CE11" s="384"/>
      <c r="CF11" s="384"/>
      <c r="CG11" s="385"/>
    </row>
    <row r="12" spans="1:85" ht="15.75" customHeight="1" x14ac:dyDescent="0.2">
      <c r="B12" s="7"/>
      <c r="C12" s="406"/>
      <c r="D12" s="407"/>
      <c r="E12" s="408"/>
      <c r="F12" s="171"/>
      <c r="G12" s="176"/>
      <c r="H12" s="406"/>
      <c r="I12" s="407"/>
      <c r="J12" s="407"/>
      <c r="K12" s="408"/>
      <c r="L12" s="406"/>
      <c r="M12" s="407"/>
      <c r="N12" s="407"/>
      <c r="O12" s="407"/>
      <c r="P12" s="407"/>
      <c r="Q12" s="408"/>
      <c r="R12" s="5"/>
      <c r="S12" s="176"/>
      <c r="T12" s="177"/>
      <c r="U12" s="177"/>
      <c r="V12" s="177"/>
      <c r="W12" s="177"/>
      <c r="X12" s="178"/>
      <c r="Y12" s="171"/>
      <c r="Z12" s="171"/>
      <c r="AA12" s="171"/>
      <c r="AB12" s="171"/>
      <c r="AC12" s="171"/>
      <c r="AD12" s="406" t="s">
        <v>17</v>
      </c>
      <c r="AE12" s="407"/>
      <c r="AF12" s="407"/>
      <c r="AG12" s="407"/>
      <c r="AH12" s="407"/>
      <c r="AI12" s="407"/>
      <c r="AJ12" s="407"/>
      <c r="AK12" s="407"/>
      <c r="AL12" s="407"/>
      <c r="AM12" s="407"/>
      <c r="AN12" s="407"/>
      <c r="AO12" s="407"/>
      <c r="AP12" s="407"/>
      <c r="AQ12" s="177"/>
      <c r="AR12" s="407"/>
      <c r="AS12" s="407"/>
      <c r="AT12" s="407"/>
      <c r="AU12" s="177"/>
      <c r="AV12" s="177"/>
      <c r="AW12" s="177"/>
      <c r="AX12" s="178"/>
      <c r="AY12" s="406" t="s">
        <v>18</v>
      </c>
      <c r="AZ12" s="407"/>
      <c r="BA12" s="408"/>
      <c r="BB12" s="3"/>
      <c r="BC12" s="406" t="s">
        <v>19</v>
      </c>
      <c r="BD12" s="407"/>
      <c r="BE12" s="407"/>
      <c r="BF12" s="407"/>
      <c r="BG12" s="407"/>
      <c r="BH12" s="408"/>
      <c r="BJ12" s="242"/>
      <c r="BK12" s="3"/>
      <c r="BL12" s="171"/>
      <c r="BM12" s="171"/>
      <c r="BN12" s="171"/>
      <c r="BO12" s="171"/>
      <c r="BP12" s="171"/>
      <c r="BQ12" s="171"/>
      <c r="BR12" s="171"/>
      <c r="BS12" s="171"/>
      <c r="BT12" s="171"/>
      <c r="BU12" s="171"/>
      <c r="BV12" s="171"/>
      <c r="BW12" s="171"/>
      <c r="BX12" s="171"/>
      <c r="BY12" s="139"/>
      <c r="BZ12" s="139"/>
      <c r="CB12" s="172"/>
      <c r="CC12" s="173"/>
      <c r="CD12" s="173"/>
      <c r="CE12" s="173"/>
      <c r="CF12" s="173"/>
      <c r="CG12" s="174"/>
    </row>
    <row r="13" spans="1:85" ht="20.25" customHeight="1" x14ac:dyDescent="0.2">
      <c r="B13" s="7"/>
      <c r="C13" s="215" t="s">
        <v>14</v>
      </c>
      <c r="D13" s="215"/>
      <c r="E13" s="215"/>
      <c r="F13" s="215"/>
      <c r="G13" s="215"/>
      <c r="H13" s="215"/>
      <c r="I13" s="215"/>
      <c r="J13" s="215"/>
      <c r="K13" s="215"/>
      <c r="L13" s="215"/>
      <c r="M13" s="215"/>
      <c r="N13" s="215"/>
      <c r="O13" s="215"/>
      <c r="P13" s="215"/>
      <c r="Q13" s="215"/>
      <c r="R13" s="30"/>
      <c r="S13" s="209" t="s">
        <v>15</v>
      </c>
      <c r="T13" s="210"/>
      <c r="U13" s="210"/>
      <c r="V13" s="210"/>
      <c r="W13" s="210"/>
      <c r="X13" s="211"/>
      <c r="Y13" s="390" t="s">
        <v>16</v>
      </c>
      <c r="Z13" s="390"/>
      <c r="AA13" s="390"/>
      <c r="AB13" s="390"/>
      <c r="AC13" s="390"/>
      <c r="AD13" s="387" t="s">
        <v>40</v>
      </c>
      <c r="AE13" s="388"/>
      <c r="AF13" s="388"/>
      <c r="AG13" s="388"/>
      <c r="AH13" s="390" t="s">
        <v>113</v>
      </c>
      <c r="AI13" s="390"/>
      <c r="AJ13" s="390" t="s">
        <v>114</v>
      </c>
      <c r="AK13" s="390"/>
      <c r="AL13" s="390" t="s">
        <v>115</v>
      </c>
      <c r="AM13" s="390"/>
      <c r="AN13" s="390" t="s">
        <v>116</v>
      </c>
      <c r="AO13" s="390"/>
      <c r="AP13" s="212" t="s">
        <v>51</v>
      </c>
      <c r="AQ13" s="212"/>
      <c r="AR13" s="390" t="s">
        <v>117</v>
      </c>
      <c r="AS13" s="390"/>
      <c r="AT13" s="390"/>
      <c r="AU13" s="390" t="s">
        <v>118</v>
      </c>
      <c r="AV13" s="390"/>
      <c r="AW13" s="390" t="s">
        <v>119</v>
      </c>
      <c r="AX13" s="390"/>
      <c r="AY13" s="387"/>
      <c r="AZ13" s="388"/>
      <c r="BA13" s="389"/>
      <c r="BB13" s="3"/>
      <c r="BC13" s="390"/>
      <c r="BD13" s="390"/>
      <c r="BE13" s="390"/>
      <c r="BF13" s="390"/>
      <c r="BG13" s="390"/>
      <c r="BH13" s="390"/>
      <c r="BJ13" s="242"/>
      <c r="BK13" s="3"/>
      <c r="BL13" s="405"/>
      <c r="BM13" s="405"/>
      <c r="BN13" s="405"/>
      <c r="BO13" s="405"/>
      <c r="BP13" s="405"/>
      <c r="BQ13" s="405"/>
      <c r="BR13" s="405"/>
      <c r="BS13" s="405"/>
      <c r="BT13" s="405"/>
      <c r="BU13" s="405"/>
      <c r="BV13" s="405"/>
      <c r="BW13" s="405"/>
      <c r="BX13" s="405"/>
      <c r="BY13" s="404"/>
      <c r="BZ13" s="404"/>
      <c r="CB13" s="381"/>
      <c r="CC13" s="381"/>
      <c r="CD13" s="381"/>
      <c r="CE13" s="381"/>
      <c r="CF13" s="381"/>
      <c r="CG13" s="381"/>
    </row>
    <row r="14" spans="1:85" ht="68.25" customHeight="1" x14ac:dyDescent="0.2">
      <c r="B14" s="185" t="s">
        <v>20</v>
      </c>
      <c r="C14" s="185" t="s">
        <v>120</v>
      </c>
      <c r="D14" s="185" t="s">
        <v>121</v>
      </c>
      <c r="E14" s="185" t="s">
        <v>122</v>
      </c>
      <c r="F14" s="186" t="s">
        <v>23</v>
      </c>
      <c r="G14" s="187" t="s">
        <v>123</v>
      </c>
      <c r="H14" s="188" t="s">
        <v>24</v>
      </c>
      <c r="I14" s="188" t="s">
        <v>25</v>
      </c>
      <c r="J14" s="188" t="s">
        <v>26</v>
      </c>
      <c r="K14" s="188" t="s">
        <v>27</v>
      </c>
      <c r="L14" s="189" t="s">
        <v>28</v>
      </c>
      <c r="M14" s="189" t="s">
        <v>29</v>
      </c>
      <c r="N14" s="189" t="s">
        <v>30</v>
      </c>
      <c r="O14" s="189" t="s">
        <v>124</v>
      </c>
      <c r="P14" s="189" t="s">
        <v>125</v>
      </c>
      <c r="Q14" s="189" t="s">
        <v>126</v>
      </c>
      <c r="R14" s="190"/>
      <c r="S14" s="191" t="s">
        <v>32</v>
      </c>
      <c r="T14" s="191" t="s">
        <v>33</v>
      </c>
      <c r="U14" s="192" t="s">
        <v>34</v>
      </c>
      <c r="V14" s="193" t="s">
        <v>36</v>
      </c>
      <c r="W14" s="194" t="s">
        <v>37</v>
      </c>
      <c r="X14" s="195" t="s">
        <v>39</v>
      </c>
      <c r="Y14" s="196" t="s">
        <v>40</v>
      </c>
      <c r="Z14" s="196" t="s">
        <v>41</v>
      </c>
      <c r="AA14" s="196" t="s">
        <v>127</v>
      </c>
      <c r="AB14" s="196" t="s">
        <v>43</v>
      </c>
      <c r="AC14" s="196" t="s">
        <v>44</v>
      </c>
      <c r="AD14" s="197" t="s">
        <v>128</v>
      </c>
      <c r="AE14" s="197" t="s">
        <v>129</v>
      </c>
      <c r="AF14" s="197" t="s">
        <v>130</v>
      </c>
      <c r="AG14" s="198" t="s">
        <v>131</v>
      </c>
      <c r="AH14" s="199" t="s">
        <v>132</v>
      </c>
      <c r="AI14" s="198" t="s">
        <v>133</v>
      </c>
      <c r="AJ14" s="197" t="s">
        <v>134</v>
      </c>
      <c r="AK14" s="198" t="s">
        <v>135</v>
      </c>
      <c r="AL14" s="199" t="s">
        <v>136</v>
      </c>
      <c r="AM14" s="198" t="s">
        <v>137</v>
      </c>
      <c r="AN14" s="197" t="s">
        <v>138</v>
      </c>
      <c r="AO14" s="198" t="s">
        <v>139</v>
      </c>
      <c r="AP14" s="199" t="s">
        <v>140</v>
      </c>
      <c r="AQ14" s="200" t="s">
        <v>141</v>
      </c>
      <c r="AR14" s="201" t="s">
        <v>142</v>
      </c>
      <c r="AS14" s="201" t="s">
        <v>143</v>
      </c>
      <c r="AT14" s="201" t="s">
        <v>144</v>
      </c>
      <c r="AU14" s="202" t="s">
        <v>145</v>
      </c>
      <c r="AV14" s="203" t="s">
        <v>146</v>
      </c>
      <c r="AW14" s="202" t="s">
        <v>147</v>
      </c>
      <c r="AX14" s="203" t="s">
        <v>148</v>
      </c>
      <c r="AY14" s="195" t="s">
        <v>58</v>
      </c>
      <c r="AZ14" s="196" t="s">
        <v>59</v>
      </c>
      <c r="BA14" s="186" t="s">
        <v>60</v>
      </c>
      <c r="BB14" s="243"/>
      <c r="BC14" s="194" t="s">
        <v>61</v>
      </c>
      <c r="BD14" s="12" t="s">
        <v>149</v>
      </c>
      <c r="BE14" s="15" t="s">
        <v>65</v>
      </c>
      <c r="BF14" s="15" t="s">
        <v>40</v>
      </c>
      <c r="BG14" s="15" t="s">
        <v>66</v>
      </c>
      <c r="BH14" s="15" t="s">
        <v>67</v>
      </c>
      <c r="BJ14" s="242"/>
      <c r="BK14" s="3"/>
      <c r="BL14" s="29" t="s">
        <v>75</v>
      </c>
      <c r="BM14" s="40" t="s">
        <v>76</v>
      </c>
      <c r="BN14" s="40" t="s">
        <v>77</v>
      </c>
      <c r="BO14" s="40" t="s">
        <v>78</v>
      </c>
      <c r="BP14" s="40" t="s">
        <v>79</v>
      </c>
      <c r="BQ14" s="31" t="s">
        <v>80</v>
      </c>
      <c r="BR14" s="31" t="s">
        <v>81</v>
      </c>
      <c r="BS14" s="32" t="s">
        <v>82</v>
      </c>
      <c r="BT14" s="32" t="s">
        <v>83</v>
      </c>
      <c r="BU14" s="32" t="s">
        <v>84</v>
      </c>
      <c r="BV14" s="33" t="s">
        <v>85</v>
      </c>
      <c r="BW14" s="33" t="s">
        <v>86</v>
      </c>
      <c r="BX14" s="33" t="s">
        <v>87</v>
      </c>
      <c r="BY14" s="12" t="s">
        <v>88</v>
      </c>
      <c r="BZ14" s="12" t="s">
        <v>89</v>
      </c>
      <c r="CB14" s="43" t="s">
        <v>90</v>
      </c>
      <c r="CC14" s="33" t="s">
        <v>91</v>
      </c>
      <c r="CD14" s="33" t="s">
        <v>92</v>
      </c>
      <c r="CE14" s="33" t="s">
        <v>93</v>
      </c>
      <c r="CF14" s="33" t="s">
        <v>94</v>
      </c>
      <c r="CG14" s="33" t="s">
        <v>95</v>
      </c>
    </row>
    <row r="15" spans="1:85" s="244" customFormat="1" ht="189" customHeight="1" x14ac:dyDescent="0.2">
      <c r="B15" s="225" t="s">
        <v>96</v>
      </c>
      <c r="C15" s="301" t="s">
        <v>150</v>
      </c>
      <c r="D15" s="311" t="s">
        <v>151</v>
      </c>
      <c r="E15" s="312" t="s">
        <v>152</v>
      </c>
      <c r="F15" s="312" t="s">
        <v>153</v>
      </c>
      <c r="G15" s="246" t="s">
        <v>154</v>
      </c>
      <c r="H15" s="247" t="s">
        <v>155</v>
      </c>
      <c r="I15" s="247" t="s">
        <v>155</v>
      </c>
      <c r="J15" s="247" t="s">
        <v>155</v>
      </c>
      <c r="K15" s="247" t="s">
        <v>155</v>
      </c>
      <c r="L15" s="247" t="s">
        <v>156</v>
      </c>
      <c r="M15" s="247" t="s">
        <v>157</v>
      </c>
      <c r="N15" s="231" t="s">
        <v>158</v>
      </c>
      <c r="O15" s="213" t="s">
        <v>159</v>
      </c>
      <c r="P15" s="248" t="s">
        <v>160</v>
      </c>
      <c r="Q15" s="248" t="s">
        <v>160</v>
      </c>
      <c r="R15" s="128"/>
      <c r="S15" s="156" t="s">
        <v>161</v>
      </c>
      <c r="T15" s="156" t="s">
        <v>162</v>
      </c>
      <c r="U15" s="156" t="s">
        <v>163</v>
      </c>
      <c r="V15" s="156" t="s">
        <v>164</v>
      </c>
      <c r="W15" s="156" t="s">
        <v>165</v>
      </c>
      <c r="X15" s="162" t="s">
        <v>166</v>
      </c>
      <c r="Y15" s="249" t="s">
        <v>167</v>
      </c>
      <c r="Z15" s="250" t="s">
        <v>168</v>
      </c>
      <c r="AA15" s="250" t="s">
        <v>169</v>
      </c>
      <c r="AB15" s="50">
        <v>1</v>
      </c>
      <c r="AC15" s="184" t="str">
        <f>_xlfn.CONCAT(Y15,Z15,AA15)</f>
        <v>Todos los funcionarios y contratistas asignados para emitir concepto técnico de sistemas de protección contra incendios, aplicarán los controles y verificarán el cumplimiento de los requisitos, 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v>
      </c>
      <c r="AD15" s="140" t="s">
        <v>170</v>
      </c>
      <c r="AE15" s="140">
        <f t="shared" ref="AE15" si="0">IF(AD15="Asignado",15,0)</f>
        <v>15</v>
      </c>
      <c r="AF15" s="140" t="s">
        <v>171</v>
      </c>
      <c r="AG15" s="140">
        <f t="shared" ref="AG15" si="1">IF(AF15="Adecuado",15,0)</f>
        <v>15</v>
      </c>
      <c r="AH15" s="140" t="s">
        <v>172</v>
      </c>
      <c r="AI15" s="140">
        <f t="shared" ref="AI15" si="2">IF(AH15="Oportuna",15,0)</f>
        <v>15</v>
      </c>
      <c r="AJ15" s="140" t="s">
        <v>173</v>
      </c>
      <c r="AK15" s="140">
        <f t="shared" ref="AK15" si="3">IF(AJ15="Prevenir",15,IF(AJ15="Detectar",10,0))</f>
        <v>15</v>
      </c>
      <c r="AL15" s="140" t="s">
        <v>174</v>
      </c>
      <c r="AM15" s="140">
        <f t="shared" ref="AM15" si="4">IF(AL15="Confiable",15,0)</f>
        <v>15</v>
      </c>
      <c r="AN15" s="140" t="s">
        <v>175</v>
      </c>
      <c r="AO15" s="140">
        <f t="shared" ref="AO15" si="5">IF(AN15="Se investigan y resuelven oportunamente",15,0)</f>
        <v>15</v>
      </c>
      <c r="AP15" s="140" t="s">
        <v>176</v>
      </c>
      <c r="AQ15" s="140">
        <f t="shared" ref="AQ15" si="6">IF(AP15="Completa",10,IF(AP15="Incompleta",5,0))</f>
        <v>10</v>
      </c>
      <c r="AR15" s="141">
        <f t="shared" ref="AR15" si="7">SUM(AE15,AG15,AI15,AK15,AM15,AO15,AQ15)</f>
        <v>100</v>
      </c>
      <c r="AS15" s="53" t="str">
        <f>+IF(AND(AR15&lt;=100,AR15&gt;=96),"FUERTE",IF(AND(AR15&lt;=95,AR15&gt;=86),"MODERADO",IF(AND(AR15&lt;=85,AR15&gt;=0),"DEBIL","-")))</f>
        <v>FUERTE</v>
      </c>
      <c r="AT15" s="204" t="str">
        <f>IFERROR(IF(AVERAGE(AR15:AR15)=100,"FUERTE",IF(AVERAGE(AR15:AR15)&gt;=50,"MODERADO","DEBIL")),"-")</f>
        <v>FUERTE</v>
      </c>
      <c r="AU15" s="205" t="s">
        <v>177</v>
      </c>
      <c r="AV15" s="205" t="s">
        <v>178</v>
      </c>
      <c r="AW15" s="218">
        <f>IF(AND(AT15="Fuerte",AU15="Sí, directamente"),2,(IF(AND(AT15="Moderado",AU15="Sí, directamente"),1,(IF(AU15="No, la probabilidad no disminuye",0," ")))))</f>
        <v>2</v>
      </c>
      <c r="AX15" s="216">
        <f>IF(AND(AT15="Fuerte",AV15="Sí, directamente"),2,IF(AND(AT15="Fuerte",AV15="Sí, pero indirectamente"),"1",(IF(AND(AT15="Moderado",AV15="Sí, directamente"),1,(IF(AND(AT15="Moderado",AV15="Sí, pero indirectamente"),"0",(IF(AV15="No, el impacto no disminuye",0," "))))))))</f>
        <v>0</v>
      </c>
      <c r="AY15" s="156" t="s">
        <v>179</v>
      </c>
      <c r="AZ15" s="156" t="s">
        <v>180</v>
      </c>
      <c r="BA15" s="162" t="s">
        <v>166</v>
      </c>
      <c r="BB15" s="251"/>
      <c r="BC15" s="163" t="s">
        <v>181</v>
      </c>
      <c r="BD15" s="214" t="s">
        <v>182</v>
      </c>
      <c r="BE15" s="214" t="s">
        <v>183</v>
      </c>
      <c r="BF15" s="156" t="s">
        <v>184</v>
      </c>
      <c r="BG15" s="156" t="s">
        <v>489</v>
      </c>
      <c r="BH15" s="156" t="s">
        <v>493</v>
      </c>
      <c r="BI15" s="252"/>
      <c r="BJ15" s="242"/>
      <c r="BK15" s="252"/>
      <c r="BL15" s="159"/>
      <c r="BM15" s="151"/>
      <c r="BN15" s="151"/>
      <c r="BO15" s="152"/>
      <c r="BP15" s="231"/>
      <c r="BQ15" s="148"/>
      <c r="BR15" s="231"/>
      <c r="BS15" s="147"/>
      <c r="BT15" s="148"/>
      <c r="BU15" s="232"/>
      <c r="BV15" s="148"/>
      <c r="BW15" s="233"/>
      <c r="BX15" s="231"/>
      <c r="BY15" s="134"/>
      <c r="BZ15" s="12"/>
      <c r="CB15" s="43"/>
      <c r="CC15" s="135"/>
      <c r="CD15" s="33"/>
      <c r="CE15" s="33"/>
      <c r="CF15" s="33"/>
      <c r="CG15" s="33"/>
    </row>
    <row r="16" spans="1:85" s="244" customFormat="1" ht="109.5" customHeight="1" x14ac:dyDescent="0.2">
      <c r="B16" s="225" t="s">
        <v>97</v>
      </c>
      <c r="C16" s="301"/>
      <c r="D16" s="311" t="s">
        <v>185</v>
      </c>
      <c r="E16" s="312" t="s">
        <v>186</v>
      </c>
      <c r="F16" s="312" t="s">
        <v>187</v>
      </c>
      <c r="G16" s="246" t="s">
        <v>154</v>
      </c>
      <c r="H16" s="247" t="s">
        <v>155</v>
      </c>
      <c r="I16" s="247" t="s">
        <v>155</v>
      </c>
      <c r="J16" s="247" t="s">
        <v>155</v>
      </c>
      <c r="K16" s="247" t="s">
        <v>155</v>
      </c>
      <c r="L16" s="253" t="s">
        <v>156</v>
      </c>
      <c r="M16" s="254" t="s">
        <v>188</v>
      </c>
      <c r="N16" s="234"/>
      <c r="O16" s="213" t="s">
        <v>159</v>
      </c>
      <c r="P16" s="248" t="s">
        <v>160</v>
      </c>
      <c r="Q16" s="248" t="s">
        <v>160</v>
      </c>
      <c r="R16" s="128"/>
      <c r="S16" s="245" t="s">
        <v>161</v>
      </c>
      <c r="T16" s="246" t="s">
        <v>162</v>
      </c>
      <c r="U16" s="255" t="s">
        <v>163</v>
      </c>
      <c r="V16" s="255" t="s">
        <v>189</v>
      </c>
      <c r="W16" s="255" t="s">
        <v>180</v>
      </c>
      <c r="X16" s="256" t="s">
        <v>166</v>
      </c>
      <c r="Y16" s="250" t="s">
        <v>167</v>
      </c>
      <c r="Z16" s="250" t="s">
        <v>168</v>
      </c>
      <c r="AA16" s="250" t="s">
        <v>190</v>
      </c>
      <c r="AB16" s="257">
        <v>1</v>
      </c>
      <c r="AC16" s="250" t="s">
        <v>191</v>
      </c>
      <c r="AD16" s="258" t="s">
        <v>170</v>
      </c>
      <c r="AE16" s="258">
        <v>15</v>
      </c>
      <c r="AF16" s="258" t="s">
        <v>171</v>
      </c>
      <c r="AG16" s="258">
        <v>15</v>
      </c>
      <c r="AH16" s="258" t="s">
        <v>172</v>
      </c>
      <c r="AI16" s="258">
        <v>15</v>
      </c>
      <c r="AJ16" s="258" t="s">
        <v>173</v>
      </c>
      <c r="AK16" s="258">
        <v>15</v>
      </c>
      <c r="AL16" s="258" t="s">
        <v>174</v>
      </c>
      <c r="AM16" s="258">
        <v>15</v>
      </c>
      <c r="AN16" s="258" t="s">
        <v>175</v>
      </c>
      <c r="AO16" s="258">
        <v>15</v>
      </c>
      <c r="AP16" s="258" t="s">
        <v>176</v>
      </c>
      <c r="AQ16" s="140">
        <f>IF(AP16="Completa",10,IF(AP16="Incompleta",5,0))</f>
        <v>10</v>
      </c>
      <c r="AR16" s="259">
        <v>100</v>
      </c>
      <c r="AS16" s="260" t="s">
        <v>192</v>
      </c>
      <c r="AT16" s="261" t="s">
        <v>192</v>
      </c>
      <c r="AU16" s="262" t="s">
        <v>177</v>
      </c>
      <c r="AV16" s="262" t="s">
        <v>177</v>
      </c>
      <c r="AW16" s="263">
        <v>2</v>
      </c>
      <c r="AX16" s="263">
        <v>2</v>
      </c>
      <c r="AY16" s="264" t="s">
        <v>193</v>
      </c>
      <c r="AZ16" s="265" t="s">
        <v>165</v>
      </c>
      <c r="BA16" s="266" t="s">
        <v>165</v>
      </c>
      <c r="BB16" s="251"/>
      <c r="BC16" s="267" t="s">
        <v>181</v>
      </c>
      <c r="BD16" s="247" t="s">
        <v>182</v>
      </c>
      <c r="BE16" s="247" t="s">
        <v>194</v>
      </c>
      <c r="BF16" s="246" t="s">
        <v>184</v>
      </c>
      <c r="BG16" s="246" t="s">
        <v>489</v>
      </c>
      <c r="BH16" s="246" t="s">
        <v>493</v>
      </c>
      <c r="BI16" s="252"/>
      <c r="BJ16" s="242"/>
      <c r="BK16" s="252"/>
      <c r="BL16" s="159"/>
      <c r="BM16" s="151"/>
      <c r="BN16" s="151"/>
      <c r="BO16" s="152" t="str">
        <f>IF(BN16=0,"100%",IFERROR(BM16/BN16/BM16," "))</f>
        <v>100%</v>
      </c>
      <c r="BP16" s="231"/>
      <c r="BQ16" s="148"/>
      <c r="BR16" s="231"/>
      <c r="BS16" s="147"/>
      <c r="BT16" s="148"/>
      <c r="BU16" s="232"/>
      <c r="BV16" s="148"/>
      <c r="BW16" s="233"/>
      <c r="BX16" s="231"/>
      <c r="BY16" s="134"/>
      <c r="BZ16" s="12"/>
      <c r="CB16" s="43"/>
      <c r="CC16" s="135"/>
      <c r="CD16" s="33"/>
      <c r="CE16" s="33"/>
      <c r="CF16" s="33"/>
      <c r="CG16" s="33"/>
    </row>
    <row r="17" spans="1:85" s="244" customFormat="1" ht="86.25" customHeight="1" x14ac:dyDescent="0.2">
      <c r="B17" s="225" t="s">
        <v>98</v>
      </c>
      <c r="C17" s="302" t="s">
        <v>195</v>
      </c>
      <c r="D17" s="313" t="s">
        <v>196</v>
      </c>
      <c r="E17" s="314" t="s">
        <v>197</v>
      </c>
      <c r="F17" s="314" t="s">
        <v>198</v>
      </c>
      <c r="G17" s="246" t="s">
        <v>110</v>
      </c>
      <c r="H17" s="247" t="s">
        <v>155</v>
      </c>
      <c r="I17" s="247" t="s">
        <v>155</v>
      </c>
      <c r="J17" s="247" t="s">
        <v>155</v>
      </c>
      <c r="K17" s="247" t="s">
        <v>155</v>
      </c>
      <c r="L17" s="247" t="s">
        <v>199</v>
      </c>
      <c r="M17" s="247" t="s">
        <v>200</v>
      </c>
      <c r="N17" s="214" t="s">
        <v>201</v>
      </c>
      <c r="O17" s="213" t="s">
        <v>202</v>
      </c>
      <c r="P17" s="248" t="s">
        <v>203</v>
      </c>
      <c r="Q17" s="248" t="s">
        <v>203</v>
      </c>
      <c r="R17" s="268" t="s">
        <v>204</v>
      </c>
      <c r="S17" s="245" t="s">
        <v>205</v>
      </c>
      <c r="T17" s="246" t="s">
        <v>182</v>
      </c>
      <c r="U17" s="265" t="s">
        <v>206</v>
      </c>
      <c r="V17" s="246" t="s">
        <v>207</v>
      </c>
      <c r="W17" s="303" t="s">
        <v>208</v>
      </c>
      <c r="X17" s="306" t="s">
        <v>209</v>
      </c>
      <c r="Y17" s="250" t="s">
        <v>210</v>
      </c>
      <c r="Z17" s="250" t="s">
        <v>211</v>
      </c>
      <c r="AA17" s="250" t="s">
        <v>212</v>
      </c>
      <c r="AB17" s="269">
        <v>1</v>
      </c>
      <c r="AC17" s="250" t="s">
        <v>213</v>
      </c>
      <c r="AD17" s="258" t="s">
        <v>170</v>
      </c>
      <c r="AE17" s="258">
        <v>15</v>
      </c>
      <c r="AF17" s="258" t="s">
        <v>171</v>
      </c>
      <c r="AG17" s="258">
        <v>15</v>
      </c>
      <c r="AH17" s="258" t="s">
        <v>172</v>
      </c>
      <c r="AI17" s="258">
        <v>15</v>
      </c>
      <c r="AJ17" s="258" t="s">
        <v>173</v>
      </c>
      <c r="AK17" s="258">
        <v>15</v>
      </c>
      <c r="AL17" s="258" t="s">
        <v>174</v>
      </c>
      <c r="AM17" s="258">
        <v>15</v>
      </c>
      <c r="AN17" s="258" t="s">
        <v>175</v>
      </c>
      <c r="AO17" s="258">
        <v>15</v>
      </c>
      <c r="AP17" s="258" t="s">
        <v>176</v>
      </c>
      <c r="AQ17" s="140">
        <f>IF(AP17="Completa",10,IF(AP17="Incompleta",5,0))</f>
        <v>10</v>
      </c>
      <c r="AR17" s="259">
        <v>100</v>
      </c>
      <c r="AS17" s="260" t="s">
        <v>192</v>
      </c>
      <c r="AT17" s="261" t="s">
        <v>192</v>
      </c>
      <c r="AU17" s="262" t="s">
        <v>177</v>
      </c>
      <c r="AV17" s="262" t="s">
        <v>178</v>
      </c>
      <c r="AW17" s="263">
        <v>2</v>
      </c>
      <c r="AX17" s="263">
        <v>0</v>
      </c>
      <c r="AY17" s="270" t="s">
        <v>179</v>
      </c>
      <c r="AZ17" s="303" t="s">
        <v>208</v>
      </c>
      <c r="BA17" s="306" t="s">
        <v>209</v>
      </c>
      <c r="BB17" s="252"/>
      <c r="BC17" s="267" t="s">
        <v>181</v>
      </c>
      <c r="BD17" s="247" t="s">
        <v>182</v>
      </c>
      <c r="BE17" s="247" t="s">
        <v>214</v>
      </c>
      <c r="BF17" s="246" t="s">
        <v>215</v>
      </c>
      <c r="BG17" s="246" t="s">
        <v>490</v>
      </c>
      <c r="BH17" s="246" t="s">
        <v>493</v>
      </c>
      <c r="BI17" s="252"/>
      <c r="BJ17" s="242"/>
      <c r="BK17" s="271"/>
      <c r="BL17" s="159"/>
      <c r="BM17" s="151"/>
      <c r="BN17" s="151"/>
      <c r="BO17" s="152" t="str">
        <f t="shared" ref="BO17" si="8">IF(BN17=0,"100%",IFERROR(BM17/BN17/BM17," "))</f>
        <v>100%</v>
      </c>
      <c r="BP17" s="231"/>
      <c r="BQ17" s="148"/>
      <c r="BR17" s="231"/>
      <c r="BS17" s="147"/>
      <c r="BT17" s="148"/>
      <c r="BU17" s="235"/>
      <c r="BV17" s="148"/>
      <c r="BW17" s="233"/>
      <c r="BX17" s="231"/>
      <c r="BY17" s="217"/>
      <c r="BZ17" s="336"/>
      <c r="CB17" s="336"/>
      <c r="CC17" s="351"/>
      <c r="CD17" s="336"/>
      <c r="CE17" s="336"/>
      <c r="CF17" s="336"/>
      <c r="CG17" s="336"/>
    </row>
    <row r="18" spans="1:85" s="244" customFormat="1" ht="80.099999999999994" customHeight="1" x14ac:dyDescent="0.2">
      <c r="B18" s="224" t="s">
        <v>99</v>
      </c>
      <c r="C18" s="301" t="s">
        <v>195</v>
      </c>
      <c r="D18" s="315" t="s">
        <v>216</v>
      </c>
      <c r="E18" s="316" t="s">
        <v>217</v>
      </c>
      <c r="F18" s="310" t="s">
        <v>218</v>
      </c>
      <c r="G18" s="272" t="s">
        <v>154</v>
      </c>
      <c r="H18" s="247" t="s">
        <v>155</v>
      </c>
      <c r="I18" s="247" t="s">
        <v>155</v>
      </c>
      <c r="J18" s="247" t="s">
        <v>219</v>
      </c>
      <c r="K18" s="247" t="s">
        <v>155</v>
      </c>
      <c r="L18" s="273" t="s">
        <v>220</v>
      </c>
      <c r="M18" s="274" t="s">
        <v>221</v>
      </c>
      <c r="N18" s="236" t="s">
        <v>222</v>
      </c>
      <c r="O18" s="64" t="s">
        <v>223</v>
      </c>
      <c r="P18" s="275" t="s">
        <v>224</v>
      </c>
      <c r="Q18" s="275" t="s">
        <v>224</v>
      </c>
      <c r="R18" s="268" t="s">
        <v>204</v>
      </c>
      <c r="S18" s="245" t="s">
        <v>205</v>
      </c>
      <c r="T18" s="246" t="s">
        <v>182</v>
      </c>
      <c r="U18" s="265" t="s">
        <v>206</v>
      </c>
      <c r="V18" s="246" t="s">
        <v>164</v>
      </c>
      <c r="W18" s="265" t="s">
        <v>165</v>
      </c>
      <c r="X18" s="266" t="s">
        <v>165</v>
      </c>
      <c r="Y18" s="273" t="s">
        <v>225</v>
      </c>
      <c r="Z18" s="273" t="s">
        <v>226</v>
      </c>
      <c r="AA18" s="273" t="s">
        <v>227</v>
      </c>
      <c r="AB18" s="272">
        <v>1</v>
      </c>
      <c r="AC18" s="250" t="s">
        <v>228</v>
      </c>
      <c r="AD18" s="258" t="s">
        <v>170</v>
      </c>
      <c r="AE18" s="258">
        <v>15</v>
      </c>
      <c r="AF18" s="258" t="s">
        <v>171</v>
      </c>
      <c r="AG18" s="258">
        <v>15</v>
      </c>
      <c r="AH18" s="258" t="s">
        <v>172</v>
      </c>
      <c r="AI18" s="258">
        <v>15</v>
      </c>
      <c r="AJ18" s="258" t="s">
        <v>173</v>
      </c>
      <c r="AK18" s="258">
        <v>15</v>
      </c>
      <c r="AL18" s="258" t="s">
        <v>174</v>
      </c>
      <c r="AM18" s="258">
        <v>15</v>
      </c>
      <c r="AN18" s="258" t="s">
        <v>175</v>
      </c>
      <c r="AO18" s="258">
        <v>15</v>
      </c>
      <c r="AP18" s="258" t="s">
        <v>176</v>
      </c>
      <c r="AQ18" s="140">
        <f t="shared" ref="AQ18:AQ21" si="9">IF(AP18="Completa",10,IF(AP18="Incompleta",5,0))</f>
        <v>10</v>
      </c>
      <c r="AR18" s="259">
        <v>100</v>
      </c>
      <c r="AS18" s="260" t="s">
        <v>192</v>
      </c>
      <c r="AT18" s="276" t="s">
        <v>192</v>
      </c>
      <c r="AU18" s="277" t="s">
        <v>177</v>
      </c>
      <c r="AV18" s="277" t="s">
        <v>178</v>
      </c>
      <c r="AW18" s="278">
        <v>2</v>
      </c>
      <c r="AX18" s="279">
        <v>0</v>
      </c>
      <c r="AY18" s="280" t="s">
        <v>179</v>
      </c>
      <c r="AZ18" s="281" t="s">
        <v>165</v>
      </c>
      <c r="BA18" s="282" t="s">
        <v>165</v>
      </c>
      <c r="BB18" s="252"/>
      <c r="BC18" s="267" t="s">
        <v>181</v>
      </c>
      <c r="BD18" s="247" t="s">
        <v>182</v>
      </c>
      <c r="BE18" s="247" t="s">
        <v>229</v>
      </c>
      <c r="BF18" s="246" t="s">
        <v>230</v>
      </c>
      <c r="BG18" s="246" t="s">
        <v>490</v>
      </c>
      <c r="BH18" s="246" t="s">
        <v>493</v>
      </c>
      <c r="BI18" s="252"/>
      <c r="BJ18" s="242"/>
      <c r="BK18" s="271"/>
      <c r="BL18" s="159"/>
      <c r="BM18" s="151"/>
      <c r="BN18" s="151"/>
      <c r="BO18" s="152" t="str">
        <f t="shared" ref="BO18" si="10">IF(BN18=0,"100%",IFERROR(BM18/BN18/BM18," "))</f>
        <v>100%</v>
      </c>
      <c r="BP18" s="231"/>
      <c r="BQ18" s="148"/>
      <c r="BR18" s="231"/>
      <c r="BS18" s="147"/>
      <c r="BT18" s="148"/>
      <c r="BU18" s="237"/>
      <c r="BV18" s="148"/>
      <c r="BW18" s="233"/>
      <c r="BX18" s="231"/>
      <c r="BY18" s="217"/>
      <c r="BZ18" s="336"/>
      <c r="CB18" s="336"/>
      <c r="CC18" s="351"/>
      <c r="CD18" s="336"/>
      <c r="CE18" s="336"/>
      <c r="CF18" s="336"/>
      <c r="CG18" s="336"/>
    </row>
    <row r="19" spans="1:85" s="244" customFormat="1" ht="80.099999999999994" customHeight="1" x14ac:dyDescent="0.2">
      <c r="B19" s="224" t="s">
        <v>100</v>
      </c>
      <c r="C19" s="301"/>
      <c r="D19" s="317" t="s">
        <v>231</v>
      </c>
      <c r="E19" s="316" t="s">
        <v>232</v>
      </c>
      <c r="F19" s="310" t="s">
        <v>233</v>
      </c>
      <c r="G19" s="246" t="s">
        <v>154</v>
      </c>
      <c r="H19" s="247" t="s">
        <v>155</v>
      </c>
      <c r="I19" s="247" t="s">
        <v>155</v>
      </c>
      <c r="J19" s="247" t="s">
        <v>155</v>
      </c>
      <c r="K19" s="247" t="s">
        <v>155</v>
      </c>
      <c r="L19" s="247" t="s">
        <v>234</v>
      </c>
      <c r="M19" s="247" t="s">
        <v>235</v>
      </c>
      <c r="N19" s="231"/>
      <c r="O19" s="64" t="s">
        <v>236</v>
      </c>
      <c r="P19" s="275" t="s">
        <v>224</v>
      </c>
      <c r="Q19" s="275" t="s">
        <v>224</v>
      </c>
      <c r="R19" s="268" t="s">
        <v>204</v>
      </c>
      <c r="S19" s="283" t="s">
        <v>161</v>
      </c>
      <c r="T19" s="284" t="s">
        <v>182</v>
      </c>
      <c r="U19" s="285" t="s">
        <v>163</v>
      </c>
      <c r="V19" s="284" t="s">
        <v>207</v>
      </c>
      <c r="W19" s="304" t="s">
        <v>208</v>
      </c>
      <c r="X19" s="307" t="s">
        <v>209</v>
      </c>
      <c r="Y19" s="273" t="s">
        <v>237</v>
      </c>
      <c r="Z19" s="273" t="s">
        <v>238</v>
      </c>
      <c r="AA19" s="273" t="s">
        <v>239</v>
      </c>
      <c r="AB19" s="286">
        <v>1</v>
      </c>
      <c r="AC19" s="250" t="s">
        <v>240</v>
      </c>
      <c r="AD19" s="258" t="s">
        <v>170</v>
      </c>
      <c r="AE19" s="258">
        <v>15</v>
      </c>
      <c r="AF19" s="258" t="s">
        <v>171</v>
      </c>
      <c r="AG19" s="258">
        <v>15</v>
      </c>
      <c r="AH19" s="258" t="s">
        <v>172</v>
      </c>
      <c r="AI19" s="258">
        <v>15</v>
      </c>
      <c r="AJ19" s="258" t="s">
        <v>173</v>
      </c>
      <c r="AK19" s="258">
        <v>15</v>
      </c>
      <c r="AL19" s="258" t="s">
        <v>174</v>
      </c>
      <c r="AM19" s="258">
        <v>15</v>
      </c>
      <c r="AN19" s="258" t="s">
        <v>175</v>
      </c>
      <c r="AO19" s="258">
        <v>15</v>
      </c>
      <c r="AP19" s="258" t="s">
        <v>176</v>
      </c>
      <c r="AQ19" s="140">
        <f t="shared" si="9"/>
        <v>10</v>
      </c>
      <c r="AR19" s="259">
        <v>100</v>
      </c>
      <c r="AS19" s="260" t="s">
        <v>192</v>
      </c>
      <c r="AT19" s="276" t="s">
        <v>192</v>
      </c>
      <c r="AU19" s="277" t="s">
        <v>177</v>
      </c>
      <c r="AV19" s="277" t="s">
        <v>178</v>
      </c>
      <c r="AW19" s="260">
        <v>2</v>
      </c>
      <c r="AX19" s="263">
        <v>0</v>
      </c>
      <c r="AY19" s="264" t="s">
        <v>193</v>
      </c>
      <c r="AZ19" s="303" t="s">
        <v>208</v>
      </c>
      <c r="BA19" s="306" t="s">
        <v>209</v>
      </c>
      <c r="BB19" s="252"/>
      <c r="BC19" s="267" t="s">
        <v>181</v>
      </c>
      <c r="BD19" s="247" t="s">
        <v>182</v>
      </c>
      <c r="BE19" s="247" t="s">
        <v>241</v>
      </c>
      <c r="BF19" s="246" t="s">
        <v>242</v>
      </c>
      <c r="BG19" s="246" t="s">
        <v>490</v>
      </c>
      <c r="BH19" s="246" t="s">
        <v>493</v>
      </c>
      <c r="BI19" s="252"/>
      <c r="BJ19" s="242"/>
      <c r="BK19" s="271"/>
      <c r="BL19" s="159"/>
      <c r="BM19" s="182"/>
      <c r="BN19" s="182"/>
      <c r="BO19" s="183"/>
      <c r="BP19" s="231"/>
      <c r="BQ19" s="148"/>
      <c r="BR19" s="231"/>
      <c r="BS19" s="147"/>
      <c r="BT19" s="148"/>
      <c r="BU19" s="237"/>
      <c r="BV19" s="148"/>
      <c r="BW19" s="233"/>
      <c r="BX19" s="231"/>
      <c r="BY19" s="217"/>
      <c r="BZ19" s="336"/>
      <c r="CB19" s="336"/>
      <c r="CC19" s="351"/>
      <c r="CD19" s="336"/>
      <c r="CE19" s="336"/>
      <c r="CF19" s="336"/>
      <c r="CG19" s="336"/>
    </row>
    <row r="20" spans="1:85" s="244" customFormat="1" ht="168" customHeight="1" x14ac:dyDescent="0.2">
      <c r="B20" s="224" t="s">
        <v>243</v>
      </c>
      <c r="C20" s="301" t="s">
        <v>195</v>
      </c>
      <c r="D20" s="315" t="s">
        <v>244</v>
      </c>
      <c r="E20" s="316" t="s">
        <v>245</v>
      </c>
      <c r="F20" s="309" t="s">
        <v>246</v>
      </c>
      <c r="G20" s="287" t="s">
        <v>154</v>
      </c>
      <c r="H20" s="247" t="s">
        <v>155</v>
      </c>
      <c r="I20" s="247" t="s">
        <v>155</v>
      </c>
      <c r="J20" s="247" t="s">
        <v>155</v>
      </c>
      <c r="K20" s="247" t="s">
        <v>155</v>
      </c>
      <c r="L20" s="273" t="s">
        <v>247</v>
      </c>
      <c r="M20" s="247" t="s">
        <v>248</v>
      </c>
      <c r="N20" s="231" t="s">
        <v>249</v>
      </c>
      <c r="O20" s="213" t="s">
        <v>250</v>
      </c>
      <c r="P20" s="248" t="s">
        <v>251</v>
      </c>
      <c r="Q20" s="248" t="s">
        <v>252</v>
      </c>
      <c r="R20" s="268" t="s">
        <v>204</v>
      </c>
      <c r="S20" s="288" t="s">
        <v>205</v>
      </c>
      <c r="T20" s="289" t="s">
        <v>182</v>
      </c>
      <c r="U20" s="290" t="s">
        <v>206</v>
      </c>
      <c r="V20" s="289" t="s">
        <v>207</v>
      </c>
      <c r="W20" s="305" t="s">
        <v>208</v>
      </c>
      <c r="X20" s="308" t="s">
        <v>209</v>
      </c>
      <c r="Y20" s="273" t="s">
        <v>253</v>
      </c>
      <c r="Z20" s="273" t="s">
        <v>254</v>
      </c>
      <c r="AA20" s="273" t="s">
        <v>255</v>
      </c>
      <c r="AB20" s="272">
        <v>1</v>
      </c>
      <c r="AC20" s="250" t="s">
        <v>256</v>
      </c>
      <c r="AD20" s="258" t="s">
        <v>170</v>
      </c>
      <c r="AE20" s="258">
        <v>15</v>
      </c>
      <c r="AF20" s="258" t="s">
        <v>171</v>
      </c>
      <c r="AG20" s="258">
        <v>15</v>
      </c>
      <c r="AH20" s="258" t="s">
        <v>172</v>
      </c>
      <c r="AI20" s="258">
        <v>15</v>
      </c>
      <c r="AJ20" s="258" t="s">
        <v>173</v>
      </c>
      <c r="AK20" s="258">
        <v>15</v>
      </c>
      <c r="AL20" s="258" t="s">
        <v>174</v>
      </c>
      <c r="AM20" s="258">
        <v>15</v>
      </c>
      <c r="AN20" s="258" t="s">
        <v>175</v>
      </c>
      <c r="AO20" s="258">
        <v>15</v>
      </c>
      <c r="AP20" s="258" t="s">
        <v>176</v>
      </c>
      <c r="AQ20" s="140">
        <f t="shared" si="9"/>
        <v>10</v>
      </c>
      <c r="AR20" s="259">
        <v>100</v>
      </c>
      <c r="AS20" s="260" t="s">
        <v>192</v>
      </c>
      <c r="AT20" s="276" t="s">
        <v>192</v>
      </c>
      <c r="AU20" s="277" t="s">
        <v>177</v>
      </c>
      <c r="AV20" s="277" t="s">
        <v>257</v>
      </c>
      <c r="AW20" s="260">
        <v>2</v>
      </c>
      <c r="AX20" s="263">
        <v>1</v>
      </c>
      <c r="AY20" s="291" t="s">
        <v>179</v>
      </c>
      <c r="AZ20" s="292" t="s">
        <v>180</v>
      </c>
      <c r="BA20" s="293" t="s">
        <v>166</v>
      </c>
      <c r="BB20" s="252"/>
      <c r="BC20" s="267" t="s">
        <v>181</v>
      </c>
      <c r="BD20" s="247" t="s">
        <v>182</v>
      </c>
      <c r="BE20" s="247" t="s">
        <v>258</v>
      </c>
      <c r="BF20" s="246" t="s">
        <v>251</v>
      </c>
      <c r="BG20" s="246" t="s">
        <v>490</v>
      </c>
      <c r="BH20" s="246" t="s">
        <v>493</v>
      </c>
      <c r="BI20" s="252"/>
      <c r="BJ20" s="242"/>
      <c r="BK20" s="271"/>
      <c r="BL20" s="159"/>
      <c r="BM20" s="151"/>
      <c r="BN20" s="151"/>
      <c r="BO20" s="152" t="str">
        <f t="shared" ref="BO20" si="11">IF(BN20=0,"100%",IFERROR(BM20/BN20/BM20," "))</f>
        <v>100%</v>
      </c>
      <c r="BP20" s="231"/>
      <c r="BQ20" s="148"/>
      <c r="BR20" s="231"/>
      <c r="BS20" s="147"/>
      <c r="BT20" s="148"/>
      <c r="BU20" s="237"/>
      <c r="BV20" s="148"/>
      <c r="BW20" s="233"/>
      <c r="BX20" s="231"/>
      <c r="BY20" s="217"/>
      <c r="BZ20" s="336"/>
      <c r="CB20" s="336"/>
      <c r="CC20" s="351"/>
      <c r="CD20" s="336"/>
      <c r="CE20" s="336"/>
      <c r="CF20" s="336"/>
      <c r="CG20" s="336"/>
    </row>
    <row r="21" spans="1:85" s="244" customFormat="1" ht="80.099999999999994" customHeight="1" x14ac:dyDescent="0.2">
      <c r="B21" s="224" t="s">
        <v>259</v>
      </c>
      <c r="C21" s="301" t="s">
        <v>195</v>
      </c>
      <c r="D21" s="315" t="s">
        <v>260</v>
      </c>
      <c r="E21" s="318" t="s">
        <v>261</v>
      </c>
      <c r="F21" s="319" t="s">
        <v>262</v>
      </c>
      <c r="G21" s="287" t="s">
        <v>263</v>
      </c>
      <c r="H21" s="247" t="s">
        <v>155</v>
      </c>
      <c r="I21" s="247" t="s">
        <v>155</v>
      </c>
      <c r="J21" s="247" t="s">
        <v>155</v>
      </c>
      <c r="K21" s="247" t="s">
        <v>155</v>
      </c>
      <c r="L21" s="275" t="s">
        <v>264</v>
      </c>
      <c r="M21" s="248" t="s">
        <v>265</v>
      </c>
      <c r="N21" s="233" t="s">
        <v>266</v>
      </c>
      <c r="O21" s="213" t="s">
        <v>250</v>
      </c>
      <c r="P21" s="248" t="s">
        <v>251</v>
      </c>
      <c r="Q21" s="248" t="s">
        <v>251</v>
      </c>
      <c r="R21" s="268" t="s">
        <v>204</v>
      </c>
      <c r="S21" s="245" t="s">
        <v>205</v>
      </c>
      <c r="T21" s="246" t="s">
        <v>182</v>
      </c>
      <c r="U21" s="265" t="s">
        <v>206</v>
      </c>
      <c r="V21" s="246" t="s">
        <v>207</v>
      </c>
      <c r="W21" s="303" t="s">
        <v>208</v>
      </c>
      <c r="X21" s="306" t="s">
        <v>209</v>
      </c>
      <c r="Y21" s="273" t="s">
        <v>267</v>
      </c>
      <c r="Z21" s="273" t="s">
        <v>268</v>
      </c>
      <c r="AA21" s="273" t="s">
        <v>269</v>
      </c>
      <c r="AB21" s="294">
        <v>1</v>
      </c>
      <c r="AC21" s="250" t="s">
        <v>270</v>
      </c>
      <c r="AD21" s="295" t="s">
        <v>170</v>
      </c>
      <c r="AE21" s="295">
        <v>15</v>
      </c>
      <c r="AF21" s="295" t="s">
        <v>171</v>
      </c>
      <c r="AG21" s="295">
        <v>15</v>
      </c>
      <c r="AH21" s="295" t="s">
        <v>172</v>
      </c>
      <c r="AI21" s="295">
        <v>15</v>
      </c>
      <c r="AJ21" s="295" t="s">
        <v>173</v>
      </c>
      <c r="AK21" s="295">
        <v>15</v>
      </c>
      <c r="AL21" s="295" t="s">
        <v>174</v>
      </c>
      <c r="AM21" s="295">
        <v>15</v>
      </c>
      <c r="AN21" s="295" t="s">
        <v>175</v>
      </c>
      <c r="AO21" s="295">
        <v>15</v>
      </c>
      <c r="AP21" s="295" t="s">
        <v>176</v>
      </c>
      <c r="AQ21" s="140">
        <f t="shared" si="9"/>
        <v>10</v>
      </c>
      <c r="AR21" s="259">
        <v>100</v>
      </c>
      <c r="AS21" s="260" t="s">
        <v>192</v>
      </c>
      <c r="AT21" s="261" t="s">
        <v>192</v>
      </c>
      <c r="AU21" s="246" t="s">
        <v>177</v>
      </c>
      <c r="AV21" s="246" t="s">
        <v>178</v>
      </c>
      <c r="AW21" s="296">
        <v>2</v>
      </c>
      <c r="AX21" s="296">
        <v>0</v>
      </c>
      <c r="AY21" s="270" t="s">
        <v>179</v>
      </c>
      <c r="AZ21" s="303" t="s">
        <v>208</v>
      </c>
      <c r="BA21" s="306" t="s">
        <v>209</v>
      </c>
      <c r="BB21" s="252"/>
      <c r="BC21" s="267" t="s">
        <v>181</v>
      </c>
      <c r="BD21" s="247" t="s">
        <v>182</v>
      </c>
      <c r="BE21" s="247" t="s">
        <v>271</v>
      </c>
      <c r="BF21" s="246" t="s">
        <v>251</v>
      </c>
      <c r="BG21" s="246" t="s">
        <v>490</v>
      </c>
      <c r="BH21" s="246" t="s">
        <v>493</v>
      </c>
      <c r="BI21" s="252"/>
      <c r="BJ21" s="242"/>
      <c r="BK21" s="271"/>
      <c r="BL21" s="159"/>
      <c r="BM21" s="151"/>
      <c r="BN21" s="151"/>
      <c r="BO21" s="152" t="str">
        <f t="shared" ref="BO21" si="12">IF(BN21=0,"100%",IFERROR(BM21/BN21/BM21," "))</f>
        <v>100%</v>
      </c>
      <c r="BP21" s="231"/>
      <c r="BQ21" s="148"/>
      <c r="BR21" s="231"/>
      <c r="BS21" s="147"/>
      <c r="BT21" s="148"/>
      <c r="BU21" s="237"/>
      <c r="BV21" s="148"/>
      <c r="BW21" s="233"/>
      <c r="BX21" s="231"/>
      <c r="BY21" s="217"/>
      <c r="BZ21" s="336"/>
      <c r="CB21" s="336"/>
      <c r="CC21" s="351"/>
      <c r="CD21" s="336"/>
      <c r="CE21" s="336"/>
      <c r="CF21" s="336"/>
      <c r="CG21" s="336"/>
    </row>
    <row r="22" spans="1:85" s="244" customFormat="1" ht="80.099999999999994" customHeight="1" x14ac:dyDescent="0.2">
      <c r="B22" s="224" t="s">
        <v>272</v>
      </c>
      <c r="C22" s="301" t="s">
        <v>195</v>
      </c>
      <c r="D22" s="315" t="s">
        <v>273</v>
      </c>
      <c r="E22" s="316" t="s">
        <v>274</v>
      </c>
      <c r="F22" s="309" t="s">
        <v>275</v>
      </c>
      <c r="G22" s="287" t="s">
        <v>263</v>
      </c>
      <c r="H22" s="247" t="s">
        <v>155</v>
      </c>
      <c r="I22" s="247" t="s">
        <v>155</v>
      </c>
      <c r="J22" s="247" t="s">
        <v>155</v>
      </c>
      <c r="K22" s="247" t="s">
        <v>155</v>
      </c>
      <c r="L22" s="247" t="s">
        <v>276</v>
      </c>
      <c r="M22" s="247" t="s">
        <v>277</v>
      </c>
      <c r="N22" s="231" t="s">
        <v>278</v>
      </c>
      <c r="O22" s="213" t="s">
        <v>279</v>
      </c>
      <c r="P22" s="248" t="s">
        <v>224</v>
      </c>
      <c r="Q22" s="248" t="s">
        <v>224</v>
      </c>
      <c r="R22" s="268" t="s">
        <v>204</v>
      </c>
      <c r="S22" s="245" t="s">
        <v>161</v>
      </c>
      <c r="T22" s="246" t="s">
        <v>182</v>
      </c>
      <c r="U22" s="255" t="s">
        <v>163</v>
      </c>
      <c r="V22" s="246" t="s">
        <v>207</v>
      </c>
      <c r="W22" s="303" t="s">
        <v>208</v>
      </c>
      <c r="X22" s="306" t="s">
        <v>209</v>
      </c>
      <c r="Y22" s="250" t="s">
        <v>280</v>
      </c>
      <c r="Z22" s="250" t="s">
        <v>281</v>
      </c>
      <c r="AA22" s="250" t="s">
        <v>282</v>
      </c>
      <c r="AB22" s="257">
        <v>1</v>
      </c>
      <c r="AC22" s="250" t="s">
        <v>283</v>
      </c>
      <c r="AD22" s="258" t="s">
        <v>170</v>
      </c>
      <c r="AE22" s="258">
        <v>15</v>
      </c>
      <c r="AF22" s="258" t="s">
        <v>171</v>
      </c>
      <c r="AG22" s="258">
        <v>15</v>
      </c>
      <c r="AH22" s="258" t="s">
        <v>172</v>
      </c>
      <c r="AI22" s="258">
        <v>15</v>
      </c>
      <c r="AJ22" s="258" t="s">
        <v>173</v>
      </c>
      <c r="AK22" s="258">
        <v>15</v>
      </c>
      <c r="AL22" s="258" t="s">
        <v>174</v>
      </c>
      <c r="AM22" s="258">
        <v>15</v>
      </c>
      <c r="AN22" s="258" t="s">
        <v>175</v>
      </c>
      <c r="AO22" s="258">
        <v>15</v>
      </c>
      <c r="AP22" s="258" t="s">
        <v>176</v>
      </c>
      <c r="AQ22" s="140">
        <f t="shared" ref="AQ22:AQ23" si="13">IF(AP22="Completa",10,IF(AP22="Incompleta",5,0))</f>
        <v>10</v>
      </c>
      <c r="AR22" s="259">
        <v>100</v>
      </c>
      <c r="AS22" s="260" t="s">
        <v>192</v>
      </c>
      <c r="AT22" s="261" t="s">
        <v>192</v>
      </c>
      <c r="AU22" s="262" t="s">
        <v>177</v>
      </c>
      <c r="AV22" s="262" t="s">
        <v>178</v>
      </c>
      <c r="AW22" s="263">
        <v>2</v>
      </c>
      <c r="AX22" s="263">
        <v>0</v>
      </c>
      <c r="AY22" s="264" t="s">
        <v>193</v>
      </c>
      <c r="AZ22" s="303" t="s">
        <v>208</v>
      </c>
      <c r="BA22" s="306" t="s">
        <v>209</v>
      </c>
      <c r="BB22" s="252"/>
      <c r="BC22" s="267" t="s">
        <v>181</v>
      </c>
      <c r="BD22" s="247" t="s">
        <v>182</v>
      </c>
      <c r="BE22" s="247" t="s">
        <v>284</v>
      </c>
      <c r="BF22" s="246" t="s">
        <v>285</v>
      </c>
      <c r="BG22" s="246" t="s">
        <v>490</v>
      </c>
      <c r="BH22" s="246" t="s">
        <v>493</v>
      </c>
      <c r="BI22" s="252"/>
      <c r="BJ22" s="242"/>
      <c r="BK22" s="271"/>
      <c r="BL22" s="159"/>
      <c r="BM22" s="151"/>
      <c r="BN22" s="151"/>
      <c r="BO22" s="152" t="str">
        <f t="shared" ref="BO22" si="14">IF(BN22=0,"100%",IFERROR(BM22/BN22/BM22," "))</f>
        <v>100%</v>
      </c>
      <c r="BP22" s="231"/>
      <c r="BQ22" s="148"/>
      <c r="BR22" s="231"/>
      <c r="BS22" s="147"/>
      <c r="BT22" s="148"/>
      <c r="BU22" s="237"/>
      <c r="BV22" s="148"/>
      <c r="BW22" s="233"/>
      <c r="BX22" s="231"/>
      <c r="BY22" s="3"/>
      <c r="BZ22" s="3"/>
      <c r="CB22" s="3"/>
      <c r="CC22" s="3"/>
      <c r="CD22" s="3"/>
      <c r="CE22" s="3"/>
      <c r="CF22" s="3"/>
      <c r="CG22" s="3"/>
    </row>
    <row r="23" spans="1:85" s="244" customFormat="1" ht="80.099999999999994" customHeight="1" x14ac:dyDescent="0.2">
      <c r="B23" s="224" t="s">
        <v>286</v>
      </c>
      <c r="C23" s="301" t="s">
        <v>195</v>
      </c>
      <c r="D23" s="320" t="s">
        <v>287</v>
      </c>
      <c r="E23" s="316" t="s">
        <v>245</v>
      </c>
      <c r="F23" s="309" t="s">
        <v>288</v>
      </c>
      <c r="G23" s="287" t="s">
        <v>263</v>
      </c>
      <c r="H23" s="247" t="s">
        <v>155</v>
      </c>
      <c r="I23" s="247" t="s">
        <v>155</v>
      </c>
      <c r="J23" s="247" t="s">
        <v>155</v>
      </c>
      <c r="K23" s="247" t="s">
        <v>155</v>
      </c>
      <c r="L23" s="247" t="s">
        <v>289</v>
      </c>
      <c r="M23" s="247" t="s">
        <v>290</v>
      </c>
      <c r="N23" s="231" t="s">
        <v>278</v>
      </c>
      <c r="O23" s="213" t="s">
        <v>291</v>
      </c>
      <c r="P23" s="248" t="s">
        <v>292</v>
      </c>
      <c r="Q23" s="248" t="s">
        <v>292</v>
      </c>
      <c r="R23" s="268" t="s">
        <v>204</v>
      </c>
      <c r="S23" s="245" t="s">
        <v>161</v>
      </c>
      <c r="T23" s="246" t="s">
        <v>182</v>
      </c>
      <c r="U23" s="255" t="s">
        <v>163</v>
      </c>
      <c r="V23" s="246" t="s">
        <v>207</v>
      </c>
      <c r="W23" s="303" t="s">
        <v>208</v>
      </c>
      <c r="X23" s="306" t="s">
        <v>209</v>
      </c>
      <c r="Y23" s="250" t="s">
        <v>253</v>
      </c>
      <c r="Z23" s="250" t="s">
        <v>293</v>
      </c>
      <c r="AA23" s="250" t="s">
        <v>294</v>
      </c>
      <c r="AB23" s="257">
        <v>1</v>
      </c>
      <c r="AC23" s="250" t="s">
        <v>295</v>
      </c>
      <c r="AD23" s="258" t="s">
        <v>170</v>
      </c>
      <c r="AE23" s="258">
        <v>15</v>
      </c>
      <c r="AF23" s="258" t="s">
        <v>171</v>
      </c>
      <c r="AG23" s="258">
        <v>15</v>
      </c>
      <c r="AH23" s="258" t="s">
        <v>172</v>
      </c>
      <c r="AI23" s="258">
        <v>15</v>
      </c>
      <c r="AJ23" s="258" t="s">
        <v>173</v>
      </c>
      <c r="AK23" s="258">
        <v>15</v>
      </c>
      <c r="AL23" s="258" t="s">
        <v>174</v>
      </c>
      <c r="AM23" s="258">
        <v>15</v>
      </c>
      <c r="AN23" s="258" t="s">
        <v>175</v>
      </c>
      <c r="AO23" s="258">
        <v>15</v>
      </c>
      <c r="AP23" s="258" t="s">
        <v>176</v>
      </c>
      <c r="AQ23" s="140">
        <f t="shared" si="13"/>
        <v>10</v>
      </c>
      <c r="AR23" s="259">
        <v>100</v>
      </c>
      <c r="AS23" s="260" t="s">
        <v>192</v>
      </c>
      <c r="AT23" s="261" t="s">
        <v>192</v>
      </c>
      <c r="AU23" s="262" t="s">
        <v>177</v>
      </c>
      <c r="AV23" s="262" t="s">
        <v>178</v>
      </c>
      <c r="AW23" s="263">
        <v>2</v>
      </c>
      <c r="AX23" s="263">
        <v>0</v>
      </c>
      <c r="AY23" s="264" t="s">
        <v>193</v>
      </c>
      <c r="AZ23" s="303" t="s">
        <v>208</v>
      </c>
      <c r="BA23" s="306" t="s">
        <v>209</v>
      </c>
      <c r="BB23" s="252"/>
      <c r="BC23" s="267" t="s">
        <v>181</v>
      </c>
      <c r="BD23" s="247" t="s">
        <v>182</v>
      </c>
      <c r="BE23" s="247" t="s">
        <v>296</v>
      </c>
      <c r="BF23" s="246" t="s">
        <v>292</v>
      </c>
      <c r="BG23" s="246" t="s">
        <v>490</v>
      </c>
      <c r="BH23" s="246" t="s">
        <v>493</v>
      </c>
      <c r="BI23" s="252"/>
      <c r="BJ23" s="242"/>
      <c r="BK23" s="271"/>
      <c r="BL23" s="159"/>
      <c r="BM23" s="151"/>
      <c r="BN23" s="151"/>
      <c r="BO23" s="152" t="str">
        <f t="shared" ref="BO23" si="15">IF(BN23=0,"100%",IFERROR(BM23/BN23/BM23," "))</f>
        <v>100%</v>
      </c>
      <c r="BP23" s="231"/>
      <c r="BQ23" s="148"/>
      <c r="BR23" s="231"/>
      <c r="BS23" s="147"/>
      <c r="BT23" s="148"/>
      <c r="BU23" s="237"/>
      <c r="BV23" s="148"/>
      <c r="BW23" s="233"/>
      <c r="BX23" s="231"/>
      <c r="BY23" s="3"/>
      <c r="BZ23" s="3"/>
      <c r="CB23" s="3"/>
      <c r="CC23" s="3"/>
      <c r="CD23" s="3"/>
      <c r="CE23" s="3"/>
      <c r="CF23" s="3"/>
      <c r="CG23" s="3"/>
    </row>
    <row r="24" spans="1:85" s="298" customFormat="1" ht="86.25" customHeight="1" x14ac:dyDescent="0.2">
      <c r="A24" s="244"/>
      <c r="B24" s="224" t="s">
        <v>297</v>
      </c>
      <c r="C24" s="301" t="s">
        <v>195</v>
      </c>
      <c r="D24" s="320" t="s">
        <v>287</v>
      </c>
      <c r="E24" s="316" t="s">
        <v>298</v>
      </c>
      <c r="F24" s="309" t="s">
        <v>299</v>
      </c>
      <c r="G24" s="287" t="s">
        <v>263</v>
      </c>
      <c r="H24" s="247" t="s">
        <v>155</v>
      </c>
      <c r="I24" s="247" t="s">
        <v>155</v>
      </c>
      <c r="J24" s="247" t="s">
        <v>155</v>
      </c>
      <c r="K24" s="247" t="s">
        <v>155</v>
      </c>
      <c r="L24" s="247" t="s">
        <v>300</v>
      </c>
      <c r="M24" s="247" t="s">
        <v>301</v>
      </c>
      <c r="N24" s="231" t="s">
        <v>278</v>
      </c>
      <c r="O24" s="213" t="s">
        <v>291</v>
      </c>
      <c r="P24" s="248" t="s">
        <v>292</v>
      </c>
      <c r="Q24" s="248" t="s">
        <v>292</v>
      </c>
      <c r="R24" s="289" t="s">
        <v>204</v>
      </c>
      <c r="S24" s="246" t="s">
        <v>205</v>
      </c>
      <c r="T24" s="246" t="s">
        <v>182</v>
      </c>
      <c r="U24" s="265" t="s">
        <v>206</v>
      </c>
      <c r="V24" s="246" t="s">
        <v>207</v>
      </c>
      <c r="W24" s="303" t="s">
        <v>208</v>
      </c>
      <c r="X24" s="306" t="s">
        <v>209</v>
      </c>
      <c r="Y24" s="250" t="s">
        <v>302</v>
      </c>
      <c r="Z24" s="250" t="s">
        <v>303</v>
      </c>
      <c r="AA24" s="250" t="s">
        <v>304</v>
      </c>
      <c r="AB24" s="257">
        <v>1</v>
      </c>
      <c r="AC24" s="250" t="s">
        <v>305</v>
      </c>
      <c r="AD24" s="258" t="s">
        <v>170</v>
      </c>
      <c r="AE24" s="258">
        <v>15</v>
      </c>
      <c r="AF24" s="258" t="s">
        <v>171</v>
      </c>
      <c r="AG24" s="258">
        <v>15</v>
      </c>
      <c r="AH24" s="258" t="s">
        <v>172</v>
      </c>
      <c r="AI24" s="258">
        <v>15</v>
      </c>
      <c r="AJ24" s="258" t="s">
        <v>173</v>
      </c>
      <c r="AK24" s="258">
        <v>15</v>
      </c>
      <c r="AL24" s="258" t="s">
        <v>174</v>
      </c>
      <c r="AM24" s="258">
        <v>15</v>
      </c>
      <c r="AN24" s="258" t="s">
        <v>175</v>
      </c>
      <c r="AO24" s="258">
        <v>15</v>
      </c>
      <c r="AP24" s="258" t="s">
        <v>176</v>
      </c>
      <c r="AQ24" s="140">
        <f t="shared" ref="AQ24:AQ25" si="16">IF(AP24="Completa",10,IF(AP24="Incompleta",5,0))</f>
        <v>10</v>
      </c>
      <c r="AR24" s="259">
        <v>100</v>
      </c>
      <c r="AS24" s="260" t="s">
        <v>192</v>
      </c>
      <c r="AT24" s="261" t="s">
        <v>192</v>
      </c>
      <c r="AU24" s="262" t="s">
        <v>177</v>
      </c>
      <c r="AV24" s="262" t="s">
        <v>178</v>
      </c>
      <c r="AW24" s="263">
        <v>2</v>
      </c>
      <c r="AX24" s="263">
        <v>0</v>
      </c>
      <c r="AY24" s="270" t="s">
        <v>179</v>
      </c>
      <c r="AZ24" s="303" t="s">
        <v>208</v>
      </c>
      <c r="BA24" s="306" t="s">
        <v>209</v>
      </c>
      <c r="BB24" s="252"/>
      <c r="BC24" s="267" t="s">
        <v>181</v>
      </c>
      <c r="BD24" s="247" t="s">
        <v>182</v>
      </c>
      <c r="BE24" s="247" t="s">
        <v>488</v>
      </c>
      <c r="BF24" s="246" t="s">
        <v>292</v>
      </c>
      <c r="BG24" s="246" t="s">
        <v>490</v>
      </c>
      <c r="BH24" s="246" t="s">
        <v>493</v>
      </c>
      <c r="BI24" s="252"/>
      <c r="BJ24" s="242"/>
      <c r="BK24" s="118"/>
      <c r="BL24" s="118"/>
      <c r="BM24" s="118"/>
      <c r="BN24" s="118"/>
      <c r="BO24" s="118"/>
      <c r="BP24" s="118"/>
      <c r="BQ24" s="118"/>
      <c r="BR24" s="118"/>
      <c r="BS24" s="118"/>
      <c r="BT24" s="118"/>
      <c r="BU24" s="118"/>
      <c r="BV24" s="118"/>
      <c r="BW24" s="118"/>
      <c r="BX24" s="118"/>
      <c r="BY24" s="297"/>
      <c r="BZ24" s="297"/>
      <c r="CB24" s="297"/>
      <c r="CC24" s="297"/>
      <c r="CD24" s="297"/>
      <c r="CE24" s="297"/>
      <c r="CF24" s="297"/>
      <c r="CG24" s="297"/>
    </row>
    <row r="25" spans="1:85" ht="158.25" customHeight="1" x14ac:dyDescent="0.2">
      <c r="A25" s="244"/>
      <c r="B25" s="224" t="s">
        <v>306</v>
      </c>
      <c r="C25" s="301" t="s">
        <v>195</v>
      </c>
      <c r="D25" s="321" t="s">
        <v>307</v>
      </c>
      <c r="E25" s="322" t="s">
        <v>308</v>
      </c>
      <c r="F25" s="323" t="s">
        <v>309</v>
      </c>
      <c r="G25" s="299" t="s">
        <v>263</v>
      </c>
      <c r="H25" s="300" t="s">
        <v>155</v>
      </c>
      <c r="I25" s="300" t="s">
        <v>155</v>
      </c>
      <c r="J25" s="300" t="s">
        <v>155</v>
      </c>
      <c r="K25" s="300" t="s">
        <v>155</v>
      </c>
      <c r="L25" s="247" t="s">
        <v>310</v>
      </c>
      <c r="M25" s="247" t="s">
        <v>311</v>
      </c>
      <c r="N25" s="231" t="s">
        <v>278</v>
      </c>
      <c r="O25" s="213" t="s">
        <v>312</v>
      </c>
      <c r="P25" s="248" t="s">
        <v>313</v>
      </c>
      <c r="Q25" s="248" t="s">
        <v>313</v>
      </c>
      <c r="R25" s="289" t="s">
        <v>204</v>
      </c>
      <c r="S25" s="246" t="s">
        <v>314</v>
      </c>
      <c r="T25" s="246" t="s">
        <v>182</v>
      </c>
      <c r="U25" s="270" t="s">
        <v>179</v>
      </c>
      <c r="V25" s="246" t="s">
        <v>164</v>
      </c>
      <c r="W25" s="303" t="s">
        <v>208</v>
      </c>
      <c r="X25" s="306" t="s">
        <v>209</v>
      </c>
      <c r="Y25" s="250" t="s">
        <v>315</v>
      </c>
      <c r="Z25" s="250" t="s">
        <v>316</v>
      </c>
      <c r="AA25" s="250" t="s">
        <v>317</v>
      </c>
      <c r="AB25" s="257">
        <v>1</v>
      </c>
      <c r="AC25" s="250" t="s">
        <v>318</v>
      </c>
      <c r="AD25" s="258" t="s">
        <v>170</v>
      </c>
      <c r="AE25" s="258">
        <v>15</v>
      </c>
      <c r="AF25" s="258" t="s">
        <v>171</v>
      </c>
      <c r="AG25" s="258">
        <v>15</v>
      </c>
      <c r="AH25" s="258" t="s">
        <v>172</v>
      </c>
      <c r="AI25" s="258">
        <v>15</v>
      </c>
      <c r="AJ25" s="258" t="s">
        <v>173</v>
      </c>
      <c r="AK25" s="258">
        <v>15</v>
      </c>
      <c r="AL25" s="258" t="s">
        <v>174</v>
      </c>
      <c r="AM25" s="258">
        <v>15</v>
      </c>
      <c r="AN25" s="258" t="s">
        <v>175</v>
      </c>
      <c r="AO25" s="258">
        <v>15</v>
      </c>
      <c r="AP25" s="258" t="s">
        <v>176</v>
      </c>
      <c r="AQ25" s="140">
        <f t="shared" si="16"/>
        <v>10</v>
      </c>
      <c r="AR25" s="259">
        <v>100</v>
      </c>
      <c r="AS25" s="260" t="s">
        <v>192</v>
      </c>
      <c r="AT25" s="261" t="s">
        <v>192</v>
      </c>
      <c r="AU25" s="262" t="s">
        <v>177</v>
      </c>
      <c r="AV25" s="262" t="s">
        <v>178</v>
      </c>
      <c r="AW25" s="263">
        <v>2</v>
      </c>
      <c r="AX25" s="263">
        <v>0</v>
      </c>
      <c r="AY25" s="270" t="s">
        <v>179</v>
      </c>
      <c r="AZ25" s="303" t="s">
        <v>208</v>
      </c>
      <c r="BA25" s="306" t="s">
        <v>209</v>
      </c>
      <c r="BB25" s="252"/>
      <c r="BC25" s="267" t="s">
        <v>181</v>
      </c>
      <c r="BD25" s="247" t="s">
        <v>182</v>
      </c>
      <c r="BE25" s="247" t="s">
        <v>319</v>
      </c>
      <c r="BF25" s="246" t="s">
        <v>320</v>
      </c>
      <c r="BG25" s="246" t="s">
        <v>491</v>
      </c>
      <c r="BH25" s="246" t="s">
        <v>492</v>
      </c>
      <c r="BI25" s="252"/>
      <c r="BJ25" s="242"/>
      <c r="BL25" s="330" t="s">
        <v>102</v>
      </c>
      <c r="BM25" s="330"/>
      <c r="BN25" s="330"/>
      <c r="BO25" s="330"/>
      <c r="BP25" s="330"/>
      <c r="BQ25" s="330"/>
      <c r="BR25" s="330"/>
    </row>
    <row r="26" spans="1:85" s="28" customFormat="1" ht="15.75" x14ac:dyDescent="0.2">
      <c r="A26" s="7"/>
      <c r="L26" s="226"/>
      <c r="M26" s="226"/>
      <c r="N26" s="226"/>
      <c r="O26" s="226"/>
      <c r="P26" s="226"/>
      <c r="Q26" s="227"/>
      <c r="AE26" s="5"/>
      <c r="AG26" s="5"/>
      <c r="AI26" s="7"/>
      <c r="AM26" s="238"/>
      <c r="AO26" s="238"/>
      <c r="AQ26" s="238"/>
      <c r="BB26" s="20"/>
      <c r="BI26" s="3"/>
      <c r="BL26" s="56" t="s">
        <v>107</v>
      </c>
      <c r="BM26" s="327"/>
      <c r="BN26" s="327"/>
      <c r="BO26" s="327"/>
      <c r="BP26" s="327"/>
      <c r="BQ26" s="327"/>
      <c r="BR26" s="208"/>
      <c r="CA26" s="7"/>
    </row>
    <row r="27" spans="1:85" s="28" customFormat="1" ht="15.75" x14ac:dyDescent="0.2">
      <c r="A27" s="7"/>
      <c r="L27" s="325"/>
      <c r="M27" s="325"/>
      <c r="N27" s="325"/>
      <c r="O27" s="325"/>
      <c r="P27" s="325"/>
      <c r="Q27" s="326"/>
      <c r="AE27" s="5"/>
      <c r="AG27" s="5"/>
      <c r="AI27" s="7"/>
      <c r="AM27" s="238"/>
      <c r="AO27" s="238"/>
      <c r="AQ27" s="238"/>
      <c r="BB27" s="20"/>
      <c r="BI27" s="3"/>
      <c r="BL27" s="56" t="s">
        <v>108</v>
      </c>
      <c r="BM27" s="327"/>
      <c r="BN27" s="327"/>
      <c r="BO27" s="327"/>
      <c r="BP27" s="327"/>
      <c r="BQ27" s="327"/>
      <c r="BR27" s="208"/>
      <c r="CA27" s="7"/>
    </row>
    <row r="28" spans="1:85" s="28" customFormat="1" ht="15.75" x14ac:dyDescent="0.2">
      <c r="A28" s="7"/>
      <c r="L28" s="325"/>
      <c r="M28" s="325"/>
      <c r="N28" s="325"/>
      <c r="O28" s="325"/>
      <c r="P28" s="325"/>
      <c r="Q28" s="326"/>
      <c r="AE28" s="5"/>
      <c r="AG28" s="5"/>
      <c r="AI28" s="7"/>
      <c r="AM28" s="238"/>
      <c r="AO28" s="238"/>
      <c r="AQ28" s="238"/>
      <c r="BB28" s="20"/>
      <c r="BI28" s="3"/>
      <c r="BL28" s="56" t="s">
        <v>109</v>
      </c>
      <c r="BM28" s="327"/>
      <c r="BN28" s="327"/>
      <c r="BO28" s="327"/>
      <c r="BP28" s="327"/>
      <c r="BQ28" s="327"/>
      <c r="BR28" s="208"/>
      <c r="CA28" s="7"/>
    </row>
  </sheetData>
  <sheetProtection formatCells="0" formatColumns="0" formatRows="0" insertRows="0" insertHyperlinks="0" deleteRows="0"/>
  <mergeCells count="53">
    <mergeCell ref="BM26:BO26"/>
    <mergeCell ref="BP26:BQ26"/>
    <mergeCell ref="BL25:BR25"/>
    <mergeCell ref="D2:Q2"/>
    <mergeCell ref="D3:Q3"/>
    <mergeCell ref="M7:Q7"/>
    <mergeCell ref="M8:Q8"/>
    <mergeCell ref="C11:Q11"/>
    <mergeCell ref="O4:Q4"/>
    <mergeCell ref="L4:M4"/>
    <mergeCell ref="I4:K4"/>
    <mergeCell ref="D4:E4"/>
    <mergeCell ref="F4:H4"/>
    <mergeCell ref="C7:F7"/>
    <mergeCell ref="C8:F8"/>
    <mergeCell ref="C12:E12"/>
    <mergeCell ref="L27:Q27"/>
    <mergeCell ref="BM27:BO27"/>
    <mergeCell ref="BP27:BQ27"/>
    <mergeCell ref="L28:Q28"/>
    <mergeCell ref="BM28:BO28"/>
    <mergeCell ref="BP28:BQ28"/>
    <mergeCell ref="H12:K12"/>
    <mergeCell ref="L12:Q12"/>
    <mergeCell ref="BC12:BH12"/>
    <mergeCell ref="S11:BA11"/>
    <mergeCell ref="BC11:BH11"/>
    <mergeCell ref="CB11:CG11"/>
    <mergeCell ref="Y13:AC13"/>
    <mergeCell ref="AY13:BA13"/>
    <mergeCell ref="AD13:AG13"/>
    <mergeCell ref="AH13:AI13"/>
    <mergeCell ref="AJ13:AK13"/>
    <mergeCell ref="AL13:AM13"/>
    <mergeCell ref="AN13:AO13"/>
    <mergeCell ref="AR13:AT13"/>
    <mergeCell ref="AD12:AP12"/>
    <mergeCell ref="AR12:AT12"/>
    <mergeCell ref="AU13:AV13"/>
    <mergeCell ref="AW13:AX13"/>
    <mergeCell ref="AY12:BA12"/>
    <mergeCell ref="BL11:BZ11"/>
    <mergeCell ref="CF17:CF21"/>
    <mergeCell ref="CG17:CG21"/>
    <mergeCell ref="BC13:BH13"/>
    <mergeCell ref="BL13:BX13"/>
    <mergeCell ref="BY13:BZ13"/>
    <mergeCell ref="CB13:CG13"/>
    <mergeCell ref="BZ17:BZ21"/>
    <mergeCell ref="CB17:CB21"/>
    <mergeCell ref="CC17:CC21"/>
    <mergeCell ref="CD17:CD21"/>
    <mergeCell ref="CE17:CE21"/>
  </mergeCells>
  <conditionalFormatting sqref="S15:U15">
    <cfRule type="containsText" dxfId="117" priority="906" operator="containsText" text="IMPROBABLE">
      <formula>NOT(ISERROR(SEARCH("IMPROBABLE",S15)))</formula>
    </cfRule>
    <cfRule type="containsText" dxfId="116" priority="939" operator="containsText" text="Casi seguro">
      <formula>NOT(ISERROR(SEARCH("Casi seguro",S15)))</formula>
    </cfRule>
    <cfRule type="containsText" dxfId="115" priority="940" operator="containsText" text="PROBABLE">
      <formula>NOT(ISERROR(SEARCH("PROBABLE",S15)))</formula>
    </cfRule>
    <cfRule type="containsText" dxfId="114" priority="941" operator="containsText" text="POSIBLE">
      <formula>NOT(ISERROR(SEARCH("POSIBLE",S15)))</formula>
    </cfRule>
    <cfRule type="containsText" dxfId="113" priority="942" operator="containsText" text="Baja ">
      <formula>NOT(ISERROR(SEARCH("Baja ",S15)))</formula>
    </cfRule>
    <cfRule type="containsText" dxfId="112" priority="943" operator="containsText" text="RARA VEZ">
      <formula>NOT(ISERROR(SEARCH("RARA VEZ",S15)))</formula>
    </cfRule>
  </conditionalFormatting>
  <conditionalFormatting sqref="AY15">
    <cfRule type="containsText" dxfId="111" priority="877" operator="containsText" text="IMPROBABLE">
      <formula>NOT(ISERROR(SEARCH("IMPROBABLE",AY15)))</formula>
    </cfRule>
    <cfRule type="containsText" dxfId="110" priority="901" operator="containsText" text="Casi seguro">
      <formula>NOT(ISERROR(SEARCH("Casi seguro",AY15)))</formula>
    </cfRule>
    <cfRule type="containsText" dxfId="109" priority="902" operator="containsText" text="PROBABLE">
      <formula>NOT(ISERROR(SEARCH("PROBABLE",AY15)))</formula>
    </cfRule>
    <cfRule type="containsText" dxfId="108" priority="903" operator="containsText" text="POSIBLE">
      <formula>NOT(ISERROR(SEARCH("POSIBLE",AY15)))</formula>
    </cfRule>
    <cfRule type="containsText" dxfId="107" priority="904" operator="containsText" text="Baja ">
      <formula>NOT(ISERROR(SEARCH("Baja ",AY15)))</formula>
    </cfRule>
    <cfRule type="containsText" dxfId="106" priority="905" operator="containsText" text="RARA VEZ">
      <formula>NOT(ISERROR(SEARCH("RARA VEZ",AY15)))</formula>
    </cfRule>
  </conditionalFormatting>
  <conditionalFormatting sqref="AZ15 W15">
    <cfRule type="containsText" dxfId="105" priority="896" operator="containsText" text="CATASTRÓFICO">
      <formula>NOT(ISERROR(SEARCH("CATASTRÓFICO",W15)))</formula>
    </cfRule>
    <cfRule type="containsText" dxfId="104" priority="897" operator="containsText" text="MAYOR">
      <formula>NOT(ISERROR(SEARCH("MAYOR",W15)))</formula>
    </cfRule>
    <cfRule type="containsText" dxfId="103" priority="898" operator="containsText" text="MODERADO">
      <formula>NOT(ISERROR(SEARCH("MODERADO",W15)))</formula>
    </cfRule>
    <cfRule type="containsText" dxfId="102" priority="899" operator="containsText" text="MENOR">
      <formula>NOT(ISERROR(SEARCH("MENOR",W15)))</formula>
    </cfRule>
    <cfRule type="containsText" dxfId="101" priority="900" operator="containsText" text="LEVE">
      <formula>NOT(ISERROR(SEARCH("LEVE",W15)))</formula>
    </cfRule>
  </conditionalFormatting>
  <conditionalFormatting sqref="BA15">
    <cfRule type="containsText" dxfId="100" priority="892" operator="containsText" text="EXTREMO">
      <formula>NOT(ISERROR(SEARCH("EXTREMO",BA15)))</formula>
    </cfRule>
    <cfRule type="containsText" dxfId="99" priority="893" operator="containsText" text="ALTO">
      <formula>NOT(ISERROR(SEARCH("ALTO",BA15)))</formula>
    </cfRule>
    <cfRule type="containsText" dxfId="98" priority="894" operator="containsText" text="MODERADO">
      <formula>NOT(ISERROR(SEARCH("MODERADO",BA15)))</formula>
    </cfRule>
    <cfRule type="containsText" dxfId="97" priority="895" operator="containsText" text="BAJO">
      <formula>NOT(ISERROR(SEARCH("BAJO",BA15)))</formula>
    </cfRule>
  </conditionalFormatting>
  <conditionalFormatting sqref="V15">
    <cfRule type="containsText" dxfId="96" priority="882" operator="containsText" text="MUY ALTA">
      <formula>NOT(ISERROR(SEARCH("MUY ALTA",V15)))</formula>
    </cfRule>
    <cfRule type="containsText" dxfId="95" priority="883" operator="containsText" text="ALTA">
      <formula>NOT(ISERROR(SEARCH("ALTA",V15)))</formula>
    </cfRule>
    <cfRule type="containsText" dxfId="94" priority="884" operator="containsText" text="MODERAD">
      <formula>NOT(ISERROR(SEARCH("MODERAD",V15)))</formula>
    </cfRule>
    <cfRule type="containsText" dxfId="93" priority="885" operator="containsText" text="Baja ">
      <formula>NOT(ISERROR(SEARCH("Baja ",V15)))</formula>
    </cfRule>
    <cfRule type="containsText" dxfId="92" priority="886" operator="containsText" text="Muy baja">
      <formula>NOT(ISERROR(SEARCH("Muy baja",V15)))</formula>
    </cfRule>
  </conditionalFormatting>
  <conditionalFormatting sqref="X15">
    <cfRule type="containsText" dxfId="91" priority="878" operator="containsText" text="EXTREMO">
      <formula>NOT(ISERROR(SEARCH("EXTREMO",X15)))</formula>
    </cfRule>
    <cfRule type="containsText" dxfId="90" priority="879" operator="containsText" text="ALTO">
      <formula>NOT(ISERROR(SEARCH("ALTO",X15)))</formula>
    </cfRule>
    <cfRule type="containsText" dxfId="89" priority="880" operator="containsText" text="MODERADO">
      <formula>NOT(ISERROR(SEARCH("MODERADO",X15)))</formula>
    </cfRule>
    <cfRule type="containsText" dxfId="88" priority="881" operator="containsText" text="BAJO">
      <formula>NOT(ISERROR(SEARCH("BAJO",X15)))</formula>
    </cfRule>
  </conditionalFormatting>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1000000}">
          <x14:formula1>
            <xm:f>'Mapa de calor'!$K$6:$K$8</xm:f>
          </x14:formula1>
          <xm:sqref>X15 BA15</xm:sqref>
        </x14:dataValidation>
        <x14:dataValidation type="list" allowBlank="1" showInputMessage="1" showErrorMessage="1" xr:uid="{00000000-0002-0000-0200-000002000000}">
          <x14:formula1>
            <xm:f>Datos!$F$13:$F$15</xm:f>
          </x14:formula1>
          <xm:sqref>W15 AZ15</xm:sqref>
        </x14:dataValidation>
        <x14:dataValidation type="list" allowBlank="1" showInputMessage="1" showErrorMessage="1" xr:uid="{00000000-0002-0000-0200-000003000000}">
          <x14:formula1>
            <xm:f>Datos!$G$13:$G$15</xm:f>
          </x14:formula1>
          <xm:sqref>V15</xm:sqref>
        </x14:dataValidation>
        <x14:dataValidation type="list" allowBlank="1" showInputMessage="1" showErrorMessage="1" xr:uid="{00000000-0002-0000-0200-000004000000}">
          <x14:formula1>
            <xm:f>Datos!$C$20:$C$21</xm:f>
          </x14:formula1>
          <xm:sqref>BC15</xm:sqref>
        </x14:dataValidation>
        <x14:dataValidation type="list" allowBlank="1" showInputMessage="1" showErrorMessage="1" xr:uid="{00000000-0002-0000-0200-000005000000}">
          <x14:formula1>
            <xm:f>Datos!$P$6:$P$8</xm:f>
          </x14:formula1>
          <xm:sqref>AP15</xm:sqref>
        </x14:dataValidation>
        <x14:dataValidation type="list" allowBlank="1" showInputMessage="1" showErrorMessage="1" xr:uid="{00000000-0002-0000-0200-000006000000}">
          <x14:formula1>
            <xm:f>Datos!$I$34:$I$35</xm:f>
          </x14:formula1>
          <xm:sqref>BV15:BV23</xm:sqref>
        </x14:dataValidation>
        <x14:dataValidation type="list" allowBlank="1" showInputMessage="1" showErrorMessage="1" xr:uid="{00000000-0002-0000-0200-000007000000}">
          <x14:formula1>
            <xm:f>Datos!$J$34:$J$35</xm:f>
          </x14:formula1>
          <xm:sqref>BT15:BT23</xm:sqref>
        </x14:dataValidation>
        <x14:dataValidation type="list" allowBlank="1" showInputMessage="1" showErrorMessage="1" xr:uid="{00000000-0002-0000-0200-000008000000}">
          <x14:formula1>
            <xm:f>Datos!$J$6:$J$7</xm:f>
          </x14:formula1>
          <xm:sqref>AD15</xm:sqref>
        </x14:dataValidation>
        <x14:dataValidation type="list" allowBlank="1" showInputMessage="1" showErrorMessage="1" xr:uid="{00000000-0002-0000-0200-000009000000}">
          <x14:formula1>
            <xm:f>Datos!$K$6:$K$7</xm:f>
          </x14:formula1>
          <xm:sqref>AF15</xm:sqref>
        </x14:dataValidation>
        <x14:dataValidation type="list" allowBlank="1" showInputMessage="1" showErrorMessage="1" xr:uid="{00000000-0002-0000-0200-00000A000000}">
          <x14:formula1>
            <xm:f>Datos!$M$6:$M$8</xm:f>
          </x14:formula1>
          <xm:sqref>AJ15</xm:sqref>
        </x14:dataValidation>
        <x14:dataValidation type="list" allowBlank="1" showInputMessage="1" showErrorMessage="1" xr:uid="{00000000-0002-0000-0200-00000B000000}">
          <x14:formula1>
            <xm:f>Datos!$L$6:$L$7</xm:f>
          </x14:formula1>
          <xm:sqref>AH15</xm:sqref>
        </x14:dataValidation>
        <x14:dataValidation type="list" allowBlank="1" showInputMessage="1" showErrorMessage="1" xr:uid="{00000000-0002-0000-0200-00000C000000}">
          <x14:formula1>
            <xm:f>Datos!$N$6:$N$7</xm:f>
          </x14:formula1>
          <xm:sqref>AL15</xm:sqref>
        </x14:dataValidation>
        <x14:dataValidation type="list" allowBlank="1" showInputMessage="1" showErrorMessage="1" xr:uid="{00000000-0002-0000-0200-00000D000000}">
          <x14:formula1>
            <xm:f>Datos!$O$6:$O$7</xm:f>
          </x14:formula1>
          <xm:sqref>AN15</xm:sqref>
        </x14:dataValidation>
        <x14:dataValidation type="list" allowBlank="1" showInputMessage="1" showErrorMessage="1" xr:uid="{00000000-0002-0000-0200-00000E000000}">
          <x14:formula1>
            <xm:f>Datos!$G$5:$G$10</xm:f>
          </x14:formula1>
          <xm:sqref>S15</xm:sqref>
        </x14:dataValidation>
        <x14:dataValidation type="list" allowBlank="1" showInputMessage="1" showErrorMessage="1" xr:uid="{00000000-0002-0000-0200-00000F000000}">
          <x14:formula1>
            <xm:f>Datos!$C$28:$C$31</xm:f>
          </x14:formula1>
          <xm:sqref>C15:C25</xm:sqref>
        </x14:dataValidation>
        <x14:dataValidation type="list" allowBlank="1" showInputMessage="1" showErrorMessage="1" xr:uid="{00000000-0002-0000-0200-000010000000}">
          <x14:formula1>
            <xm:f>Datos!$F$5:$F$9</xm:f>
          </x14:formula1>
          <xm:sqref>U15 AY15</xm:sqref>
        </x14:dataValidation>
        <x14:dataValidation type="list" allowBlank="1" showInputMessage="1" showErrorMessage="1" xr:uid="{00000000-0002-0000-0200-000011000000}">
          <x14:formula1>
            <xm:f>Datos!$H$5:$H$10</xm:f>
          </x14:formula1>
          <xm:sqref>T15</xm:sqref>
        </x14:dataValidation>
        <x14:dataValidation type="list" allowBlank="1" showInputMessage="1" showErrorMessage="1" xr:uid="{00000000-0002-0000-0200-000012000000}">
          <x14:formula1>
            <xm:f>Datos!$J$12:$J$13</xm:f>
          </x14:formula1>
          <xm:sqref>AU15</xm:sqref>
        </x14:dataValidation>
        <x14:dataValidation type="list" allowBlank="1" showInputMessage="1" showErrorMessage="1" xr:uid="{00000000-0002-0000-0200-000013000000}">
          <x14:formula1>
            <xm:f>Datos!$K$12:$K$14</xm:f>
          </x14:formula1>
          <xm:sqref>AV15</xm:sqref>
        </x14:dataValidation>
        <x14:dataValidation type="list" allowBlank="1" showInputMessage="1" showErrorMessage="1" xr:uid="{00000000-0002-0000-0200-000014000000}">
          <x14:formula1>
            <xm:f>Datos!$G$26:$G$29</xm:f>
          </x14:formula1>
          <xm:sqref>BB15:BB16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B2:K9"/>
  <sheetViews>
    <sheetView showGridLines="0" zoomScale="139" zoomScaleNormal="100" workbookViewId="0">
      <selection activeCell="F5" sqref="F5"/>
    </sheetView>
  </sheetViews>
  <sheetFormatPr baseColWidth="10" defaultColWidth="11.42578125" defaultRowHeight="12.75" x14ac:dyDescent="0.2"/>
  <cols>
    <col min="1" max="3" width="5.42578125" customWidth="1"/>
    <col min="4" max="4" width="11.42578125" customWidth="1"/>
    <col min="5" max="5" width="29.28515625" customWidth="1"/>
    <col min="6" max="6" width="34.42578125" customWidth="1"/>
    <col min="7" max="7" width="6.42578125" customWidth="1"/>
    <col min="8" max="8" width="5.42578125" customWidth="1"/>
    <col min="9" max="9" width="11.42578125" customWidth="1"/>
    <col min="10" max="10" width="34.28515625" customWidth="1"/>
    <col min="11" max="11" width="43.42578125" customWidth="1"/>
    <col min="12" max="12" width="7.42578125" customWidth="1"/>
  </cols>
  <sheetData>
    <row r="2" spans="2:11" ht="24.75" customHeight="1" x14ac:dyDescent="0.2">
      <c r="D2" s="427" t="s">
        <v>321</v>
      </c>
      <c r="E2" s="428"/>
      <c r="F2" s="429"/>
      <c r="I2" s="430" t="s">
        <v>322</v>
      </c>
      <c r="J2" s="430"/>
      <c r="K2" s="430"/>
    </row>
    <row r="3" spans="2:11" ht="23.25" customHeight="1" x14ac:dyDescent="0.2">
      <c r="C3" s="86" t="s">
        <v>323</v>
      </c>
      <c r="D3" s="86" t="s">
        <v>324</v>
      </c>
      <c r="E3" s="80" t="s">
        <v>325</v>
      </c>
      <c r="F3" s="179" t="s">
        <v>326</v>
      </c>
      <c r="I3" s="77"/>
      <c r="J3" s="75" t="s">
        <v>36</v>
      </c>
      <c r="K3" s="179" t="s">
        <v>327</v>
      </c>
    </row>
    <row r="4" spans="2:11" ht="34.5" customHeight="1" x14ac:dyDescent="0.2">
      <c r="B4" s="426" t="s">
        <v>328</v>
      </c>
      <c r="C4" s="86">
        <v>5</v>
      </c>
      <c r="D4" s="220" t="s">
        <v>329</v>
      </c>
      <c r="E4" s="62" t="s">
        <v>330</v>
      </c>
      <c r="F4" s="62" t="s">
        <v>331</v>
      </c>
      <c r="H4" s="423" t="s">
        <v>332</v>
      </c>
      <c r="I4" s="220" t="s">
        <v>208</v>
      </c>
      <c r="J4" s="62" t="s">
        <v>207</v>
      </c>
      <c r="K4" s="62" t="s">
        <v>333</v>
      </c>
    </row>
    <row r="5" spans="2:11" ht="39.75" customHeight="1" x14ac:dyDescent="0.2">
      <c r="B5" s="426"/>
      <c r="C5" s="86">
        <v>4</v>
      </c>
      <c r="D5" s="82" t="s">
        <v>334</v>
      </c>
      <c r="E5" s="62" t="s">
        <v>161</v>
      </c>
      <c r="F5" s="62" t="s">
        <v>162</v>
      </c>
      <c r="H5" s="424"/>
      <c r="I5" s="82" t="s">
        <v>180</v>
      </c>
      <c r="J5" s="62" t="s">
        <v>189</v>
      </c>
      <c r="K5" s="62" t="s">
        <v>335</v>
      </c>
    </row>
    <row r="6" spans="2:11" ht="34.5" customHeight="1" x14ac:dyDescent="0.2">
      <c r="B6" s="426"/>
      <c r="C6" s="86">
        <v>3</v>
      </c>
      <c r="D6" s="83" t="s">
        <v>336</v>
      </c>
      <c r="E6" s="89" t="s">
        <v>205</v>
      </c>
      <c r="F6" s="62" t="s">
        <v>337</v>
      </c>
      <c r="H6" s="424"/>
      <c r="I6" s="83" t="s">
        <v>165</v>
      </c>
      <c r="J6" s="62" t="s">
        <v>164</v>
      </c>
      <c r="K6" s="62" t="s">
        <v>338</v>
      </c>
    </row>
    <row r="7" spans="2:11" ht="41.25" customHeight="1" x14ac:dyDescent="0.2">
      <c r="B7" s="426"/>
      <c r="C7" s="86">
        <v>2</v>
      </c>
      <c r="D7" s="84" t="s">
        <v>339</v>
      </c>
      <c r="E7" s="89" t="s">
        <v>340</v>
      </c>
      <c r="F7" s="62" t="s">
        <v>341</v>
      </c>
      <c r="H7" s="424"/>
      <c r="I7" s="90" t="s">
        <v>342</v>
      </c>
      <c r="J7" s="89" t="s">
        <v>343</v>
      </c>
      <c r="K7" s="89" t="s">
        <v>343</v>
      </c>
    </row>
    <row r="8" spans="2:11" ht="36.75" customHeight="1" x14ac:dyDescent="0.2">
      <c r="B8" s="426"/>
      <c r="C8" s="86">
        <v>1</v>
      </c>
      <c r="D8" s="85" t="s">
        <v>344</v>
      </c>
      <c r="E8" s="62" t="s">
        <v>314</v>
      </c>
      <c r="F8" s="62" t="s">
        <v>345</v>
      </c>
      <c r="H8" s="425"/>
      <c r="I8" s="90" t="s">
        <v>346</v>
      </c>
      <c r="J8" s="89" t="s">
        <v>343</v>
      </c>
      <c r="K8" s="89" t="s">
        <v>343</v>
      </c>
    </row>
    <row r="9" spans="2:11" x14ac:dyDescent="0.2">
      <c r="J9" s="146"/>
    </row>
  </sheetData>
  <mergeCells count="4">
    <mergeCell ref="H4:H8"/>
    <mergeCell ref="B4:B8"/>
    <mergeCell ref="D2:F2"/>
    <mergeCell ref="I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C2:V67"/>
  <sheetViews>
    <sheetView showGridLines="0" topLeftCell="A8" zoomScale="85" zoomScaleNormal="85" workbookViewId="0">
      <selection activeCell="C13" sqref="C13"/>
    </sheetView>
  </sheetViews>
  <sheetFormatPr baseColWidth="10" defaultColWidth="11.42578125" defaultRowHeight="12.75" x14ac:dyDescent="0.2"/>
  <cols>
    <col min="3" max="3" width="36.7109375" customWidth="1"/>
    <col min="5" max="5" width="9.42578125" customWidth="1"/>
    <col min="6" max="6" width="28.7109375" customWidth="1"/>
    <col min="7" max="7" width="25.140625" customWidth="1"/>
    <col min="8" max="8" width="46.42578125" customWidth="1"/>
    <col min="9" max="9" width="20" customWidth="1"/>
    <col min="10" max="10" width="22.42578125" style="3" customWidth="1"/>
    <col min="11" max="11" width="26.42578125" style="3" customWidth="1"/>
    <col min="12" max="12" width="29.28515625" style="3" customWidth="1"/>
    <col min="13" max="13" width="30.140625" customWidth="1"/>
    <col min="14" max="14" width="28.42578125" customWidth="1"/>
    <col min="15" max="15" width="31.140625" customWidth="1"/>
    <col min="16" max="16" width="28" customWidth="1"/>
  </cols>
  <sheetData>
    <row r="2" spans="3:16" x14ac:dyDescent="0.2">
      <c r="C2" s="2" t="s">
        <v>347</v>
      </c>
      <c r="E2" s="3"/>
      <c r="J2"/>
      <c r="K2"/>
      <c r="L2"/>
    </row>
    <row r="3" spans="3:16" x14ac:dyDescent="0.2">
      <c r="C3" s="34" t="s">
        <v>348</v>
      </c>
      <c r="F3" s="427" t="s">
        <v>321</v>
      </c>
      <c r="G3" s="428"/>
      <c r="H3" s="429"/>
      <c r="J3"/>
      <c r="K3"/>
      <c r="L3"/>
    </row>
    <row r="4" spans="3:16" ht="15" x14ac:dyDescent="0.2">
      <c r="C4" s="34" t="s">
        <v>112</v>
      </c>
      <c r="E4" s="86" t="s">
        <v>323</v>
      </c>
      <c r="F4" s="86" t="s">
        <v>324</v>
      </c>
      <c r="G4" s="80" t="s">
        <v>325</v>
      </c>
      <c r="H4" s="179" t="s">
        <v>326</v>
      </c>
      <c r="J4"/>
      <c r="K4"/>
      <c r="L4"/>
    </row>
    <row r="5" spans="3:16" ht="60.75" customHeight="1" x14ac:dyDescent="0.2">
      <c r="E5" s="86">
        <v>5</v>
      </c>
      <c r="F5" s="81" t="s">
        <v>349</v>
      </c>
      <c r="G5" s="62" t="s">
        <v>330</v>
      </c>
      <c r="H5" s="62" t="s">
        <v>331</v>
      </c>
      <c r="J5" s="137" t="s">
        <v>128</v>
      </c>
      <c r="K5" s="137" t="s">
        <v>130</v>
      </c>
      <c r="L5" s="137" t="s">
        <v>132</v>
      </c>
      <c r="M5" s="137" t="s">
        <v>350</v>
      </c>
      <c r="N5" s="137" t="s">
        <v>351</v>
      </c>
      <c r="O5" s="137" t="s">
        <v>138</v>
      </c>
      <c r="P5" s="137" t="s">
        <v>140</v>
      </c>
    </row>
    <row r="6" spans="3:16" ht="38.25" x14ac:dyDescent="0.2">
      <c r="C6" s="2" t="s">
        <v>352</v>
      </c>
      <c r="E6" s="86">
        <v>4</v>
      </c>
      <c r="F6" s="82" t="s">
        <v>163</v>
      </c>
      <c r="G6" s="62" t="s">
        <v>161</v>
      </c>
      <c r="H6" s="62" t="s">
        <v>162</v>
      </c>
      <c r="J6" s="138" t="s">
        <v>170</v>
      </c>
      <c r="K6" s="138" t="s">
        <v>171</v>
      </c>
      <c r="L6" s="138" t="s">
        <v>172</v>
      </c>
      <c r="M6" s="138" t="s">
        <v>173</v>
      </c>
      <c r="N6" s="138" t="s">
        <v>174</v>
      </c>
      <c r="O6" s="138" t="s">
        <v>175</v>
      </c>
      <c r="P6" s="138" t="s">
        <v>176</v>
      </c>
    </row>
    <row r="7" spans="3:16" ht="25.5" x14ac:dyDescent="0.2">
      <c r="C7" s="34" t="s">
        <v>155</v>
      </c>
      <c r="E7" s="86">
        <v>3</v>
      </c>
      <c r="F7" s="83" t="s">
        <v>206</v>
      </c>
      <c r="G7" s="62" t="s">
        <v>205</v>
      </c>
      <c r="H7" s="62" t="s">
        <v>337</v>
      </c>
      <c r="J7" s="138" t="s">
        <v>353</v>
      </c>
      <c r="K7" s="138" t="s">
        <v>354</v>
      </c>
      <c r="L7" s="138" t="s">
        <v>355</v>
      </c>
      <c r="M7" s="138" t="s">
        <v>356</v>
      </c>
      <c r="N7" s="138" t="s">
        <v>357</v>
      </c>
      <c r="O7" s="138" t="s">
        <v>358</v>
      </c>
      <c r="P7" s="138" t="s">
        <v>359</v>
      </c>
    </row>
    <row r="8" spans="3:16" ht="25.5" x14ac:dyDescent="0.2">
      <c r="C8" s="34" t="s">
        <v>219</v>
      </c>
      <c r="E8" s="86">
        <v>2</v>
      </c>
      <c r="F8" s="84" t="s">
        <v>193</v>
      </c>
      <c r="G8" s="62" t="s">
        <v>340</v>
      </c>
      <c r="H8" s="62" t="s">
        <v>341</v>
      </c>
      <c r="M8" s="138" t="s">
        <v>360</v>
      </c>
      <c r="N8" s="3"/>
      <c r="O8" s="3"/>
      <c r="P8" s="138" t="s">
        <v>361</v>
      </c>
    </row>
    <row r="9" spans="3:16" ht="38.25" x14ac:dyDescent="0.2">
      <c r="E9" s="86">
        <v>1</v>
      </c>
      <c r="F9" s="85" t="s">
        <v>179</v>
      </c>
      <c r="G9" s="62" t="s">
        <v>314</v>
      </c>
      <c r="H9" s="62" t="s">
        <v>345</v>
      </c>
      <c r="J9"/>
      <c r="K9"/>
      <c r="L9"/>
    </row>
    <row r="10" spans="3:16" x14ac:dyDescent="0.2">
      <c r="C10" s="2" t="s">
        <v>362</v>
      </c>
      <c r="E10" s="3"/>
      <c r="G10" s="146" t="s">
        <v>182</v>
      </c>
      <c r="H10" s="146" t="s">
        <v>182</v>
      </c>
      <c r="J10"/>
      <c r="K10"/>
      <c r="L10"/>
    </row>
    <row r="11" spans="3:16" ht="51" x14ac:dyDescent="0.2">
      <c r="C11" s="34" t="s">
        <v>8</v>
      </c>
      <c r="F11" s="430" t="s">
        <v>322</v>
      </c>
      <c r="G11" s="430"/>
      <c r="H11" s="430"/>
      <c r="J11" s="41" t="s">
        <v>363</v>
      </c>
      <c r="K11" s="142" t="s">
        <v>364</v>
      </c>
    </row>
    <row r="12" spans="3:16" ht="33.75" customHeight="1" x14ac:dyDescent="0.2">
      <c r="C12" s="34" t="s">
        <v>110</v>
      </c>
      <c r="F12" s="77"/>
      <c r="G12" s="75" t="s">
        <v>36</v>
      </c>
      <c r="H12" s="179" t="s">
        <v>327</v>
      </c>
      <c r="J12" s="138" t="s">
        <v>177</v>
      </c>
      <c r="K12" s="138" t="s">
        <v>177</v>
      </c>
    </row>
    <row r="13" spans="3:16" ht="25.5" x14ac:dyDescent="0.2">
      <c r="C13" s="34" t="s">
        <v>154</v>
      </c>
      <c r="F13" s="81" t="s">
        <v>208</v>
      </c>
      <c r="G13" s="62" t="s">
        <v>164</v>
      </c>
      <c r="H13" s="62" t="s">
        <v>333</v>
      </c>
      <c r="J13" s="138" t="s">
        <v>365</v>
      </c>
      <c r="K13" s="138" t="s">
        <v>257</v>
      </c>
    </row>
    <row r="14" spans="3:16" ht="25.5" x14ac:dyDescent="0.2">
      <c r="C14" s="2" t="s">
        <v>366</v>
      </c>
      <c r="F14" s="82" t="s">
        <v>180</v>
      </c>
      <c r="G14" s="62" t="s">
        <v>189</v>
      </c>
      <c r="H14" s="62" t="s">
        <v>335</v>
      </c>
      <c r="J14" s="143"/>
      <c r="K14" s="138" t="s">
        <v>178</v>
      </c>
    </row>
    <row r="15" spans="3:16" ht="25.5" x14ac:dyDescent="0.2">
      <c r="C15" s="34" t="s">
        <v>155</v>
      </c>
      <c r="F15" s="83" t="s">
        <v>165</v>
      </c>
      <c r="G15" s="62" t="s">
        <v>207</v>
      </c>
      <c r="H15" s="62" t="s">
        <v>338</v>
      </c>
    </row>
    <row r="16" spans="3:16" x14ac:dyDescent="0.2">
      <c r="C16" s="34" t="s">
        <v>219</v>
      </c>
    </row>
    <row r="20" spans="3:12" x14ac:dyDescent="0.2">
      <c r="C20" s="136" t="s">
        <v>181</v>
      </c>
    </row>
    <row r="21" spans="3:12" x14ac:dyDescent="0.2">
      <c r="C21" s="136" t="s">
        <v>367</v>
      </c>
      <c r="F21" s="2" t="s">
        <v>368</v>
      </c>
      <c r="G21" s="2" t="s">
        <v>369</v>
      </c>
      <c r="H21" s="2" t="s">
        <v>347</v>
      </c>
      <c r="J21"/>
      <c r="K21"/>
      <c r="L21"/>
    </row>
    <row r="22" spans="3:12" x14ac:dyDescent="0.2">
      <c r="F22" s="34" t="s">
        <v>370</v>
      </c>
      <c r="G22" s="34" t="s">
        <v>370</v>
      </c>
      <c r="H22" s="34" t="s">
        <v>371</v>
      </c>
      <c r="J22"/>
      <c r="K22"/>
      <c r="L22"/>
    </row>
    <row r="23" spans="3:12" ht="38.25" x14ac:dyDescent="0.2">
      <c r="F23" s="34" t="s">
        <v>372</v>
      </c>
      <c r="G23" s="34" t="s">
        <v>373</v>
      </c>
      <c r="H23" s="34" t="s">
        <v>374</v>
      </c>
      <c r="J23"/>
      <c r="K23"/>
      <c r="L23"/>
    </row>
    <row r="24" spans="3:12" ht="25.5" x14ac:dyDescent="0.2">
      <c r="C24" s="144" t="s">
        <v>155</v>
      </c>
      <c r="F24" s="34" t="s">
        <v>375</v>
      </c>
      <c r="G24" s="34" t="s">
        <v>376</v>
      </c>
      <c r="H24" s="34" t="s">
        <v>377</v>
      </c>
      <c r="J24"/>
      <c r="K24"/>
      <c r="L24"/>
    </row>
    <row r="25" spans="3:12" ht="25.5" x14ac:dyDescent="0.2">
      <c r="C25" s="144" t="s">
        <v>219</v>
      </c>
      <c r="F25" s="34" t="s">
        <v>378</v>
      </c>
      <c r="G25" s="34" t="s">
        <v>379</v>
      </c>
      <c r="H25" s="34" t="s">
        <v>380</v>
      </c>
      <c r="J25"/>
      <c r="K25"/>
      <c r="L25"/>
    </row>
    <row r="26" spans="3:12" ht="25.5" customHeight="1" x14ac:dyDescent="0.2">
      <c r="F26" s="34" t="s">
        <v>381</v>
      </c>
      <c r="G26" s="34" t="s">
        <v>382</v>
      </c>
      <c r="H26" s="34" t="s">
        <v>383</v>
      </c>
      <c r="J26"/>
      <c r="K26"/>
      <c r="L26"/>
    </row>
    <row r="27" spans="3:12" ht="25.5" x14ac:dyDescent="0.2">
      <c r="C27" s="145" t="s">
        <v>384</v>
      </c>
      <c r="F27" s="34" t="s">
        <v>385</v>
      </c>
      <c r="G27" s="34" t="s">
        <v>386</v>
      </c>
      <c r="H27" s="34" t="s">
        <v>387</v>
      </c>
      <c r="J27"/>
      <c r="K27"/>
      <c r="L27"/>
    </row>
    <row r="28" spans="3:12" ht="25.5" customHeight="1" x14ac:dyDescent="0.2">
      <c r="C28" s="34" t="s">
        <v>150</v>
      </c>
      <c r="F28" s="34" t="s">
        <v>388</v>
      </c>
      <c r="G28" s="34" t="s">
        <v>389</v>
      </c>
      <c r="H28" s="34" t="s">
        <v>390</v>
      </c>
      <c r="J28"/>
      <c r="K28"/>
      <c r="L28"/>
    </row>
    <row r="29" spans="3:12" ht="25.5" customHeight="1" x14ac:dyDescent="0.2">
      <c r="C29" s="34" t="s">
        <v>195</v>
      </c>
      <c r="F29" s="34" t="s">
        <v>391</v>
      </c>
      <c r="G29" s="34" t="s">
        <v>392</v>
      </c>
      <c r="H29" s="34" t="s">
        <v>393</v>
      </c>
      <c r="J29"/>
      <c r="K29"/>
      <c r="L29"/>
    </row>
    <row r="30" spans="3:12" ht="25.5" customHeight="1" x14ac:dyDescent="0.2">
      <c r="C30" s="34" t="s">
        <v>394</v>
      </c>
      <c r="F30" s="34" t="s">
        <v>395</v>
      </c>
      <c r="G30" s="34" t="s">
        <v>396</v>
      </c>
      <c r="H30" s="34" t="s">
        <v>397</v>
      </c>
      <c r="J30"/>
      <c r="K30"/>
      <c r="L30"/>
    </row>
    <row r="31" spans="3:12" ht="25.5" customHeight="1" x14ac:dyDescent="0.2">
      <c r="C31" s="34" t="s">
        <v>398</v>
      </c>
      <c r="G31" s="34" t="s">
        <v>399</v>
      </c>
      <c r="H31" s="34" t="s">
        <v>400</v>
      </c>
      <c r="J31"/>
      <c r="K31"/>
      <c r="L31"/>
    </row>
    <row r="32" spans="3:12" x14ac:dyDescent="0.2">
      <c r="G32" s="34" t="s">
        <v>401</v>
      </c>
      <c r="J32"/>
      <c r="K32"/>
      <c r="L32"/>
    </row>
    <row r="33" spans="3:22" s="1" customFormat="1" x14ac:dyDescent="0.2">
      <c r="C33"/>
      <c r="D33"/>
      <c r="E33"/>
      <c r="F33" s="3"/>
      <c r="G33" s="34" t="s">
        <v>402</v>
      </c>
      <c r="H33"/>
      <c r="I33"/>
      <c r="J33"/>
      <c r="K33"/>
      <c r="L33"/>
      <c r="M33"/>
      <c r="N33"/>
      <c r="O33"/>
      <c r="P33"/>
      <c r="Q33"/>
      <c r="R33"/>
      <c r="S33"/>
      <c r="T33"/>
      <c r="U33"/>
      <c r="V33"/>
    </row>
    <row r="34" spans="3:22" x14ac:dyDescent="0.2">
      <c r="G34" s="34" t="s">
        <v>388</v>
      </c>
      <c r="J34"/>
      <c r="K34"/>
      <c r="L34"/>
    </row>
    <row r="35" spans="3:22" x14ac:dyDescent="0.2">
      <c r="G35" s="34" t="s">
        <v>403</v>
      </c>
      <c r="J35"/>
      <c r="K35"/>
      <c r="L35"/>
    </row>
    <row r="36" spans="3:22" x14ac:dyDescent="0.2">
      <c r="G36" s="34" t="s">
        <v>391</v>
      </c>
      <c r="J36"/>
      <c r="K36"/>
      <c r="L36"/>
    </row>
    <row r="37" spans="3:22" ht="25.5" x14ac:dyDescent="0.2">
      <c r="G37" s="34" t="s">
        <v>375</v>
      </c>
      <c r="J37"/>
      <c r="K37"/>
      <c r="L37"/>
    </row>
    <row r="38" spans="3:22" ht="25.5" x14ac:dyDescent="0.2">
      <c r="G38" s="34" t="s">
        <v>404</v>
      </c>
      <c r="J38"/>
      <c r="K38"/>
      <c r="L38"/>
    </row>
    <row r="39" spans="3:22" ht="38.25" x14ac:dyDescent="0.2">
      <c r="G39" s="34" t="s">
        <v>405</v>
      </c>
      <c r="J39"/>
      <c r="K39"/>
      <c r="L39"/>
    </row>
    <row r="40" spans="3:22" x14ac:dyDescent="0.2">
      <c r="G40" s="34" t="s">
        <v>381</v>
      </c>
      <c r="J40"/>
      <c r="K40"/>
      <c r="L40"/>
    </row>
    <row r="41" spans="3:22" ht="25.5" x14ac:dyDescent="0.2">
      <c r="G41" s="34" t="s">
        <v>385</v>
      </c>
      <c r="J41"/>
      <c r="K41"/>
      <c r="L41"/>
    </row>
    <row r="42" spans="3:22" ht="25.5" x14ac:dyDescent="0.2">
      <c r="G42" s="34" t="s">
        <v>406</v>
      </c>
    </row>
    <row r="43" spans="3:22" ht="25.5" x14ac:dyDescent="0.2">
      <c r="G43" s="34" t="s">
        <v>407</v>
      </c>
    </row>
    <row r="44" spans="3:22" ht="25.5" x14ac:dyDescent="0.2">
      <c r="G44" s="34" t="s">
        <v>408</v>
      </c>
    </row>
    <row r="45" spans="3:22" ht="25.5" x14ac:dyDescent="0.2">
      <c r="G45" s="34" t="s">
        <v>409</v>
      </c>
    </row>
    <row r="46" spans="3:22" ht="25.5" x14ac:dyDescent="0.2">
      <c r="G46" s="34" t="s">
        <v>410</v>
      </c>
    </row>
    <row r="47" spans="3:22" ht="25.5" x14ac:dyDescent="0.2">
      <c r="G47" s="34" t="s">
        <v>411</v>
      </c>
    </row>
    <row r="48" spans="3:22" ht="25.5" x14ac:dyDescent="0.2">
      <c r="G48" s="34" t="s">
        <v>412</v>
      </c>
    </row>
    <row r="49" spans="7:7" ht="25.5" x14ac:dyDescent="0.2">
      <c r="G49" s="34" t="s">
        <v>413</v>
      </c>
    </row>
    <row r="50" spans="7:7" ht="25.5" x14ac:dyDescent="0.2">
      <c r="G50" s="34" t="s">
        <v>414</v>
      </c>
    </row>
    <row r="51" spans="7:7" ht="25.5" x14ac:dyDescent="0.2">
      <c r="G51" s="34" t="s">
        <v>415</v>
      </c>
    </row>
    <row r="52" spans="7:7" ht="51" x14ac:dyDescent="0.2">
      <c r="G52" s="34" t="s">
        <v>416</v>
      </c>
    </row>
    <row r="53" spans="7:7" ht="25.5" x14ac:dyDescent="0.2">
      <c r="G53" s="34" t="s">
        <v>417</v>
      </c>
    </row>
    <row r="54" spans="7:7" ht="25.5" x14ac:dyDescent="0.2">
      <c r="G54" s="34" t="s">
        <v>418</v>
      </c>
    </row>
    <row r="55" spans="7:7" ht="25.5" x14ac:dyDescent="0.2">
      <c r="G55" s="34" t="s">
        <v>419</v>
      </c>
    </row>
    <row r="56" spans="7:7" ht="38.25" x14ac:dyDescent="0.2">
      <c r="G56" s="34" t="s">
        <v>420</v>
      </c>
    </row>
    <row r="57" spans="7:7" ht="38.25" x14ac:dyDescent="0.2">
      <c r="G57" s="34" t="s">
        <v>421</v>
      </c>
    </row>
    <row r="58" spans="7:7" ht="25.5" x14ac:dyDescent="0.2">
      <c r="G58" s="34" t="s">
        <v>422</v>
      </c>
    </row>
    <row r="59" spans="7:7" ht="25.5" x14ac:dyDescent="0.2">
      <c r="G59" s="34" t="s">
        <v>423</v>
      </c>
    </row>
    <row r="60" spans="7:7" ht="25.5" x14ac:dyDescent="0.2">
      <c r="G60" s="34" t="s">
        <v>424</v>
      </c>
    </row>
    <row r="61" spans="7:7" ht="25.5" x14ac:dyDescent="0.2">
      <c r="G61" s="34" t="s">
        <v>425</v>
      </c>
    </row>
    <row r="62" spans="7:7" ht="25.5" x14ac:dyDescent="0.2">
      <c r="G62" s="34" t="s">
        <v>426</v>
      </c>
    </row>
    <row r="63" spans="7:7" ht="25.5" x14ac:dyDescent="0.2">
      <c r="G63" s="34" t="s">
        <v>427</v>
      </c>
    </row>
    <row r="64" spans="7:7" ht="25.5" x14ac:dyDescent="0.2">
      <c r="G64" s="34" t="s">
        <v>428</v>
      </c>
    </row>
    <row r="65" spans="7:7" x14ac:dyDescent="0.2">
      <c r="G65" s="34" t="s">
        <v>429</v>
      </c>
    </row>
    <row r="66" spans="7:7" x14ac:dyDescent="0.2">
      <c r="G66" s="34" t="s">
        <v>430</v>
      </c>
    </row>
    <row r="67" spans="7:7" x14ac:dyDescent="0.2">
      <c r="G67" s="34" t="s">
        <v>431</v>
      </c>
    </row>
  </sheetData>
  <mergeCells count="2">
    <mergeCell ref="F3:H3"/>
    <mergeCell ref="F11:H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2"/>
  <sheetViews>
    <sheetView showGridLines="0" topLeftCell="B5" zoomScale="70" zoomScaleNormal="70" workbookViewId="0">
      <selection activeCell="F14" sqref="F14:F16"/>
    </sheetView>
  </sheetViews>
  <sheetFormatPr baseColWidth="10" defaultColWidth="11.42578125" defaultRowHeight="12.75" x14ac:dyDescent="0.2"/>
  <cols>
    <col min="1" max="1" width="3.28515625" style="4" customWidth="1"/>
    <col min="2" max="2" width="9" style="4" customWidth="1"/>
    <col min="3" max="3" width="33.140625" style="16" customWidth="1"/>
    <col min="4" max="4" width="23.140625" style="16" customWidth="1"/>
    <col min="5" max="5" width="50" style="16" customWidth="1"/>
    <col min="6" max="7" width="22.140625" style="16" customWidth="1"/>
    <col min="8" max="8" width="28.85546875" style="16" customWidth="1"/>
    <col min="9" max="9" width="22.140625" style="16" customWidth="1"/>
    <col min="10" max="10" width="41.85546875" style="16" customWidth="1"/>
    <col min="11" max="12" width="58.42578125" style="16" customWidth="1"/>
    <col min="13" max="13" width="41.140625" style="16" customWidth="1"/>
    <col min="14" max="14" width="25.7109375" style="16" customWidth="1"/>
    <col min="15" max="15" width="8.42578125" style="16" customWidth="1"/>
    <col min="16" max="17" width="26.28515625" style="16" customWidth="1"/>
    <col min="18" max="18" width="22.42578125" style="16" customWidth="1"/>
    <col min="19" max="19" width="21.28515625" style="28" hidden="1" customWidth="1"/>
    <col min="20" max="20" width="26.7109375" style="28" customWidth="1"/>
    <col min="21" max="21" width="22.42578125" style="16" customWidth="1"/>
    <col min="22" max="22" width="20.85546875" style="16" hidden="1" customWidth="1"/>
    <col min="23" max="23" width="25.42578125" style="16" customWidth="1"/>
    <col min="24" max="24" width="30.85546875" style="16" customWidth="1"/>
    <col min="25" max="25" width="48.85546875" style="16" customWidth="1"/>
    <col min="26" max="26" width="70.85546875" style="16" customWidth="1"/>
    <col min="27" max="27" width="9.42578125" style="28" customWidth="1"/>
    <col min="28" max="28" width="97" style="16" customWidth="1"/>
    <col min="29" max="29" width="22.140625" style="28" customWidth="1"/>
    <col min="30" max="30" width="22.140625" style="5" customWidth="1"/>
    <col min="31" max="31" width="25.7109375" style="16" customWidth="1"/>
    <col min="32" max="32" width="26" style="4" customWidth="1"/>
    <col min="33" max="33" width="26.28515625" style="28" customWidth="1"/>
    <col min="34" max="35" width="22.140625" style="16" customWidth="1"/>
    <col min="36" max="36" width="18.42578125" style="27" customWidth="1"/>
    <col min="37" max="37" width="21.42578125" style="28" customWidth="1"/>
    <col min="38" max="38" width="23.28515625" style="28" customWidth="1"/>
    <col min="39" max="39" width="29.42578125" style="28" customWidth="1"/>
    <col min="40" max="40" width="21.28515625" style="28" customWidth="1"/>
    <col min="41" max="41" width="27.28515625" style="28" customWidth="1"/>
    <col min="42" max="42" width="23.140625" style="16" customWidth="1"/>
    <col min="43" max="43" width="20.85546875" style="16" customWidth="1"/>
    <col min="44" max="44" width="26" style="16" customWidth="1"/>
    <col min="45" max="45" width="8.42578125" style="18" customWidth="1"/>
    <col min="46" max="46" width="23.140625" style="16" customWidth="1"/>
    <col min="47" max="47" width="18.42578125" style="16" customWidth="1"/>
    <col min="48" max="48" width="21" style="16" customWidth="1"/>
    <col min="49" max="49" width="45.85546875" style="16" customWidth="1"/>
    <col min="50" max="50" width="40.42578125" style="16" customWidth="1"/>
    <col min="51" max="51" width="24.140625" style="16" customWidth="1"/>
    <col min="52" max="52" width="26.28515625" style="16" customWidth="1"/>
    <col min="53" max="53" width="31.28515625" style="16" customWidth="1"/>
    <col min="54" max="54" width="11.42578125" customWidth="1"/>
    <col min="55" max="55" width="3.42578125" style="16" customWidth="1"/>
    <col min="56" max="56" width="6.42578125" style="16" customWidth="1"/>
    <col min="57" max="57" width="29.42578125" style="16" customWidth="1"/>
    <col min="58" max="58" width="27.7109375" style="16" customWidth="1"/>
    <col min="59" max="59" width="29.28515625" style="16" customWidth="1"/>
    <col min="60" max="60" width="31.42578125" style="16" customWidth="1"/>
    <col min="61" max="62" width="40" style="16" customWidth="1"/>
    <col min="63" max="63" width="55" style="16" customWidth="1"/>
    <col min="64" max="64" width="26.28515625" style="16" customWidth="1"/>
    <col min="65" max="65" width="31.85546875" style="16" customWidth="1"/>
    <col min="66" max="66" width="68" style="16" customWidth="1"/>
    <col min="67" max="67" width="24.28515625" style="16" customWidth="1"/>
    <col min="68" max="68" width="35.42578125" style="16" customWidth="1"/>
    <col min="69" max="69" width="45.140625" style="16" customWidth="1"/>
    <col min="70" max="70" width="68.7109375" style="16" customWidth="1"/>
    <col min="71" max="71" width="65" style="16" customWidth="1"/>
    <col min="72" max="72" width="11.42578125" style="4" customWidth="1"/>
    <col min="73" max="73" width="72.7109375" style="16" customWidth="1"/>
    <col min="74" max="74" width="71.42578125" style="16" customWidth="1"/>
    <col min="75" max="75" width="65" style="16" customWidth="1"/>
    <col min="76" max="76" width="62.42578125" style="16" customWidth="1"/>
    <col min="77" max="77" width="60.7109375" style="16" customWidth="1"/>
    <col min="78" max="78" width="62.42578125" style="16" customWidth="1"/>
    <col min="79" max="79" width="11.42578125" style="4" customWidth="1"/>
    <col min="80" max="16384" width="11.42578125" style="4"/>
  </cols>
  <sheetData>
    <row r="1" spans="1:78" x14ac:dyDescent="0.2">
      <c r="AD1" s="26"/>
      <c r="AF1" s="16"/>
    </row>
    <row r="2" spans="1:78" ht="31.5" x14ac:dyDescent="0.2">
      <c r="A2" s="49"/>
      <c r="B2" s="49"/>
      <c r="D2" s="409" t="s">
        <v>0</v>
      </c>
      <c r="E2" s="409"/>
      <c r="F2" s="409"/>
      <c r="G2" s="409"/>
      <c r="H2" s="409"/>
      <c r="I2" s="409"/>
      <c r="J2" s="409"/>
      <c r="K2" s="409"/>
      <c r="L2" s="409"/>
      <c r="M2" s="409"/>
      <c r="N2" s="40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4"/>
      <c r="BC2" s="4"/>
      <c r="BD2" s="4"/>
      <c r="BE2" s="4"/>
      <c r="BF2" s="4"/>
      <c r="BG2" s="4"/>
      <c r="BH2" s="4"/>
      <c r="BI2" s="4"/>
      <c r="BJ2" s="4"/>
      <c r="BK2" s="4"/>
      <c r="BL2" s="4"/>
      <c r="BM2" s="4"/>
      <c r="BN2" s="4"/>
      <c r="BO2" s="4"/>
      <c r="BP2" s="4"/>
      <c r="BQ2" s="4"/>
      <c r="BR2" s="4"/>
      <c r="BS2" s="4"/>
      <c r="BU2" s="4"/>
      <c r="BV2" s="4"/>
      <c r="BW2" s="4"/>
      <c r="BX2" s="4"/>
      <c r="BY2" s="4"/>
      <c r="BZ2" s="4"/>
    </row>
    <row r="3" spans="1:78" ht="23.25" x14ac:dyDescent="0.2">
      <c r="A3" s="49"/>
      <c r="B3" s="49"/>
      <c r="C3" s="69"/>
      <c r="D3" s="410" t="s">
        <v>1</v>
      </c>
      <c r="E3" s="410"/>
      <c r="F3" s="410"/>
      <c r="G3" s="410"/>
      <c r="H3" s="410"/>
      <c r="I3" s="410"/>
      <c r="J3" s="410"/>
      <c r="K3" s="410"/>
      <c r="L3" s="410"/>
      <c r="M3" s="410"/>
      <c r="N3" s="410"/>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4"/>
      <c r="BC3" s="4"/>
      <c r="BD3" s="4"/>
      <c r="BE3" s="4"/>
      <c r="BF3" s="4"/>
      <c r="BG3" s="4"/>
      <c r="BH3" s="4"/>
      <c r="BI3" s="4"/>
      <c r="BJ3" s="4"/>
      <c r="BK3" s="4"/>
      <c r="BL3" s="4"/>
      <c r="BM3" s="4"/>
      <c r="BN3" s="4"/>
      <c r="BO3" s="4"/>
      <c r="BP3" s="4"/>
      <c r="BQ3" s="4"/>
      <c r="BR3" s="4"/>
      <c r="BS3" s="4"/>
      <c r="BU3" s="4"/>
      <c r="BV3" s="4"/>
      <c r="BW3" s="4"/>
      <c r="BX3" s="4"/>
      <c r="BY3" s="4"/>
      <c r="BZ3" s="4"/>
    </row>
    <row r="4" spans="1:78" ht="23.25" x14ac:dyDescent="0.2">
      <c r="A4" s="49"/>
      <c r="B4" s="49"/>
      <c r="C4" s="69"/>
      <c r="D4" s="73" t="s">
        <v>2</v>
      </c>
      <c r="E4" s="55" t="s">
        <v>3</v>
      </c>
      <c r="F4" s="55"/>
      <c r="G4" s="55"/>
      <c r="H4" s="55"/>
      <c r="I4" s="55"/>
      <c r="J4" s="126" t="s">
        <v>432</v>
      </c>
      <c r="K4" s="127">
        <v>7</v>
      </c>
      <c r="L4" s="74" t="s">
        <v>5</v>
      </c>
      <c r="M4" s="74"/>
      <c r="N4" s="78">
        <v>44147</v>
      </c>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4"/>
      <c r="BC4" s="4"/>
      <c r="BD4" s="4"/>
      <c r="BE4" s="4"/>
      <c r="BF4" s="4"/>
      <c r="BG4" s="4"/>
      <c r="BH4" s="4"/>
      <c r="BI4" s="4"/>
      <c r="BJ4" s="4"/>
      <c r="BK4" s="4"/>
      <c r="BL4" s="4"/>
      <c r="BM4" s="4"/>
      <c r="BN4" s="4"/>
      <c r="BO4" s="4"/>
      <c r="BP4" s="4"/>
      <c r="BQ4" s="4"/>
      <c r="BR4" s="4"/>
      <c r="BS4" s="4"/>
      <c r="BU4" s="4"/>
      <c r="BV4" s="4"/>
      <c r="BW4" s="4"/>
      <c r="BX4" s="4"/>
      <c r="BY4" s="4"/>
      <c r="BZ4" s="4"/>
    </row>
    <row r="5" spans="1:78" ht="12" customHeight="1" x14ac:dyDescent="0.2">
      <c r="C5" s="4"/>
      <c r="D5" s="4"/>
      <c r="E5" s="4"/>
      <c r="F5" s="4"/>
      <c r="G5" s="4"/>
      <c r="H5" s="4"/>
      <c r="I5" s="4"/>
      <c r="J5" s="4"/>
      <c r="K5" s="4"/>
      <c r="L5" s="4"/>
      <c r="M5" s="4"/>
      <c r="N5" s="4"/>
      <c r="O5" s="4"/>
      <c r="P5" s="4"/>
      <c r="Q5" s="4"/>
      <c r="R5" s="4"/>
      <c r="S5" s="7"/>
      <c r="T5" s="7"/>
      <c r="U5" s="4"/>
      <c r="V5" s="4"/>
      <c r="W5" s="4"/>
      <c r="X5" s="4"/>
      <c r="Y5" s="4"/>
      <c r="Z5" s="4"/>
      <c r="AA5" s="7"/>
      <c r="AB5" s="4"/>
      <c r="AC5" s="7"/>
      <c r="AE5" s="4"/>
      <c r="AG5" s="7"/>
      <c r="AH5" s="4"/>
      <c r="AI5" s="4"/>
      <c r="AJ5" s="6"/>
      <c r="AK5" s="7"/>
      <c r="AL5" s="7"/>
      <c r="AM5" s="7"/>
      <c r="AN5" s="7"/>
      <c r="AO5" s="7"/>
      <c r="AP5" s="4"/>
      <c r="AQ5" s="4"/>
      <c r="AR5" s="4"/>
      <c r="AS5"/>
      <c r="AT5" s="4"/>
      <c r="AU5" s="4"/>
      <c r="AV5" s="4"/>
      <c r="AW5" s="4"/>
      <c r="AX5" s="4"/>
      <c r="AY5" s="4"/>
      <c r="AZ5" s="4"/>
      <c r="BA5" s="4"/>
      <c r="BC5" s="4"/>
      <c r="BD5" s="4"/>
      <c r="BE5" s="4"/>
      <c r="BF5" s="4"/>
      <c r="BG5" s="4"/>
      <c r="BH5" s="4"/>
      <c r="BI5" s="4"/>
      <c r="BJ5" s="4"/>
      <c r="BK5" s="4"/>
      <c r="BL5" s="4"/>
      <c r="BM5" s="4"/>
      <c r="BN5" s="4"/>
      <c r="BO5" s="4"/>
      <c r="BP5" s="4"/>
      <c r="BQ5" s="4"/>
      <c r="BR5" s="4"/>
      <c r="BS5" s="4"/>
      <c r="BU5" s="4"/>
      <c r="BV5" s="4"/>
      <c r="BW5" s="4"/>
      <c r="BX5" s="4"/>
      <c r="BY5" s="4"/>
      <c r="BZ5" s="4"/>
    </row>
    <row r="6" spans="1:78" s="19" customFormat="1" ht="23.25" x14ac:dyDescent="0.2">
      <c r="A6" s="16"/>
      <c r="B6" s="16"/>
      <c r="J6" s="18"/>
      <c r="K6" s="18"/>
      <c r="L6" s="18"/>
      <c r="M6" s="18"/>
      <c r="N6" s="18"/>
      <c r="O6" s="17"/>
      <c r="P6" s="17"/>
      <c r="Q6" s="17"/>
      <c r="R6" s="17"/>
      <c r="S6" s="17"/>
      <c r="T6" s="17"/>
      <c r="AA6" s="23"/>
      <c r="AC6" s="20"/>
      <c r="AD6" s="21"/>
      <c r="AG6" s="20"/>
      <c r="AJ6" s="22"/>
      <c r="AK6" s="23"/>
      <c r="AL6" s="23"/>
      <c r="AM6" s="23"/>
      <c r="AN6" s="23"/>
      <c r="AO6" s="23"/>
      <c r="AP6" s="17"/>
      <c r="AS6" s="18"/>
      <c r="BB6" s="18"/>
    </row>
    <row r="7" spans="1:78" s="19" customFormat="1" ht="21.75" customHeight="1" x14ac:dyDescent="0.2">
      <c r="A7" s="16"/>
      <c r="B7" s="16"/>
      <c r="C7" s="396" t="s">
        <v>6</v>
      </c>
      <c r="D7" s="397"/>
      <c r="E7" s="398"/>
      <c r="F7"/>
      <c r="G7"/>
      <c r="H7"/>
      <c r="I7"/>
      <c r="K7" s="396" t="s">
        <v>7</v>
      </c>
      <c r="L7" s="397"/>
      <c r="M7" s="397"/>
      <c r="N7" s="398"/>
      <c r="O7" s="17"/>
      <c r="V7" s="23"/>
      <c r="X7" s="20"/>
      <c r="Y7" s="21"/>
      <c r="AB7" s="20"/>
      <c r="AE7" s="22"/>
      <c r="AF7" s="23"/>
      <c r="AG7" s="23"/>
      <c r="AH7" s="23"/>
      <c r="AI7" s="23"/>
      <c r="AJ7" s="23"/>
      <c r="AK7" s="17"/>
      <c r="AN7" s="18"/>
      <c r="AZ7" s="18"/>
    </row>
    <row r="8" spans="1:78" s="16" customFormat="1" ht="38.25" customHeight="1" x14ac:dyDescent="0.2">
      <c r="C8" s="400"/>
      <c r="D8" s="401"/>
      <c r="E8" s="402"/>
      <c r="F8" s="17"/>
      <c r="G8" s="17"/>
      <c r="H8" s="17"/>
      <c r="I8" s="17"/>
      <c r="K8" s="400" t="s">
        <v>8</v>
      </c>
      <c r="L8" s="401"/>
      <c r="M8" s="401"/>
      <c r="N8" s="402"/>
      <c r="O8" s="26"/>
      <c r="V8" s="28"/>
      <c r="X8" s="26"/>
      <c r="Y8" s="26"/>
      <c r="AB8" s="26"/>
      <c r="AE8" s="27"/>
      <c r="AF8" s="28"/>
      <c r="AG8" s="28"/>
      <c r="AH8" s="28"/>
      <c r="AI8" s="28"/>
      <c r="AJ8" s="28"/>
      <c r="AK8" s="26"/>
      <c r="AN8" s="18"/>
      <c r="AZ8" s="18"/>
    </row>
    <row r="9" spans="1:78" s="16" customFormat="1" ht="11.25" customHeight="1" x14ac:dyDescent="0.2">
      <c r="C9" s="24"/>
      <c r="D9" s="24"/>
      <c r="E9" s="24"/>
      <c r="F9" s="24"/>
      <c r="G9" s="24"/>
      <c r="H9" s="24"/>
      <c r="I9" s="24"/>
      <c r="J9" s="25"/>
      <c r="K9" s="25"/>
      <c r="L9" s="25"/>
      <c r="M9" s="25"/>
      <c r="N9" s="25"/>
      <c r="O9" s="26"/>
      <c r="P9" s="26"/>
      <c r="Q9" s="26"/>
      <c r="R9" s="26"/>
      <c r="S9" s="26"/>
      <c r="T9" s="26"/>
      <c r="AA9" s="28"/>
      <c r="AC9" s="26"/>
      <c r="AD9" s="26"/>
      <c r="AG9" s="26"/>
      <c r="AJ9" s="27"/>
      <c r="AK9" s="28"/>
      <c r="AL9" s="28"/>
      <c r="AM9" s="28"/>
      <c r="AN9" s="28"/>
      <c r="AO9" s="28"/>
      <c r="AP9" s="26"/>
      <c r="AS9" s="18"/>
      <c r="BB9" s="18"/>
    </row>
    <row r="10" spans="1:78" customFormat="1" ht="12.75" customHeight="1" x14ac:dyDescent="0.2"/>
    <row r="11" spans="1:78" ht="15.75" customHeight="1" x14ac:dyDescent="0.2">
      <c r="C11" s="382" t="s">
        <v>9</v>
      </c>
      <c r="D11" s="382"/>
      <c r="E11" s="382"/>
      <c r="F11" s="382"/>
      <c r="G11" s="382"/>
      <c r="H11" s="382"/>
      <c r="I11" s="382"/>
      <c r="J11" s="382"/>
      <c r="K11" s="382"/>
      <c r="L11" s="382"/>
      <c r="M11" s="382"/>
      <c r="N11" s="382"/>
      <c r="O11" s="5"/>
      <c r="P11" s="382" t="s">
        <v>10</v>
      </c>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c r="AT11" s="382" t="s">
        <v>11</v>
      </c>
      <c r="AU11" s="382"/>
      <c r="AV11" s="382"/>
      <c r="AW11" s="382"/>
      <c r="AX11" s="382"/>
      <c r="AY11" s="382"/>
      <c r="AZ11" s="382"/>
      <c r="BA11" s="382"/>
      <c r="BC11" s="47"/>
      <c r="BD11"/>
      <c r="BE11" s="382" t="s">
        <v>12</v>
      </c>
      <c r="BF11" s="382"/>
      <c r="BG11" s="382"/>
      <c r="BH11" s="382"/>
      <c r="BI11" s="382"/>
      <c r="BJ11" s="382"/>
      <c r="BK11" s="382"/>
      <c r="BL11" s="382"/>
      <c r="BM11" s="382"/>
      <c r="BN11" s="382"/>
      <c r="BO11" s="382"/>
      <c r="BP11" s="382"/>
      <c r="BQ11" s="382"/>
      <c r="BR11" s="382"/>
      <c r="BS11" s="382"/>
      <c r="BU11" s="383" t="s">
        <v>13</v>
      </c>
      <c r="BV11" s="384"/>
      <c r="BW11" s="384"/>
      <c r="BX11" s="384"/>
      <c r="BY11" s="384"/>
      <c r="BZ11" s="385"/>
    </row>
    <row r="12" spans="1:78" ht="15" x14ac:dyDescent="0.2">
      <c r="C12" s="386" t="s">
        <v>14</v>
      </c>
      <c r="D12" s="386"/>
      <c r="E12" s="386"/>
      <c r="F12" s="386"/>
      <c r="G12" s="386"/>
      <c r="H12" s="386"/>
      <c r="I12" s="386"/>
      <c r="J12" s="386"/>
      <c r="K12" s="386"/>
      <c r="L12" s="386"/>
      <c r="M12" s="386"/>
      <c r="N12" s="386"/>
      <c r="O12" s="30"/>
      <c r="P12" s="387" t="s">
        <v>15</v>
      </c>
      <c r="Q12" s="388"/>
      <c r="R12" s="388"/>
      <c r="S12" s="388"/>
      <c r="T12" s="388"/>
      <c r="U12" s="388"/>
      <c r="V12" s="388"/>
      <c r="W12" s="389"/>
      <c r="X12" s="390" t="s">
        <v>16</v>
      </c>
      <c r="Y12" s="390"/>
      <c r="Z12" s="390"/>
      <c r="AA12" s="390"/>
      <c r="AB12" s="390"/>
      <c r="AC12" s="387" t="s">
        <v>17</v>
      </c>
      <c r="AD12" s="388"/>
      <c r="AE12" s="388"/>
      <c r="AF12" s="388"/>
      <c r="AG12" s="388"/>
      <c r="AH12" s="388"/>
      <c r="AI12" s="388"/>
      <c r="AJ12" s="388"/>
      <c r="AK12" s="388"/>
      <c r="AL12" s="388"/>
      <c r="AM12" s="388"/>
      <c r="AN12" s="388"/>
      <c r="AO12" s="389"/>
      <c r="AP12" s="387" t="s">
        <v>18</v>
      </c>
      <c r="AQ12" s="388"/>
      <c r="AR12" s="389"/>
      <c r="AS12"/>
      <c r="AT12" s="390" t="s">
        <v>19</v>
      </c>
      <c r="AU12" s="390"/>
      <c r="AV12" s="390"/>
      <c r="AW12" s="390"/>
      <c r="AX12" s="390"/>
      <c r="AY12" s="390"/>
      <c r="AZ12" s="390"/>
      <c r="BA12" s="390"/>
      <c r="BC12" s="48"/>
      <c r="BD12"/>
      <c r="BE12" s="403"/>
      <c r="BF12" s="403"/>
      <c r="BG12" s="403"/>
      <c r="BH12" s="403"/>
      <c r="BI12" s="403"/>
      <c r="BJ12" s="403"/>
      <c r="BK12" s="403"/>
      <c r="BL12" s="403"/>
      <c r="BM12" s="403"/>
      <c r="BN12" s="403"/>
      <c r="BO12" s="403"/>
      <c r="BP12" s="403"/>
      <c r="BQ12" s="403"/>
      <c r="BR12" s="404"/>
      <c r="BS12" s="404"/>
      <c r="BU12" s="381"/>
      <c r="BV12" s="381"/>
      <c r="BW12" s="381"/>
      <c r="BX12" s="381"/>
      <c r="BY12" s="381"/>
      <c r="BZ12" s="381"/>
    </row>
    <row r="13" spans="1:78" ht="33.75" customHeight="1" x14ac:dyDescent="0.2">
      <c r="C13" s="130" t="s">
        <v>120</v>
      </c>
      <c r="D13" s="129" t="s">
        <v>20</v>
      </c>
      <c r="E13" s="131" t="s">
        <v>433</v>
      </c>
      <c r="F13" s="132" t="s">
        <v>24</v>
      </c>
      <c r="G13" s="132" t="s">
        <v>25</v>
      </c>
      <c r="H13" s="132" t="s">
        <v>26</v>
      </c>
      <c r="I13" s="132" t="s">
        <v>27</v>
      </c>
      <c r="J13" s="133" t="s">
        <v>28</v>
      </c>
      <c r="K13" s="133" t="s">
        <v>29</v>
      </c>
      <c r="L13" s="133" t="s">
        <v>30</v>
      </c>
      <c r="M13" s="133" t="s">
        <v>124</v>
      </c>
      <c r="N13" s="133" t="s">
        <v>126</v>
      </c>
      <c r="O13" s="8"/>
      <c r="P13" s="46" t="s">
        <v>32</v>
      </c>
      <c r="Q13" s="46" t="s">
        <v>33</v>
      </c>
      <c r="R13" s="40" t="s">
        <v>34</v>
      </c>
      <c r="S13" s="9" t="s">
        <v>35</v>
      </c>
      <c r="T13" s="45" t="s">
        <v>36</v>
      </c>
      <c r="U13" s="12" t="s">
        <v>37</v>
      </c>
      <c r="V13" s="9" t="s">
        <v>38</v>
      </c>
      <c r="W13" s="9" t="s">
        <v>39</v>
      </c>
      <c r="X13" s="11" t="s">
        <v>40</v>
      </c>
      <c r="Y13" s="11" t="s">
        <v>41</v>
      </c>
      <c r="Z13" s="11" t="s">
        <v>42</v>
      </c>
      <c r="AA13" s="11" t="s">
        <v>43</v>
      </c>
      <c r="AB13" s="11" t="s">
        <v>44</v>
      </c>
      <c r="AC13" s="12" t="s">
        <v>45</v>
      </c>
      <c r="AD13" s="12" t="s">
        <v>46</v>
      </c>
      <c r="AE13" s="12" t="s">
        <v>47</v>
      </c>
      <c r="AF13" s="12" t="s">
        <v>48</v>
      </c>
      <c r="AG13" s="12" t="s">
        <v>49</v>
      </c>
      <c r="AH13" s="12" t="s">
        <v>50</v>
      </c>
      <c r="AI13" s="12" t="s">
        <v>51</v>
      </c>
      <c r="AJ13" s="13" t="s">
        <v>52</v>
      </c>
      <c r="AK13" s="14" t="s">
        <v>53</v>
      </c>
      <c r="AL13" s="41" t="s">
        <v>54</v>
      </c>
      <c r="AM13" s="41" t="s">
        <v>55</v>
      </c>
      <c r="AN13" s="76" t="s">
        <v>56</v>
      </c>
      <c r="AO13" s="76" t="s">
        <v>57</v>
      </c>
      <c r="AP13" s="9" t="s">
        <v>58</v>
      </c>
      <c r="AQ13" s="11" t="s">
        <v>59</v>
      </c>
      <c r="AR13" s="10" t="s">
        <v>60</v>
      </c>
      <c r="AS13"/>
      <c r="AT13" s="12" t="s">
        <v>61</v>
      </c>
      <c r="AU13" s="12" t="s">
        <v>62</v>
      </c>
      <c r="AV13" s="12" t="s">
        <v>63</v>
      </c>
      <c r="AW13" s="12" t="s">
        <v>64</v>
      </c>
      <c r="AX13" s="15" t="s">
        <v>65</v>
      </c>
      <c r="AY13" s="15" t="s">
        <v>40</v>
      </c>
      <c r="AZ13" s="15" t="s">
        <v>66</v>
      </c>
      <c r="BA13" s="15" t="s">
        <v>67</v>
      </c>
      <c r="BC13" s="48"/>
      <c r="BD13"/>
      <c r="BE13" s="29" t="s">
        <v>75</v>
      </c>
      <c r="BF13" s="40" t="s">
        <v>76</v>
      </c>
      <c r="BG13" s="40" t="s">
        <v>77</v>
      </c>
      <c r="BH13" s="40" t="s">
        <v>78</v>
      </c>
      <c r="BI13" s="40" t="s">
        <v>79</v>
      </c>
      <c r="BJ13" s="31" t="s">
        <v>80</v>
      </c>
      <c r="BK13" s="31" t="s">
        <v>81</v>
      </c>
      <c r="BL13" s="32" t="s">
        <v>82</v>
      </c>
      <c r="BM13" s="32" t="s">
        <v>83</v>
      </c>
      <c r="BN13" s="32" t="s">
        <v>84</v>
      </c>
      <c r="BO13" s="33" t="s">
        <v>85</v>
      </c>
      <c r="BP13" s="33" t="s">
        <v>86</v>
      </c>
      <c r="BQ13" s="33" t="s">
        <v>87</v>
      </c>
      <c r="BR13" s="12" t="s">
        <v>88</v>
      </c>
      <c r="BS13" s="12" t="s">
        <v>89</v>
      </c>
      <c r="BU13" s="43" t="s">
        <v>90</v>
      </c>
      <c r="BV13" s="33" t="s">
        <v>91</v>
      </c>
      <c r="BW13" s="33" t="s">
        <v>92</v>
      </c>
      <c r="BX13" s="33" t="s">
        <v>93</v>
      </c>
      <c r="BY13" s="33" t="s">
        <v>94</v>
      </c>
      <c r="BZ13" s="33" t="s">
        <v>95</v>
      </c>
    </row>
    <row r="14" spans="1:78" s="36" customFormat="1" ht="48" customHeight="1" x14ac:dyDescent="0.25">
      <c r="C14" s="350"/>
      <c r="D14" s="431" t="str">
        <f>IF($C$8="Procesos Estratégicos y de Apoyo","C-PEA-01",IF($C$8="Procesos Misionales","C-PM-01"," "))</f>
        <v xml:space="preserve"> </v>
      </c>
      <c r="E14" s="350"/>
      <c r="F14" s="350"/>
      <c r="G14" s="350"/>
      <c r="H14" s="350"/>
      <c r="I14" s="350"/>
      <c r="J14" s="432"/>
      <c r="K14" s="432"/>
      <c r="L14" s="432"/>
      <c r="M14" s="432"/>
      <c r="N14" s="432"/>
      <c r="O14" s="35"/>
      <c r="P14" s="350" t="s">
        <v>330</v>
      </c>
      <c r="Q14" s="350" t="s">
        <v>434</v>
      </c>
      <c r="R14" s="350" t="s">
        <v>206</v>
      </c>
      <c r="S14" s="156" t="str">
        <f>IF(R14="MUY BAJA
(20%)","20%",IF(R14="BAJA 
(40%)","40%",IF(R14="MODERADA
(60%)","60%",IF(R14="ALTA
(80%)","80%",IF(R14="MUY ALTA
(100%)","100%","0%")))))</f>
        <v>0%</v>
      </c>
      <c r="T14" s="350" t="s">
        <v>164</v>
      </c>
      <c r="U14" s="350" t="s">
        <v>180</v>
      </c>
      <c r="V14" s="148" t="str">
        <f>IF(U14="INSIGNIFICANTE
(20%)","20%",IF(U14="MENOR
(40%)","40%",IF(U14="MODERADO
(60%)","60%",IF(U14="MAYOR
(80%)","80%",IF(U14="CATASTRÓFICO
(100%)","100%","0%")))))</f>
        <v>0%</v>
      </c>
      <c r="W14" s="358"/>
      <c r="X14" s="155"/>
      <c r="Y14" s="155"/>
      <c r="Z14" s="155"/>
      <c r="AA14" s="50">
        <v>1</v>
      </c>
      <c r="AB14" s="51" t="str">
        <f t="shared" ref="AB14" si="0">X14&amp;" "&amp;Y14&amp; " " &amp;Z14</f>
        <v xml:space="preserve">  </v>
      </c>
      <c r="AC14" s="148"/>
      <c r="AD14" s="52" t="str">
        <f>(IF(AC14="Preventivo","25%",IF(AC14="Detectivo","15%",IF(AC14="Correctivo","10%"," "))))</f>
        <v xml:space="preserve"> </v>
      </c>
      <c r="AE14" s="148"/>
      <c r="AF14" s="52" t="str">
        <f>IF(AE14="Automático","25%",IF(AE14="Manual","15%"," "))</f>
        <v xml:space="preserve"> </v>
      </c>
      <c r="AG14" s="148"/>
      <c r="AH14" s="148"/>
      <c r="AI14" s="42"/>
      <c r="AJ14" s="175"/>
      <c r="AK14" s="53" t="str">
        <f>IFERROR(SUM(AD14+AF14)," ")</f>
        <v xml:space="preserve"> </v>
      </c>
      <c r="AL14" s="60"/>
      <c r="AM14" s="60"/>
      <c r="AN14" s="60"/>
      <c r="AO14" s="60"/>
      <c r="AP14" s="156"/>
      <c r="AQ14" s="156"/>
      <c r="AR14" s="162"/>
      <c r="AS14" s="37"/>
      <c r="AT14" s="163" t="s">
        <v>181</v>
      </c>
      <c r="AU14" s="163"/>
      <c r="AV14" s="164" t="str">
        <f>IF(AT14="Reducir","SI",IF(AT14="Aceptar","NO",IF(AT14="Evitar","NO"," ")))</f>
        <v>SI</v>
      </c>
      <c r="AW14" s="153"/>
      <c r="AX14" s="160" t="str">
        <f>IF($AV14="SI","Diligencie aquí la acción",IF($AV14="NO","N/A"," "))</f>
        <v>Diligencie aquí la acción</v>
      </c>
      <c r="AY14" s="161" t="str">
        <f>IF($AV14="SI","Diligencie aquí el responsable",IF($AV14="NO","N/A"," "))</f>
        <v>Diligencie aquí el responsable</v>
      </c>
      <c r="AZ14" s="161" t="str">
        <f>IF($AV14="SI","Diligencie aquí la fecha de implementación de la acción",IF($AV14="NO","N/A"," "))</f>
        <v>Diligencie aquí la fecha de implementación de la acción</v>
      </c>
      <c r="BA14" s="161" t="str">
        <f>IF($AV14="SI","Diligencie aquí la fecha de seguimiento a la acción",IF($AV14="NO","N/A"," "))</f>
        <v>Diligencie aquí la fecha de seguimiento a la acción</v>
      </c>
      <c r="BB14" s="38"/>
      <c r="BC14" s="48"/>
      <c r="BD14" s="38"/>
      <c r="BE14" s="159"/>
      <c r="BF14" s="151"/>
      <c r="BG14" s="151"/>
      <c r="BH14" s="152" t="str">
        <f>IF(BG14=0,"100%",IFERROR(BF14/BG14/BF14," "))</f>
        <v>100%</v>
      </c>
      <c r="BI14" s="150"/>
      <c r="BJ14" s="148"/>
      <c r="BK14" s="150"/>
      <c r="BL14" s="147"/>
      <c r="BM14" s="148"/>
      <c r="BN14" s="125"/>
      <c r="BO14" s="148"/>
      <c r="BP14" s="149"/>
      <c r="BQ14" s="150"/>
      <c r="BR14" s="134"/>
      <c r="BS14" s="12"/>
      <c r="BU14" s="43"/>
      <c r="BV14" s="135"/>
      <c r="BW14" s="33"/>
      <c r="BX14" s="33"/>
      <c r="BY14" s="33"/>
      <c r="BZ14" s="33"/>
    </row>
    <row r="15" spans="1:78" s="36" customFormat="1" ht="48" customHeight="1" x14ac:dyDescent="0.25">
      <c r="C15" s="351"/>
      <c r="D15" s="431"/>
      <c r="E15" s="351"/>
      <c r="F15" s="351"/>
      <c r="G15" s="351"/>
      <c r="H15" s="351"/>
      <c r="I15" s="351"/>
      <c r="J15" s="433"/>
      <c r="K15" s="433"/>
      <c r="L15" s="433"/>
      <c r="M15" s="433"/>
      <c r="N15" s="433"/>
      <c r="O15" s="35"/>
      <c r="P15" s="351"/>
      <c r="Q15" s="351"/>
      <c r="R15" s="351"/>
      <c r="S15" s="156" t="str">
        <f>IF(R15="MUY BAJA
(20%)","20%",IF(R15="BAJA 
(40%)","40%",IF(R15="MODERADA
(60%)","60%",IF(R15="ALTA
(80%)","80%",IF(R15="MUY ALTA
(100%)","100%","0%")))))</f>
        <v>0%</v>
      </c>
      <c r="T15" s="351"/>
      <c r="U15" s="351"/>
      <c r="V15" s="148" t="str">
        <f>IF(U15="INSIGNIFICANTE
(20%)","20%",IF(U15="MENOR
(40%)","40%",IF(U15="MODERADO
(60%)","60%",IF(U15="MAYOR
(80%)","80%",IF(U15="CATASTRÓFICO
(100%)","100%","0%")))))</f>
        <v>0%</v>
      </c>
      <c r="W15" s="359"/>
      <c r="X15" s="155"/>
      <c r="Y15" s="155"/>
      <c r="Z15" s="155"/>
      <c r="AA15" s="50">
        <v>1</v>
      </c>
      <c r="AB15" s="51" t="str">
        <f t="shared" ref="AB15" si="1">X15&amp;" "&amp;Y15&amp; " " &amp;Z15</f>
        <v xml:space="preserve">  </v>
      </c>
      <c r="AC15" s="148"/>
      <c r="AD15" s="52" t="str">
        <f>(IF(AC15="Preventivo","25%",IF(AC15="Detectivo","15%",IF(AC15="Correctivo","10%"," "))))</f>
        <v xml:space="preserve"> </v>
      </c>
      <c r="AE15" s="148"/>
      <c r="AF15" s="52" t="str">
        <f>IF(AE15="Automático","25%",IF(AE15="Manual","15%"," "))</f>
        <v xml:space="preserve"> </v>
      </c>
      <c r="AG15" s="148"/>
      <c r="AH15" s="148"/>
      <c r="AI15" s="42"/>
      <c r="AJ15" s="175"/>
      <c r="AK15" s="53" t="str">
        <f>IFERROR(SUM(AD15+AF15)," ")</f>
        <v xml:space="preserve"> </v>
      </c>
      <c r="AL15" s="60"/>
      <c r="AM15" s="60"/>
      <c r="AN15" s="60"/>
      <c r="AO15" s="60"/>
      <c r="AP15" s="156"/>
      <c r="AQ15" s="156"/>
      <c r="AR15" s="162"/>
      <c r="AS15" s="37"/>
      <c r="AT15" s="163" t="s">
        <v>181</v>
      </c>
      <c r="AU15" s="163"/>
      <c r="AV15" s="164" t="str">
        <f>IF(AT15="Reducir","SI",IF(AT15="Aceptar","NO",IF(AT15="Evitar","NO"," ")))</f>
        <v>SI</v>
      </c>
      <c r="AW15" s="153"/>
      <c r="AX15" s="160" t="str">
        <f>IF($AV15="SI","Diligencie aquí la acción",IF($AV15="NO","N/A"," "))</f>
        <v>Diligencie aquí la acción</v>
      </c>
      <c r="AY15" s="161" t="str">
        <f>IF($AV15="SI","Diligencie aquí el responsable",IF($AV15="NO","N/A"," "))</f>
        <v>Diligencie aquí el responsable</v>
      </c>
      <c r="AZ15" s="161" t="str">
        <f>IF($AV15="SI","Diligencie aquí la fecha de implementación de la acción",IF($AV15="NO","N/A"," "))</f>
        <v>Diligencie aquí la fecha de implementación de la acción</v>
      </c>
      <c r="BA15" s="161" t="str">
        <f>IF($AV15="SI","Diligencie aquí la fecha de seguimiento a la acción",IF($AV15="NO","N/A"," "))</f>
        <v>Diligencie aquí la fecha de seguimiento a la acción</v>
      </c>
      <c r="BB15" s="38"/>
      <c r="BC15" s="48"/>
      <c r="BD15" s="38"/>
      <c r="BE15" s="159"/>
      <c r="BF15" s="151"/>
      <c r="BG15" s="151"/>
      <c r="BH15" s="152" t="str">
        <f>IF(BG15=0,"100%",IFERROR(BF15/BG15/BF15," "))</f>
        <v>100%</v>
      </c>
      <c r="BI15" s="150"/>
      <c r="BJ15" s="148"/>
      <c r="BK15" s="150"/>
      <c r="BL15" s="147"/>
      <c r="BM15" s="148"/>
      <c r="BN15" s="125"/>
      <c r="BO15" s="148"/>
      <c r="BP15" s="149"/>
      <c r="BQ15" s="150"/>
      <c r="BR15" s="134"/>
      <c r="BS15" s="12"/>
      <c r="BU15" s="43"/>
      <c r="BV15" s="135"/>
      <c r="BW15" s="33"/>
      <c r="BX15" s="33"/>
      <c r="BY15" s="33"/>
      <c r="BZ15" s="33"/>
    </row>
    <row r="16" spans="1:78" s="36" customFormat="1" ht="48" customHeight="1" x14ac:dyDescent="0.25">
      <c r="C16" s="352"/>
      <c r="D16" s="431"/>
      <c r="E16" s="352"/>
      <c r="F16" s="352"/>
      <c r="G16" s="352"/>
      <c r="H16" s="352"/>
      <c r="I16" s="352"/>
      <c r="J16" s="434"/>
      <c r="K16" s="434"/>
      <c r="L16" s="434"/>
      <c r="M16" s="434"/>
      <c r="N16" s="434"/>
      <c r="O16" s="35"/>
      <c r="P16" s="352"/>
      <c r="Q16" s="352"/>
      <c r="R16" s="352"/>
      <c r="S16" s="156" t="str">
        <f>IF(R16="MUY BAJA
(20%)","20%",IF(R16="BAJA 
(40%)","40%",IF(R16="MODERADA
(60%)","60%",IF(R16="ALTA
(80%)","80%",IF(R16="MUY ALTA
(100%)","100%","0%")))))</f>
        <v>0%</v>
      </c>
      <c r="T16" s="352"/>
      <c r="U16" s="352"/>
      <c r="V16" s="148" t="str">
        <f>IF(U16="INSIGNIFICANTE
(20%)","20%",IF(U16="MENOR
(40%)","40%",IF(U16="MODERADO
(60%)","60%",IF(U16="MAYOR
(80%)","80%",IF(U16="CATASTRÓFICO
(100%)","100%","0%")))))</f>
        <v>0%</v>
      </c>
      <c r="W16" s="366"/>
      <c r="X16" s="155"/>
      <c r="Y16" s="155"/>
      <c r="Z16" s="155"/>
      <c r="AA16" s="50">
        <v>1</v>
      </c>
      <c r="AB16" s="51" t="str">
        <f t="shared" ref="AB16:AB28" si="2">X16&amp;" "&amp;Y16&amp; " " &amp;Z16</f>
        <v xml:space="preserve">  </v>
      </c>
      <c r="AC16" s="148"/>
      <c r="AD16" s="52" t="str">
        <f>(IF(AC16="Preventivo","25%",IF(AC16="Detectivo","15%",IF(AC16="Correctivo","10%"," "))))</f>
        <v xml:space="preserve"> </v>
      </c>
      <c r="AE16" s="148"/>
      <c r="AF16" s="52" t="str">
        <f>IF(AE16="Automático","25%",IF(AE16="Manual","15%"," "))</f>
        <v xml:space="preserve"> </v>
      </c>
      <c r="AG16" s="148"/>
      <c r="AH16" s="148"/>
      <c r="AI16" s="42"/>
      <c r="AJ16" s="175"/>
      <c r="AK16" s="53" t="str">
        <f>IFERROR(SUM(AD16+AF16)," ")</f>
        <v xml:space="preserve"> </v>
      </c>
      <c r="AL16" s="60"/>
      <c r="AM16" s="60"/>
      <c r="AN16" s="60"/>
      <c r="AO16" s="60"/>
      <c r="AP16" s="156"/>
      <c r="AQ16" s="156"/>
      <c r="AR16" s="162"/>
      <c r="AS16" s="37"/>
      <c r="AT16" s="163" t="s">
        <v>181</v>
      </c>
      <c r="AU16" s="163"/>
      <c r="AV16" s="164" t="str">
        <f>IF(AT16="Reducir","SI",IF(AT16="Aceptar","NO",IF(AT16="Evitar","NO"," ")))</f>
        <v>SI</v>
      </c>
      <c r="AW16" s="153"/>
      <c r="AX16" s="160" t="str">
        <f>IF($AV16="SI","Diligencie aquí la acción",IF($AV16="NO","N/A"," "))</f>
        <v>Diligencie aquí la acción</v>
      </c>
      <c r="AY16" s="161" t="str">
        <f>IF($AV16="SI","Diligencie aquí el responsable",IF($AV16="NO","N/A"," "))</f>
        <v>Diligencie aquí el responsable</v>
      </c>
      <c r="AZ16" s="161" t="str">
        <f>IF($AV16="SI","Diligencie aquí la fecha de implementación de la acción",IF($AV16="NO","N/A"," "))</f>
        <v>Diligencie aquí la fecha de implementación de la acción</v>
      </c>
      <c r="BA16" s="161" t="str">
        <f>IF($AV16="SI","Diligencie aquí la fecha de seguimiento a la acción",IF($AV16="NO","N/A"," "))</f>
        <v>Diligencie aquí la fecha de seguimiento a la acción</v>
      </c>
      <c r="BB16" s="38"/>
      <c r="BC16" s="48"/>
      <c r="BD16" s="38"/>
      <c r="BE16" s="159"/>
      <c r="BF16" s="151"/>
      <c r="BG16" s="151"/>
      <c r="BH16" s="152" t="str">
        <f>IF(BG16=0,"100%",IFERROR(BF16/BG16/BF16," "))</f>
        <v>100%</v>
      </c>
      <c r="BI16" s="150"/>
      <c r="BJ16" s="148"/>
      <c r="BK16" s="150"/>
      <c r="BL16" s="147"/>
      <c r="BM16" s="148"/>
      <c r="BN16" s="125"/>
      <c r="BO16" s="148"/>
      <c r="BP16" s="149"/>
      <c r="BQ16" s="150"/>
      <c r="BR16" s="377"/>
      <c r="BS16" s="376"/>
      <c r="BU16" s="376"/>
      <c r="BV16" s="378"/>
      <c r="BW16" s="376"/>
      <c r="BX16" s="376"/>
      <c r="BY16" s="376"/>
      <c r="BZ16" s="376"/>
    </row>
    <row r="17" spans="3:78" s="36" customFormat="1" ht="48" customHeight="1" x14ac:dyDescent="0.25">
      <c r="C17" s="336"/>
      <c r="D17" s="431" t="str">
        <f t="shared" ref="D17" si="3">IF($C$8="Procesos Estratégicos y de Apoyo","C-PEA-01",IF($C$8="Procesos Misionales","C-PM-01"," "))</f>
        <v xml:space="preserve"> </v>
      </c>
      <c r="E17" s="336"/>
      <c r="F17" s="350"/>
      <c r="G17" s="350"/>
      <c r="H17" s="350"/>
      <c r="I17" s="350"/>
      <c r="J17" s="340"/>
      <c r="K17" s="340"/>
      <c r="L17" s="340"/>
      <c r="M17" s="340"/>
      <c r="N17" s="435"/>
      <c r="O17" s="35"/>
      <c r="P17" s="350"/>
      <c r="Q17" s="156"/>
      <c r="R17" s="350"/>
      <c r="S17" s="350" t="str">
        <f>IF(R17="MUY BAJA
(20%)","20%",IF(R17="BAJA 
(40%)","40%",IF(R17="MODERADA
(60%)","60%",IF(R17="ALTA
(80%)","80%",IF(R17="MUY ALTA
(100%)","100%","0%")))))</f>
        <v>0%</v>
      </c>
      <c r="T17" s="350"/>
      <c r="U17" s="350"/>
      <c r="V17" s="365" t="str">
        <f>IF(U17="INSIGNIFICANTE
(20%)","20%",IF(U17="MENOR
(40%)","40%",IF(U17="MODERADO
(60%)","60%",IF(U17="MAYOR
(80%)","80%",IF(U17="CATASTRÓFICO
(100%)","100%","0%")))))</f>
        <v>0%</v>
      </c>
      <c r="W17" s="358"/>
      <c r="X17" s="155"/>
      <c r="Y17" s="155"/>
      <c r="Z17" s="155"/>
      <c r="AA17" s="50">
        <v>1</v>
      </c>
      <c r="AB17" s="51" t="str">
        <f t="shared" si="2"/>
        <v xml:space="preserve">  </v>
      </c>
      <c r="AC17" s="148"/>
      <c r="AD17" s="52" t="str">
        <f t="shared" ref="AD17:AD28" si="4">(IF(AC17="Preventivo","25%",IF(AC17="Detectivo","15%",IF(AC17="Correctivo","10%"," "))))</f>
        <v xml:space="preserve"> </v>
      </c>
      <c r="AE17" s="148"/>
      <c r="AF17" s="52" t="str">
        <f t="shared" ref="AF17:AF28" si="5">IF(AE17="Automático","25%",IF(AE17="Manual","15%"," "))</f>
        <v xml:space="preserve"> </v>
      </c>
      <c r="AG17" s="148"/>
      <c r="AH17" s="148"/>
      <c r="AI17" s="42"/>
      <c r="AJ17" s="175"/>
      <c r="AK17" s="53" t="str">
        <f t="shared" ref="AK17:AK28" si="6">IFERROR(SUM(AD17+AF17)," ")</f>
        <v xml:space="preserve"> </v>
      </c>
      <c r="AL17" s="60"/>
      <c r="AM17" s="60"/>
      <c r="AN17" s="60"/>
      <c r="AO17" s="60"/>
      <c r="AP17" s="350"/>
      <c r="AQ17" s="350"/>
      <c r="AR17" s="358"/>
      <c r="AS17" s="37"/>
      <c r="AT17" s="360"/>
      <c r="AU17" s="360"/>
      <c r="AV17" s="363" t="str">
        <f t="shared" ref="AV17" si="7">IF(AT17="Reducir","SI",IF(AT17="Aceptar","NO",IF(AT17="Evitar","NO"," ")))</f>
        <v xml:space="preserve"> </v>
      </c>
      <c r="AW17" s="347"/>
      <c r="AX17" s="354" t="str">
        <f>IF($AV17="SI","Diligencie aquí la acción",IF($AV17="NO","N/A"," "))</f>
        <v xml:space="preserve"> </v>
      </c>
      <c r="AY17" s="356" t="str">
        <f t="shared" ref="AY17" si="8">IF($AV17="SI","Diligencie aquí el responsable",IF($AV17="NO","N/A"," "))</f>
        <v xml:space="preserve"> </v>
      </c>
      <c r="AZ17" s="356" t="str">
        <f>IF($AV17="SI","Diligencie aquí la fecha de implementación de la acción",IF($AV17="NO","N/A"," "))</f>
        <v xml:space="preserve"> </v>
      </c>
      <c r="BA17" s="356" t="str">
        <f>IF($AV17="SI","Diligencie aquí la fecha de seguimiento a la acción",IF($AV17="NO","N/A"," "))</f>
        <v xml:space="preserve"> </v>
      </c>
      <c r="BB17" s="38"/>
      <c r="BC17" s="48"/>
      <c r="BD17" s="39"/>
      <c r="BE17" s="353"/>
      <c r="BF17" s="341"/>
      <c r="BG17" s="341"/>
      <c r="BH17" s="344" t="str">
        <f t="shared" ref="BH17" si="9">IF(BG17=0,"100%",IFERROR(BF17/BG17/BF17," "))</f>
        <v>100%</v>
      </c>
      <c r="BI17" s="340"/>
      <c r="BJ17" s="336"/>
      <c r="BK17" s="340"/>
      <c r="BL17" s="335"/>
      <c r="BM17" s="336"/>
      <c r="BN17" s="375"/>
      <c r="BO17" s="336"/>
      <c r="BP17" s="339"/>
      <c r="BQ17" s="340"/>
      <c r="BR17" s="377"/>
      <c r="BS17" s="376"/>
      <c r="BU17" s="376"/>
      <c r="BV17" s="379"/>
      <c r="BW17" s="376"/>
      <c r="BX17" s="376"/>
      <c r="BY17" s="376"/>
      <c r="BZ17" s="376"/>
    </row>
    <row r="18" spans="3:78" s="36" customFormat="1" ht="48" customHeight="1" x14ac:dyDescent="0.25">
      <c r="C18" s="336"/>
      <c r="D18" s="431"/>
      <c r="E18" s="336"/>
      <c r="F18" s="351"/>
      <c r="G18" s="351"/>
      <c r="H18" s="351"/>
      <c r="I18" s="351"/>
      <c r="J18" s="340"/>
      <c r="K18" s="340"/>
      <c r="L18" s="340"/>
      <c r="M18" s="340"/>
      <c r="N18" s="435"/>
      <c r="O18" s="35"/>
      <c r="P18" s="351"/>
      <c r="Q18" s="157"/>
      <c r="R18" s="351"/>
      <c r="S18" s="351"/>
      <c r="T18" s="351"/>
      <c r="U18" s="351"/>
      <c r="V18" s="365"/>
      <c r="W18" s="359"/>
      <c r="X18" s="155"/>
      <c r="Y18" s="155"/>
      <c r="Z18" s="155"/>
      <c r="AA18" s="50">
        <v>2</v>
      </c>
      <c r="AB18" s="51" t="str">
        <f t="shared" si="2"/>
        <v xml:space="preserve">  </v>
      </c>
      <c r="AC18" s="148"/>
      <c r="AD18" s="52" t="str">
        <f t="shared" si="4"/>
        <v xml:space="preserve"> </v>
      </c>
      <c r="AE18" s="148"/>
      <c r="AF18" s="52" t="str">
        <f t="shared" si="5"/>
        <v xml:space="preserve"> </v>
      </c>
      <c r="AG18" s="148"/>
      <c r="AH18" s="148"/>
      <c r="AI18" s="42"/>
      <c r="AJ18" s="175"/>
      <c r="AK18" s="53" t="str">
        <f t="shared" si="6"/>
        <v xml:space="preserve"> </v>
      </c>
      <c r="AL18" s="60"/>
      <c r="AM18" s="60"/>
      <c r="AN18" s="60"/>
      <c r="AO18" s="60"/>
      <c r="AP18" s="351"/>
      <c r="AQ18" s="351"/>
      <c r="AR18" s="359"/>
      <c r="AS18" s="37"/>
      <c r="AT18" s="361"/>
      <c r="AU18" s="361"/>
      <c r="AV18" s="364"/>
      <c r="AW18" s="348"/>
      <c r="AX18" s="355"/>
      <c r="AY18" s="357"/>
      <c r="AZ18" s="357"/>
      <c r="BA18" s="357"/>
      <c r="BB18" s="38"/>
      <c r="BC18" s="48"/>
      <c r="BD18" s="39"/>
      <c r="BE18" s="353"/>
      <c r="BF18" s="342"/>
      <c r="BG18" s="342"/>
      <c r="BH18" s="345"/>
      <c r="BI18" s="340"/>
      <c r="BJ18" s="336"/>
      <c r="BK18" s="340"/>
      <c r="BL18" s="335"/>
      <c r="BM18" s="336"/>
      <c r="BN18" s="375"/>
      <c r="BO18" s="336"/>
      <c r="BP18" s="339"/>
      <c r="BQ18" s="340"/>
      <c r="BR18" s="377"/>
      <c r="BS18" s="376"/>
      <c r="BU18" s="376"/>
      <c r="BV18" s="379"/>
      <c r="BW18" s="376"/>
      <c r="BX18" s="376"/>
      <c r="BY18" s="376"/>
      <c r="BZ18" s="376"/>
    </row>
    <row r="19" spans="3:78" s="36" customFormat="1" ht="48" customHeight="1" x14ac:dyDescent="0.25">
      <c r="C19" s="336"/>
      <c r="D19" s="431"/>
      <c r="E19" s="336"/>
      <c r="F19" s="352"/>
      <c r="G19" s="352"/>
      <c r="H19" s="352"/>
      <c r="I19" s="352"/>
      <c r="J19" s="340"/>
      <c r="K19" s="340"/>
      <c r="L19" s="340"/>
      <c r="M19" s="340"/>
      <c r="N19" s="435"/>
      <c r="O19" s="35"/>
      <c r="P19" s="352"/>
      <c r="Q19" s="158"/>
      <c r="R19" s="351"/>
      <c r="S19" s="352"/>
      <c r="T19" s="351"/>
      <c r="U19" s="352"/>
      <c r="V19" s="365"/>
      <c r="W19" s="366"/>
      <c r="X19" s="155"/>
      <c r="Y19" s="155"/>
      <c r="Z19" s="155"/>
      <c r="AA19" s="50">
        <v>3</v>
      </c>
      <c r="AB19" s="51" t="str">
        <f t="shared" si="2"/>
        <v xml:space="preserve">  </v>
      </c>
      <c r="AC19" s="148"/>
      <c r="AD19" s="52" t="str">
        <f t="shared" si="4"/>
        <v xml:space="preserve"> </v>
      </c>
      <c r="AE19" s="148"/>
      <c r="AF19" s="52" t="str">
        <f t="shared" si="5"/>
        <v xml:space="preserve"> </v>
      </c>
      <c r="AG19" s="148"/>
      <c r="AH19" s="148"/>
      <c r="AI19" s="42"/>
      <c r="AJ19" s="175"/>
      <c r="AK19" s="53" t="str">
        <f t="shared" si="6"/>
        <v xml:space="preserve"> </v>
      </c>
      <c r="AL19" s="60"/>
      <c r="AM19" s="60"/>
      <c r="AN19" s="60"/>
      <c r="AO19" s="60"/>
      <c r="AP19" s="352"/>
      <c r="AQ19" s="352"/>
      <c r="AR19" s="359"/>
      <c r="AS19" s="37"/>
      <c r="AT19" s="362"/>
      <c r="AU19" s="362"/>
      <c r="AV19" s="364"/>
      <c r="AW19" s="349"/>
      <c r="AX19" s="355"/>
      <c r="AY19" s="357"/>
      <c r="AZ19" s="357"/>
      <c r="BA19" s="357"/>
      <c r="BB19" s="38"/>
      <c r="BC19" s="48"/>
      <c r="BD19" s="39"/>
      <c r="BE19" s="353"/>
      <c r="BF19" s="343"/>
      <c r="BG19" s="343"/>
      <c r="BH19" s="346"/>
      <c r="BI19" s="340"/>
      <c r="BJ19" s="336"/>
      <c r="BK19" s="340"/>
      <c r="BL19" s="335"/>
      <c r="BM19" s="336"/>
      <c r="BN19" s="375"/>
      <c r="BO19" s="336"/>
      <c r="BP19" s="339"/>
      <c r="BQ19" s="340"/>
      <c r="BR19" s="377"/>
      <c r="BS19" s="376"/>
      <c r="BU19" s="376"/>
      <c r="BV19" s="379"/>
      <c r="BW19" s="376"/>
      <c r="BX19" s="376"/>
      <c r="BY19" s="376"/>
      <c r="BZ19" s="376"/>
    </row>
    <row r="20" spans="3:78" s="36" customFormat="1" ht="46.5" customHeight="1" x14ac:dyDescent="0.25">
      <c r="C20" s="336"/>
      <c r="D20" s="431" t="str">
        <f t="shared" ref="D20" si="10">IF($C$8="Procesos Estratégicos y de Apoyo","C-PEA-01",IF($C$8="Procesos Misionales","C-PM-01"," "))</f>
        <v xml:space="preserve"> </v>
      </c>
      <c r="E20" s="336"/>
      <c r="F20" s="350"/>
      <c r="G20" s="350"/>
      <c r="H20" s="350"/>
      <c r="I20" s="350"/>
      <c r="J20" s="340"/>
      <c r="K20" s="340"/>
      <c r="L20" s="340"/>
      <c r="M20" s="340"/>
      <c r="N20" s="435"/>
      <c r="O20" s="35"/>
      <c r="P20" s="350"/>
      <c r="Q20" s="156"/>
      <c r="R20" s="350"/>
      <c r="S20" s="350" t="str">
        <f>IF(R20="MUY BAJA
(20%)","20%",IF(R20="BAJA 
(40%)","40%",IF(R20="MODERADA
(60%)","60%",IF(R20="ALTA
(80%)","80%",IF(R20="MUY ALTA
(100%)","100%","0%")))))</f>
        <v>0%</v>
      </c>
      <c r="T20" s="350"/>
      <c r="U20" s="350"/>
      <c r="V20" s="365" t="str">
        <f t="shared" ref="V20" si="11">IF(U20="INSIGNIFICANTE
(20%)","20%",IF(U20="MENOR
(40%)","40%",IF(U20="MODERADO
(60%)","60%",IF(U20="MAYOR
(80%)","80%",IF(U20="CATASTRÓFICO
(100%)","100%","0%")))))</f>
        <v>0%</v>
      </c>
      <c r="W20" s="358"/>
      <c r="X20" s="155"/>
      <c r="Y20" s="155"/>
      <c r="Z20" s="155"/>
      <c r="AA20" s="50">
        <v>1</v>
      </c>
      <c r="AB20" s="51" t="str">
        <f t="shared" si="2"/>
        <v xml:space="preserve">  </v>
      </c>
      <c r="AC20" s="148"/>
      <c r="AD20" s="52" t="str">
        <f t="shared" si="4"/>
        <v xml:space="preserve"> </v>
      </c>
      <c r="AE20" s="148"/>
      <c r="AF20" s="52" t="str">
        <f t="shared" si="5"/>
        <v xml:space="preserve"> </v>
      </c>
      <c r="AG20" s="148"/>
      <c r="AH20" s="148"/>
      <c r="AI20" s="42"/>
      <c r="AJ20" s="175"/>
      <c r="AK20" s="53" t="str">
        <f t="shared" si="6"/>
        <v xml:space="preserve"> </v>
      </c>
      <c r="AL20" s="60"/>
      <c r="AM20" s="60"/>
      <c r="AN20" s="60"/>
      <c r="AO20" s="60"/>
      <c r="AP20" s="350"/>
      <c r="AQ20" s="350"/>
      <c r="AR20" s="358"/>
      <c r="AS20" s="37"/>
      <c r="AT20" s="360"/>
      <c r="AU20" s="360"/>
      <c r="AV20" s="363" t="str">
        <f t="shared" ref="AV20" si="12">IF(AT20="Reducir","SI",IF(AT20="Aceptar","NO",IF(AT20="Evitar","NO"," ")))</f>
        <v xml:space="preserve"> </v>
      </c>
      <c r="AW20" s="347"/>
      <c r="AX20" s="354" t="str">
        <f t="shared" ref="AX20" si="13">IF($AV20="SI","Diligencie aquí la acción",IF($AV20="NO","N/A"," "))</f>
        <v xml:space="preserve"> </v>
      </c>
      <c r="AY20" s="356" t="str">
        <f t="shared" ref="AY20" si="14">IF($AV20="SI","Diligencie aquí el responsable",IF($AV20="NO","N/A"," "))</f>
        <v xml:space="preserve"> </v>
      </c>
      <c r="AZ20" s="356" t="str">
        <f t="shared" ref="AZ20" si="15">IF($AV20="SI","Diligencie aquí la fecha de implementación de la acción",IF($AV20="NO","N/A"," "))</f>
        <v xml:space="preserve"> </v>
      </c>
      <c r="BA20" s="356" t="str">
        <f t="shared" ref="BA20" si="16">IF($AV20="SI","Diligencie aquí la fecha de seguimiento a la acción",IF($AV20="NO","N/A"," "))</f>
        <v xml:space="preserve"> </v>
      </c>
      <c r="BB20" s="38"/>
      <c r="BC20" s="48"/>
      <c r="BD20" s="39"/>
      <c r="BE20" s="353"/>
      <c r="BF20" s="341"/>
      <c r="BG20" s="341"/>
      <c r="BH20" s="344" t="str">
        <f t="shared" ref="BH20" si="17">IF(BG20=0,"100%",IFERROR(BF20/BG20/BF20," "))</f>
        <v>100%</v>
      </c>
      <c r="BI20" s="340"/>
      <c r="BJ20" s="336"/>
      <c r="BK20" s="340"/>
      <c r="BL20" s="335"/>
      <c r="BM20" s="336"/>
      <c r="BN20" s="337"/>
      <c r="BO20" s="336"/>
      <c r="BP20" s="339"/>
      <c r="BQ20" s="340"/>
      <c r="BR20" s="377"/>
      <c r="BS20" s="376"/>
      <c r="BU20" s="376"/>
      <c r="BV20" s="379"/>
      <c r="BW20" s="376"/>
      <c r="BX20" s="376"/>
      <c r="BY20" s="376"/>
      <c r="BZ20" s="376"/>
    </row>
    <row r="21" spans="3:78" s="36" customFormat="1" ht="46.5" customHeight="1" x14ac:dyDescent="0.25">
      <c r="C21" s="336"/>
      <c r="D21" s="431"/>
      <c r="E21" s="336"/>
      <c r="F21" s="351"/>
      <c r="G21" s="351"/>
      <c r="H21" s="351"/>
      <c r="I21" s="351"/>
      <c r="J21" s="340"/>
      <c r="K21" s="340"/>
      <c r="L21" s="340"/>
      <c r="M21" s="340"/>
      <c r="N21" s="435"/>
      <c r="O21" s="35"/>
      <c r="P21" s="351"/>
      <c r="Q21" s="157"/>
      <c r="R21" s="351"/>
      <c r="S21" s="351"/>
      <c r="T21" s="351"/>
      <c r="U21" s="351"/>
      <c r="V21" s="365"/>
      <c r="W21" s="359"/>
      <c r="X21" s="155"/>
      <c r="Y21" s="155"/>
      <c r="Z21" s="155"/>
      <c r="AA21" s="50">
        <v>2</v>
      </c>
      <c r="AB21" s="51" t="str">
        <f t="shared" si="2"/>
        <v xml:space="preserve">  </v>
      </c>
      <c r="AC21" s="148"/>
      <c r="AD21" s="52" t="str">
        <f t="shared" si="4"/>
        <v xml:space="preserve"> </v>
      </c>
      <c r="AE21" s="148"/>
      <c r="AF21" s="52" t="str">
        <f t="shared" si="5"/>
        <v xml:space="preserve"> </v>
      </c>
      <c r="AG21" s="148"/>
      <c r="AH21" s="148"/>
      <c r="AI21" s="42"/>
      <c r="AJ21" s="175"/>
      <c r="AK21" s="53" t="str">
        <f t="shared" si="6"/>
        <v xml:space="preserve"> </v>
      </c>
      <c r="AL21" s="60"/>
      <c r="AM21" s="60"/>
      <c r="AN21" s="60"/>
      <c r="AO21" s="60"/>
      <c r="AP21" s="351"/>
      <c r="AQ21" s="351"/>
      <c r="AR21" s="359"/>
      <c r="AS21" s="37"/>
      <c r="AT21" s="361"/>
      <c r="AU21" s="361"/>
      <c r="AV21" s="364"/>
      <c r="AW21" s="348"/>
      <c r="AX21" s="355"/>
      <c r="AY21" s="357"/>
      <c r="AZ21" s="357"/>
      <c r="BA21" s="357"/>
      <c r="BB21" s="38"/>
      <c r="BC21" s="48"/>
      <c r="BD21" s="39"/>
      <c r="BE21" s="353"/>
      <c r="BF21" s="342"/>
      <c r="BG21" s="342"/>
      <c r="BH21" s="345"/>
      <c r="BI21" s="340"/>
      <c r="BJ21" s="336"/>
      <c r="BK21" s="340"/>
      <c r="BL21" s="335"/>
      <c r="BM21" s="336"/>
      <c r="BN21" s="337"/>
      <c r="BO21" s="336"/>
      <c r="BP21" s="339"/>
      <c r="BQ21" s="340"/>
      <c r="BR21" s="377"/>
      <c r="BS21" s="376"/>
      <c r="BU21" s="376"/>
      <c r="BV21" s="379"/>
      <c r="BW21" s="376"/>
      <c r="BX21" s="376"/>
      <c r="BY21" s="376"/>
      <c r="BZ21" s="376"/>
    </row>
    <row r="22" spans="3:78" s="36" customFormat="1" ht="46.5" customHeight="1" x14ac:dyDescent="0.25">
      <c r="C22" s="336"/>
      <c r="D22" s="431"/>
      <c r="E22" s="336"/>
      <c r="F22" s="352"/>
      <c r="G22" s="352"/>
      <c r="H22" s="352"/>
      <c r="I22" s="352"/>
      <c r="J22" s="340"/>
      <c r="K22" s="340"/>
      <c r="L22" s="340"/>
      <c r="M22" s="340"/>
      <c r="N22" s="435"/>
      <c r="O22" s="35"/>
      <c r="P22" s="352"/>
      <c r="Q22" s="158"/>
      <c r="R22" s="351"/>
      <c r="S22" s="352"/>
      <c r="T22" s="351"/>
      <c r="U22" s="352"/>
      <c r="V22" s="365"/>
      <c r="W22" s="366"/>
      <c r="X22" s="155"/>
      <c r="Y22" s="155"/>
      <c r="Z22" s="155"/>
      <c r="AA22" s="50">
        <v>3</v>
      </c>
      <c r="AB22" s="51" t="str">
        <f t="shared" si="2"/>
        <v xml:space="preserve">  </v>
      </c>
      <c r="AC22" s="148"/>
      <c r="AD22" s="52" t="str">
        <f t="shared" si="4"/>
        <v xml:space="preserve"> </v>
      </c>
      <c r="AE22" s="148"/>
      <c r="AF22" s="52" t="str">
        <f t="shared" si="5"/>
        <v xml:space="preserve"> </v>
      </c>
      <c r="AG22" s="148"/>
      <c r="AH22" s="148"/>
      <c r="AI22" s="42"/>
      <c r="AJ22" s="175"/>
      <c r="AK22" s="53" t="str">
        <f t="shared" si="6"/>
        <v xml:space="preserve"> </v>
      </c>
      <c r="AL22" s="60"/>
      <c r="AM22" s="60"/>
      <c r="AN22" s="60"/>
      <c r="AO22" s="60"/>
      <c r="AP22" s="352"/>
      <c r="AQ22" s="352"/>
      <c r="AR22" s="359"/>
      <c r="AS22" s="37"/>
      <c r="AT22" s="362"/>
      <c r="AU22" s="362"/>
      <c r="AV22" s="364"/>
      <c r="AW22" s="349"/>
      <c r="AX22" s="355"/>
      <c r="AY22" s="357"/>
      <c r="AZ22" s="357"/>
      <c r="BA22" s="357"/>
      <c r="BB22" s="38"/>
      <c r="BC22" s="48"/>
      <c r="BD22" s="39"/>
      <c r="BE22" s="353"/>
      <c r="BF22" s="343"/>
      <c r="BG22" s="343"/>
      <c r="BH22" s="346"/>
      <c r="BI22" s="340"/>
      <c r="BJ22" s="336"/>
      <c r="BK22" s="340"/>
      <c r="BL22" s="335"/>
      <c r="BM22" s="336"/>
      <c r="BN22" s="338"/>
      <c r="BO22" s="336"/>
      <c r="BP22" s="339"/>
      <c r="BQ22" s="340"/>
      <c r="BR22" s="377"/>
      <c r="BS22" s="376"/>
      <c r="BU22" s="376"/>
      <c r="BV22" s="380"/>
      <c r="BW22" s="376"/>
      <c r="BX22" s="376"/>
      <c r="BY22" s="376"/>
      <c r="BZ22" s="376"/>
    </row>
    <row r="23" spans="3:78" s="36" customFormat="1" ht="46.5" customHeight="1" x14ac:dyDescent="0.25">
      <c r="C23" s="336"/>
      <c r="D23" s="431" t="str">
        <f t="shared" ref="D23" si="18">IF($C$8="Procesos Estratégicos y de Apoyo","C-PEA-01",IF($C$8="Procesos Misionales","C-PM-01"," "))</f>
        <v xml:space="preserve"> </v>
      </c>
      <c r="E23" s="336"/>
      <c r="F23" s="350"/>
      <c r="G23" s="350"/>
      <c r="H23" s="350"/>
      <c r="I23" s="350"/>
      <c r="J23" s="340"/>
      <c r="K23" s="340"/>
      <c r="L23" s="340"/>
      <c r="M23" s="340"/>
      <c r="N23" s="435"/>
      <c r="O23" s="35"/>
      <c r="P23" s="350"/>
      <c r="Q23" s="156"/>
      <c r="R23" s="350"/>
      <c r="S23" s="350" t="str">
        <f>IF(R23="MUY BAJA
(20%)","20%",IF(R23="BAJA 
(40%)","40%",IF(R23="MODERADA
(60%)","60%",IF(R23="ALTA
(80%)","80%",IF(R23="MUY ALTA
(100%)","100%","0%")))))</f>
        <v>0%</v>
      </c>
      <c r="T23" s="350"/>
      <c r="U23" s="350"/>
      <c r="V23" s="365" t="str">
        <f t="shared" ref="V23" si="19">IF(U23="INSIGNIFICANTE
(20%)","20%",IF(U23="MENOR
(40%)","40%",IF(U23="MODERADO
(60%)","60%",IF(U23="MAYOR
(80%)","80%",IF(U23="CATASTRÓFICO
(100%)","100%","0%")))))</f>
        <v>0%</v>
      </c>
      <c r="W23" s="358"/>
      <c r="X23" s="155"/>
      <c r="Y23" s="155"/>
      <c r="Z23" s="155"/>
      <c r="AA23" s="50">
        <v>1</v>
      </c>
      <c r="AB23" s="51" t="str">
        <f t="shared" si="2"/>
        <v xml:space="preserve">  </v>
      </c>
      <c r="AC23" s="148"/>
      <c r="AD23" s="52" t="str">
        <f t="shared" si="4"/>
        <v xml:space="preserve"> </v>
      </c>
      <c r="AE23" s="148"/>
      <c r="AF23" s="52" t="str">
        <f t="shared" si="5"/>
        <v xml:space="preserve"> </v>
      </c>
      <c r="AG23" s="148"/>
      <c r="AH23" s="148"/>
      <c r="AI23" s="42"/>
      <c r="AJ23" s="175"/>
      <c r="AK23" s="53" t="str">
        <f t="shared" si="6"/>
        <v xml:space="preserve"> </v>
      </c>
      <c r="AL23" s="60"/>
      <c r="AM23" s="60"/>
      <c r="AN23" s="60"/>
      <c r="AO23" s="60"/>
      <c r="AP23" s="350"/>
      <c r="AQ23" s="350"/>
      <c r="AR23" s="358"/>
      <c r="AS23" s="37"/>
      <c r="AT23" s="360"/>
      <c r="AU23" s="360"/>
      <c r="AV23" s="363" t="str">
        <f t="shared" ref="AV23" si="20">IF(AT23="Reducir","SI",IF(AT23="Aceptar","NO",IF(AT23="Evitar","NO"," ")))</f>
        <v xml:space="preserve"> </v>
      </c>
      <c r="AW23" s="347"/>
      <c r="AX23" s="354" t="str">
        <f t="shared" ref="AX23" si="21">IF($AV23="SI","Diligencie aquí la acción",IF($AV23="NO","N/A"," "))</f>
        <v xml:space="preserve"> </v>
      </c>
      <c r="AY23" s="356" t="str">
        <f t="shared" ref="AY23" si="22">IF($AV23="SI","Diligencie aquí el responsable",IF($AV23="NO","N/A"," "))</f>
        <v xml:space="preserve"> </v>
      </c>
      <c r="AZ23" s="356" t="str">
        <f t="shared" ref="AZ23" si="23">IF($AV23="SI","Diligencie aquí la fecha de implementación de la acción",IF($AV23="NO","N/A"," "))</f>
        <v xml:space="preserve"> </v>
      </c>
      <c r="BA23" s="356" t="str">
        <f t="shared" ref="BA23" si="24">IF($AV23="SI","Diligencie aquí la fecha de seguimiento a la acción",IF($AV23="NO","N/A"," "))</f>
        <v xml:space="preserve"> </v>
      </c>
      <c r="BB23" s="38"/>
      <c r="BC23" s="48"/>
      <c r="BD23" s="39"/>
      <c r="BE23" s="353"/>
      <c r="BF23" s="341"/>
      <c r="BG23" s="341"/>
      <c r="BH23" s="344" t="str">
        <f t="shared" ref="BH23" si="25">IF(BG23=0,"100%",IFERROR(BF23/BG23/BF23," "))</f>
        <v>100%</v>
      </c>
      <c r="BI23" s="340"/>
      <c r="BJ23" s="336"/>
      <c r="BK23" s="340"/>
      <c r="BL23" s="335"/>
      <c r="BM23" s="336"/>
      <c r="BN23" s="337"/>
      <c r="BO23" s="336"/>
      <c r="BP23" s="339"/>
      <c r="BQ23" s="340"/>
      <c r="BR23"/>
      <c r="BS23"/>
      <c r="BU23"/>
      <c r="BV23"/>
      <c r="BW23"/>
      <c r="BX23"/>
      <c r="BY23"/>
      <c r="BZ23"/>
    </row>
    <row r="24" spans="3:78" s="36" customFormat="1" ht="46.5" customHeight="1" x14ac:dyDescent="0.25">
      <c r="C24" s="336"/>
      <c r="D24" s="431"/>
      <c r="E24" s="336"/>
      <c r="F24" s="351"/>
      <c r="G24" s="351"/>
      <c r="H24" s="351"/>
      <c r="I24" s="351"/>
      <c r="J24" s="340"/>
      <c r="K24" s="340"/>
      <c r="L24" s="340"/>
      <c r="M24" s="340"/>
      <c r="N24" s="435"/>
      <c r="O24" s="35"/>
      <c r="P24" s="351"/>
      <c r="Q24" s="157"/>
      <c r="R24" s="351"/>
      <c r="S24" s="351"/>
      <c r="T24" s="351"/>
      <c r="U24" s="351"/>
      <c r="V24" s="365"/>
      <c r="W24" s="359"/>
      <c r="X24" s="155"/>
      <c r="Y24" s="155"/>
      <c r="Z24" s="155"/>
      <c r="AA24" s="50">
        <v>2</v>
      </c>
      <c r="AB24" s="51" t="str">
        <f t="shared" si="2"/>
        <v xml:space="preserve">  </v>
      </c>
      <c r="AC24" s="148"/>
      <c r="AD24" s="52" t="str">
        <f t="shared" si="4"/>
        <v xml:space="preserve"> </v>
      </c>
      <c r="AE24" s="148"/>
      <c r="AF24" s="52" t="str">
        <f t="shared" si="5"/>
        <v xml:space="preserve"> </v>
      </c>
      <c r="AG24" s="148"/>
      <c r="AH24" s="148"/>
      <c r="AI24" s="42"/>
      <c r="AJ24" s="175"/>
      <c r="AK24" s="53" t="str">
        <f t="shared" si="6"/>
        <v xml:space="preserve"> </v>
      </c>
      <c r="AL24" s="60"/>
      <c r="AM24" s="60"/>
      <c r="AN24" s="60"/>
      <c r="AO24" s="60"/>
      <c r="AP24" s="351"/>
      <c r="AQ24" s="351"/>
      <c r="AR24" s="359"/>
      <c r="AS24" s="37"/>
      <c r="AT24" s="361"/>
      <c r="AU24" s="361"/>
      <c r="AV24" s="364"/>
      <c r="AW24" s="348"/>
      <c r="AX24" s="355"/>
      <c r="AY24" s="357"/>
      <c r="AZ24" s="357"/>
      <c r="BA24" s="357"/>
      <c r="BB24" s="38"/>
      <c r="BC24" s="48"/>
      <c r="BD24" s="39"/>
      <c r="BE24" s="353"/>
      <c r="BF24" s="342"/>
      <c r="BG24" s="342"/>
      <c r="BH24" s="345"/>
      <c r="BI24" s="340"/>
      <c r="BJ24" s="336"/>
      <c r="BK24" s="340"/>
      <c r="BL24" s="335"/>
      <c r="BM24" s="336"/>
      <c r="BN24" s="337"/>
      <c r="BO24" s="336"/>
      <c r="BP24" s="339"/>
      <c r="BQ24" s="340"/>
      <c r="BR24"/>
      <c r="BS24"/>
      <c r="BU24"/>
      <c r="BV24"/>
      <c r="BW24"/>
      <c r="BX24"/>
      <c r="BY24"/>
      <c r="BZ24"/>
    </row>
    <row r="25" spans="3:78" s="36" customFormat="1" ht="46.5" customHeight="1" x14ac:dyDescent="0.25">
      <c r="C25" s="336"/>
      <c r="D25" s="431"/>
      <c r="E25" s="336"/>
      <c r="F25" s="352"/>
      <c r="G25" s="352"/>
      <c r="H25" s="352"/>
      <c r="I25" s="352"/>
      <c r="J25" s="340"/>
      <c r="K25" s="340"/>
      <c r="L25" s="340"/>
      <c r="M25" s="340"/>
      <c r="N25" s="435"/>
      <c r="O25" s="35"/>
      <c r="P25" s="352"/>
      <c r="Q25" s="158"/>
      <c r="R25" s="351"/>
      <c r="S25" s="352"/>
      <c r="T25" s="351"/>
      <c r="U25" s="352"/>
      <c r="V25" s="365"/>
      <c r="W25" s="366"/>
      <c r="X25" s="155"/>
      <c r="Y25" s="155"/>
      <c r="Z25" s="155"/>
      <c r="AA25" s="50">
        <v>3</v>
      </c>
      <c r="AB25" s="51" t="str">
        <f t="shared" si="2"/>
        <v xml:space="preserve">  </v>
      </c>
      <c r="AC25" s="148"/>
      <c r="AD25" s="52" t="str">
        <f t="shared" si="4"/>
        <v xml:space="preserve"> </v>
      </c>
      <c r="AE25" s="148"/>
      <c r="AF25" s="52" t="str">
        <f t="shared" si="5"/>
        <v xml:space="preserve"> </v>
      </c>
      <c r="AG25" s="148"/>
      <c r="AH25" s="148"/>
      <c r="AI25" s="42"/>
      <c r="AJ25" s="175"/>
      <c r="AK25" s="53" t="str">
        <f t="shared" si="6"/>
        <v xml:space="preserve"> </v>
      </c>
      <c r="AL25" s="60"/>
      <c r="AM25" s="60"/>
      <c r="AN25" s="60"/>
      <c r="AO25" s="60"/>
      <c r="AP25" s="352"/>
      <c r="AQ25" s="352"/>
      <c r="AR25" s="359"/>
      <c r="AS25" s="37"/>
      <c r="AT25" s="362"/>
      <c r="AU25" s="362"/>
      <c r="AV25" s="364"/>
      <c r="AW25" s="349"/>
      <c r="AX25" s="355"/>
      <c r="AY25" s="357"/>
      <c r="AZ25" s="357"/>
      <c r="BA25" s="357"/>
      <c r="BB25" s="38"/>
      <c r="BC25" s="48"/>
      <c r="BD25" s="39"/>
      <c r="BE25" s="353"/>
      <c r="BF25" s="343"/>
      <c r="BG25" s="343"/>
      <c r="BH25" s="346"/>
      <c r="BI25" s="340"/>
      <c r="BJ25" s="336"/>
      <c r="BK25" s="340"/>
      <c r="BL25" s="335"/>
      <c r="BM25" s="336"/>
      <c r="BN25" s="338"/>
      <c r="BO25" s="336"/>
      <c r="BP25" s="339"/>
      <c r="BQ25" s="340"/>
      <c r="BR25"/>
      <c r="BS25"/>
      <c r="BU25"/>
      <c r="BV25"/>
      <c r="BW25"/>
      <c r="BX25"/>
      <c r="BY25"/>
      <c r="BZ25"/>
    </row>
    <row r="26" spans="3:78" s="36" customFormat="1" ht="46.5" customHeight="1" x14ac:dyDescent="0.25">
      <c r="C26" s="336"/>
      <c r="D26" s="431" t="str">
        <f t="shared" ref="D26" si="26">IF($C$8="Procesos Estratégicos y de Apoyo","C-PEA-01",IF($C$8="Procesos Misionales","C-PM-01"," "))</f>
        <v xml:space="preserve"> </v>
      </c>
      <c r="E26" s="336"/>
      <c r="F26" s="350"/>
      <c r="G26" s="350"/>
      <c r="H26" s="350"/>
      <c r="I26" s="350"/>
      <c r="J26" s="340"/>
      <c r="K26" s="340"/>
      <c r="L26" s="340"/>
      <c r="M26" s="340"/>
      <c r="N26" s="435"/>
      <c r="O26" s="35"/>
      <c r="P26" s="350"/>
      <c r="Q26" s="156"/>
      <c r="R26" s="350"/>
      <c r="S26" s="350" t="str">
        <f>IF(R26="MUY BAJA
(20%)","20%",IF(R26="BAJA 
(40%)","40%",IF(R26="MODERADA
(60%)","60%",IF(R26="ALTA
(80%)","80%",IF(R26="MUY ALTA
(100%)","100%","0%")))))</f>
        <v>0%</v>
      </c>
      <c r="T26" s="350"/>
      <c r="U26" s="350"/>
      <c r="V26" s="365" t="str">
        <f t="shared" ref="V26" si="27">IF(U26="INSIGNIFICANTE
(20%)","20%",IF(U26="MENOR
(40%)","40%",IF(U26="MODERADO
(60%)","60%",IF(U26="MAYOR
(80%)","80%",IF(U26="CATASTRÓFICO
(100%)","100%","0%")))))</f>
        <v>0%</v>
      </c>
      <c r="W26" s="358"/>
      <c r="X26" s="155"/>
      <c r="Y26" s="155"/>
      <c r="Z26" s="155"/>
      <c r="AA26" s="50">
        <v>1</v>
      </c>
      <c r="AB26" s="51" t="str">
        <f t="shared" si="2"/>
        <v xml:space="preserve">  </v>
      </c>
      <c r="AC26" s="148"/>
      <c r="AD26" s="52" t="str">
        <f t="shared" si="4"/>
        <v xml:space="preserve"> </v>
      </c>
      <c r="AE26" s="148"/>
      <c r="AF26" s="52" t="str">
        <f t="shared" si="5"/>
        <v xml:space="preserve"> </v>
      </c>
      <c r="AG26" s="148"/>
      <c r="AH26" s="148"/>
      <c r="AI26" s="42"/>
      <c r="AJ26" s="175"/>
      <c r="AK26" s="53" t="str">
        <f t="shared" si="6"/>
        <v xml:space="preserve"> </v>
      </c>
      <c r="AL26" s="60"/>
      <c r="AM26" s="60"/>
      <c r="AN26" s="60"/>
      <c r="AO26" s="60"/>
      <c r="AP26" s="350"/>
      <c r="AQ26" s="350"/>
      <c r="AR26" s="358"/>
      <c r="AS26" s="37"/>
      <c r="AT26" s="360"/>
      <c r="AU26" s="360"/>
      <c r="AV26" s="363" t="str">
        <f t="shared" ref="AV26" si="28">IF(AT26="Reducir","SI",IF(AT26="Aceptar","NO",IF(AT26="Evitar","NO"," ")))</f>
        <v xml:space="preserve"> </v>
      </c>
      <c r="AW26" s="347"/>
      <c r="AX26" s="354" t="str">
        <f t="shared" ref="AX26" si="29">IF($AV26="SI","Diligencie aquí la acción",IF($AV26="NO","N/A"," "))</f>
        <v xml:space="preserve"> </v>
      </c>
      <c r="AY26" s="356" t="str">
        <f t="shared" ref="AY26" si="30">IF($AV26="SI","Diligencie aquí el responsable",IF($AV26="NO","N/A"," "))</f>
        <v xml:space="preserve"> </v>
      </c>
      <c r="AZ26" s="356" t="str">
        <f t="shared" ref="AZ26" si="31">IF($AV26="SI","Diligencie aquí la fecha de implementación de la acción",IF($AV26="NO","N/A"," "))</f>
        <v xml:space="preserve"> </v>
      </c>
      <c r="BA26" s="356" t="str">
        <f t="shared" ref="BA26" si="32">IF($AV26="SI","Diligencie aquí la fecha de seguimiento a la acción",IF($AV26="NO","N/A"," "))</f>
        <v xml:space="preserve"> </v>
      </c>
      <c r="BB26" s="38"/>
      <c r="BC26" s="48"/>
      <c r="BD26" s="39"/>
      <c r="BE26" s="353"/>
      <c r="BF26" s="341"/>
      <c r="BG26" s="341"/>
      <c r="BH26" s="344" t="str">
        <f t="shared" ref="BH26" si="33">IF(BG26=0,"100%",IFERROR(BF26/BG26/BF26," "))</f>
        <v>100%</v>
      </c>
      <c r="BI26" s="340"/>
      <c r="BJ26" s="336"/>
      <c r="BK26" s="340"/>
      <c r="BL26" s="335"/>
      <c r="BM26" s="336"/>
      <c r="BN26" s="337"/>
      <c r="BO26" s="336"/>
      <c r="BP26" s="339"/>
      <c r="BQ26" s="340"/>
      <c r="BR26"/>
      <c r="BS26"/>
      <c r="BU26"/>
      <c r="BV26"/>
      <c r="BW26"/>
      <c r="BX26"/>
      <c r="BY26"/>
      <c r="BZ26"/>
    </row>
    <row r="27" spans="3:78" s="36" customFormat="1" ht="46.5" customHeight="1" x14ac:dyDescent="0.25">
      <c r="C27" s="336"/>
      <c r="D27" s="431"/>
      <c r="E27" s="336"/>
      <c r="F27" s="351"/>
      <c r="G27" s="351"/>
      <c r="H27" s="351"/>
      <c r="I27" s="351"/>
      <c r="J27" s="340"/>
      <c r="K27" s="340"/>
      <c r="L27" s="340"/>
      <c r="M27" s="340"/>
      <c r="N27" s="435"/>
      <c r="O27" s="35"/>
      <c r="P27" s="351"/>
      <c r="Q27" s="157"/>
      <c r="R27" s="351"/>
      <c r="S27" s="351"/>
      <c r="T27" s="351"/>
      <c r="U27" s="351"/>
      <c r="V27" s="365"/>
      <c r="W27" s="359"/>
      <c r="X27" s="155"/>
      <c r="Y27" s="155"/>
      <c r="Z27" s="155"/>
      <c r="AA27" s="50">
        <v>2</v>
      </c>
      <c r="AB27" s="51" t="str">
        <f t="shared" si="2"/>
        <v xml:space="preserve">  </v>
      </c>
      <c r="AC27" s="148"/>
      <c r="AD27" s="52" t="str">
        <f t="shared" si="4"/>
        <v xml:space="preserve"> </v>
      </c>
      <c r="AE27" s="148"/>
      <c r="AF27" s="52" t="str">
        <f t="shared" si="5"/>
        <v xml:space="preserve"> </v>
      </c>
      <c r="AG27" s="148"/>
      <c r="AH27" s="148"/>
      <c r="AI27" s="42"/>
      <c r="AJ27" s="175"/>
      <c r="AK27" s="53" t="str">
        <f t="shared" si="6"/>
        <v xml:space="preserve"> </v>
      </c>
      <c r="AL27" s="60"/>
      <c r="AM27" s="60"/>
      <c r="AN27" s="60"/>
      <c r="AO27" s="60"/>
      <c r="AP27" s="351"/>
      <c r="AQ27" s="351"/>
      <c r="AR27" s="359"/>
      <c r="AS27" s="37"/>
      <c r="AT27" s="361"/>
      <c r="AU27" s="361"/>
      <c r="AV27" s="364"/>
      <c r="AW27" s="348"/>
      <c r="AX27" s="355"/>
      <c r="AY27" s="357"/>
      <c r="AZ27" s="357"/>
      <c r="BA27" s="357"/>
      <c r="BB27" s="38"/>
      <c r="BC27" s="48"/>
      <c r="BD27" s="39"/>
      <c r="BE27" s="353"/>
      <c r="BF27" s="342"/>
      <c r="BG27" s="342"/>
      <c r="BH27" s="345"/>
      <c r="BI27" s="340"/>
      <c r="BJ27" s="336"/>
      <c r="BK27" s="340"/>
      <c r="BL27" s="335"/>
      <c r="BM27" s="336"/>
      <c r="BN27" s="337"/>
      <c r="BO27" s="336"/>
      <c r="BP27" s="339"/>
      <c r="BQ27" s="340"/>
      <c r="BR27"/>
      <c r="BS27"/>
      <c r="BU27"/>
      <c r="BV27"/>
      <c r="BW27"/>
      <c r="BX27"/>
      <c r="BY27"/>
      <c r="BZ27"/>
    </row>
    <row r="28" spans="3:78" s="36" customFormat="1" ht="46.5" customHeight="1" x14ac:dyDescent="0.25">
      <c r="C28" s="336"/>
      <c r="D28" s="431"/>
      <c r="E28" s="336"/>
      <c r="F28" s="352"/>
      <c r="G28" s="352"/>
      <c r="H28" s="352"/>
      <c r="I28" s="352"/>
      <c r="J28" s="340"/>
      <c r="K28" s="340"/>
      <c r="L28" s="340"/>
      <c r="M28" s="340"/>
      <c r="N28" s="435"/>
      <c r="O28" s="35"/>
      <c r="P28" s="352"/>
      <c r="Q28" s="157"/>
      <c r="R28" s="351"/>
      <c r="S28" s="352"/>
      <c r="T28" s="351"/>
      <c r="U28" s="352"/>
      <c r="V28" s="365"/>
      <c r="W28" s="366"/>
      <c r="X28" s="154"/>
      <c r="Y28" s="154"/>
      <c r="Z28" s="154"/>
      <c r="AA28" s="110">
        <v>3</v>
      </c>
      <c r="AB28" s="111" t="str">
        <f t="shared" si="2"/>
        <v xml:space="preserve">  </v>
      </c>
      <c r="AC28" s="156"/>
      <c r="AD28" s="112" t="str">
        <f t="shared" si="4"/>
        <v xml:space="preserve"> </v>
      </c>
      <c r="AE28" s="156"/>
      <c r="AF28" s="112" t="str">
        <f t="shared" si="5"/>
        <v xml:space="preserve"> </v>
      </c>
      <c r="AG28" s="156"/>
      <c r="AH28" s="156"/>
      <c r="AI28" s="113"/>
      <c r="AJ28" s="162"/>
      <c r="AK28" s="114" t="str">
        <f t="shared" si="6"/>
        <v xml:space="preserve"> </v>
      </c>
      <c r="AL28" s="115"/>
      <c r="AM28" s="115"/>
      <c r="AN28" s="115"/>
      <c r="AO28" s="115"/>
      <c r="AP28" s="352"/>
      <c r="AQ28" s="352"/>
      <c r="AR28" s="359"/>
      <c r="AS28" s="37"/>
      <c r="AT28" s="362"/>
      <c r="AU28" s="362"/>
      <c r="AV28" s="364"/>
      <c r="AW28" s="349"/>
      <c r="AX28" s="355"/>
      <c r="AY28" s="357"/>
      <c r="AZ28" s="357"/>
      <c r="BA28" s="357"/>
      <c r="BB28" s="38"/>
      <c r="BC28" s="48"/>
      <c r="BD28" s="39"/>
      <c r="BE28" s="353"/>
      <c r="BF28" s="343"/>
      <c r="BG28" s="343"/>
      <c r="BH28" s="346"/>
      <c r="BI28" s="340"/>
      <c r="BJ28" s="336"/>
      <c r="BK28" s="340"/>
      <c r="BL28" s="335"/>
      <c r="BM28" s="336"/>
      <c r="BN28" s="338"/>
      <c r="BO28" s="336"/>
      <c r="BP28" s="339"/>
      <c r="BQ28" s="340"/>
      <c r="BR28"/>
      <c r="BS28"/>
      <c r="BU28"/>
      <c r="BV28"/>
      <c r="BW28"/>
      <c r="BX28"/>
      <c r="BY28"/>
      <c r="BZ28"/>
    </row>
    <row r="29" spans="3:78" s="116" customFormat="1" ht="12.75" customHeight="1" x14ac:dyDescent="0.2">
      <c r="C29" s="128"/>
      <c r="D29" s="128"/>
      <c r="E29" s="16"/>
      <c r="F29" s="16"/>
      <c r="G29" s="16"/>
      <c r="H29" s="16"/>
      <c r="I29" s="16"/>
      <c r="J29" s="16"/>
      <c r="K29" s="16"/>
      <c r="L29" s="16"/>
      <c r="M29" s="16"/>
      <c r="N29" s="16"/>
      <c r="O29" s="117"/>
      <c r="P29" s="117"/>
      <c r="Q29" s="117"/>
      <c r="R29" s="117"/>
      <c r="S29" s="118"/>
      <c r="T29" s="118"/>
      <c r="U29" s="117"/>
      <c r="V29" s="117"/>
      <c r="W29" s="117"/>
      <c r="X29" s="117"/>
      <c r="Y29" s="117"/>
      <c r="Z29" s="117"/>
      <c r="AA29" s="118"/>
      <c r="AB29" s="117"/>
      <c r="AC29" s="118"/>
      <c r="AD29" s="119"/>
      <c r="AE29" s="117"/>
      <c r="AG29" s="118"/>
      <c r="AH29" s="117"/>
      <c r="AI29" s="117"/>
      <c r="AJ29" s="120"/>
      <c r="AK29" s="118"/>
      <c r="AL29" s="118"/>
      <c r="AM29" s="118"/>
      <c r="AN29" s="118"/>
      <c r="AO29" s="118"/>
      <c r="AP29" s="117"/>
      <c r="AQ29" s="117"/>
      <c r="AR29" s="117"/>
      <c r="AS29" s="121"/>
      <c r="AT29" s="117"/>
      <c r="AU29" s="117"/>
      <c r="AV29" s="117"/>
      <c r="AW29" s="117"/>
      <c r="AX29" s="117"/>
      <c r="AY29" s="117"/>
      <c r="AZ29" s="117"/>
      <c r="BA29" s="117"/>
      <c r="BB29" s="122"/>
      <c r="BC29" s="117"/>
      <c r="BD29" s="117"/>
      <c r="BE29" s="117"/>
      <c r="BF29" s="117"/>
      <c r="BG29" s="117"/>
      <c r="BH29" s="117"/>
      <c r="BI29" s="117"/>
      <c r="BJ29" s="117"/>
      <c r="BK29" s="117"/>
      <c r="BL29" s="117"/>
      <c r="BM29" s="117"/>
      <c r="BN29" s="117"/>
      <c r="BO29" s="117"/>
      <c r="BP29" s="117"/>
      <c r="BQ29" s="117"/>
      <c r="BR29" s="122"/>
      <c r="BS29" s="122"/>
      <c r="BU29" s="122"/>
      <c r="BV29" s="122"/>
      <c r="BW29" s="122"/>
      <c r="BX29" s="122"/>
      <c r="BY29" s="122"/>
      <c r="BZ29" s="122"/>
    </row>
    <row r="31" spans="3:78" ht="15.75" x14ac:dyDescent="0.2">
      <c r="J31" s="329"/>
      <c r="K31" s="329"/>
      <c r="L31" s="329"/>
      <c r="M31" s="329"/>
      <c r="N31" s="329"/>
      <c r="BE31" s="330" t="s">
        <v>102</v>
      </c>
      <c r="BF31" s="330"/>
      <c r="BG31" s="330"/>
      <c r="BH31" s="330"/>
      <c r="BI31" s="330"/>
      <c r="BJ31" s="330"/>
      <c r="BK31" s="330"/>
    </row>
    <row r="32" spans="3:78" ht="15.75" x14ac:dyDescent="0.2">
      <c r="J32" s="332"/>
      <c r="K32" s="332"/>
      <c r="L32" s="332"/>
      <c r="M32" s="332"/>
      <c r="N32" s="333"/>
      <c r="BE32" s="57"/>
      <c r="BF32" s="334" t="s">
        <v>103</v>
      </c>
      <c r="BG32" s="334"/>
      <c r="BH32" s="334"/>
      <c r="BI32" s="334" t="s">
        <v>104</v>
      </c>
      <c r="BJ32" s="334"/>
      <c r="BK32" s="58"/>
    </row>
    <row r="33" spans="1:72" s="16" customFormat="1" ht="15.75" x14ac:dyDescent="0.2">
      <c r="A33" s="4"/>
      <c r="B33" s="4"/>
      <c r="J33" s="325"/>
      <c r="K33" s="325"/>
      <c r="L33" s="325"/>
      <c r="M33" s="325"/>
      <c r="N33" s="326"/>
      <c r="S33" s="28"/>
      <c r="T33" s="28"/>
      <c r="AA33" s="28"/>
      <c r="AC33" s="28"/>
      <c r="AD33" s="5"/>
      <c r="AF33" s="4"/>
      <c r="AG33" s="28"/>
      <c r="AJ33" s="27"/>
      <c r="AK33" s="28"/>
      <c r="AL33" s="28"/>
      <c r="AM33" s="28"/>
      <c r="AN33" s="28"/>
      <c r="AO33" s="28"/>
      <c r="AS33" s="18"/>
      <c r="BB33"/>
      <c r="BE33" s="56" t="s">
        <v>105</v>
      </c>
      <c r="BF33" s="327"/>
      <c r="BG33" s="327"/>
      <c r="BH33" s="327"/>
      <c r="BI33" s="327"/>
      <c r="BJ33" s="327"/>
      <c r="BK33" s="327" t="s">
        <v>106</v>
      </c>
      <c r="BT33" s="4"/>
    </row>
    <row r="34" spans="1:72" s="16" customFormat="1" ht="15.75" x14ac:dyDescent="0.2">
      <c r="A34" s="4"/>
      <c r="B34" s="4"/>
      <c r="J34" s="325"/>
      <c r="K34" s="325"/>
      <c r="L34" s="325"/>
      <c r="M34" s="325"/>
      <c r="N34" s="326"/>
      <c r="S34" s="28"/>
      <c r="T34" s="28"/>
      <c r="AA34" s="28"/>
      <c r="AC34" s="28"/>
      <c r="AD34" s="5"/>
      <c r="AF34" s="4"/>
      <c r="AG34" s="28"/>
      <c r="AJ34" s="27"/>
      <c r="AK34" s="28"/>
      <c r="AL34" s="28"/>
      <c r="AM34" s="28"/>
      <c r="AN34" s="28"/>
      <c r="AO34" s="28"/>
      <c r="AS34" s="18"/>
      <c r="BB34"/>
      <c r="BE34" s="56" t="s">
        <v>105</v>
      </c>
      <c r="BF34" s="327"/>
      <c r="BG34" s="327"/>
      <c r="BH34" s="327"/>
      <c r="BI34" s="327"/>
      <c r="BJ34" s="327"/>
      <c r="BK34" s="327"/>
      <c r="BT34" s="4"/>
    </row>
    <row r="35" spans="1:72" s="16" customFormat="1" ht="15.75" x14ac:dyDescent="0.2">
      <c r="A35" s="4"/>
      <c r="B35" s="4"/>
      <c r="J35" s="325"/>
      <c r="K35" s="325"/>
      <c r="L35" s="325"/>
      <c r="M35" s="325"/>
      <c r="N35" s="326"/>
      <c r="S35" s="28"/>
      <c r="T35" s="28"/>
      <c r="AA35" s="28"/>
      <c r="AC35" s="28"/>
      <c r="AD35" s="5"/>
      <c r="AF35" s="4"/>
      <c r="AG35" s="28"/>
      <c r="AJ35" s="27"/>
      <c r="AK35" s="28"/>
      <c r="AL35" s="28"/>
      <c r="AM35" s="28"/>
      <c r="AN35" s="28"/>
      <c r="AO35" s="28"/>
      <c r="AS35" s="18"/>
      <c r="BB35"/>
      <c r="BE35" s="56" t="s">
        <v>105</v>
      </c>
      <c r="BF35" s="327"/>
      <c r="BG35" s="327"/>
      <c r="BH35" s="327"/>
      <c r="BI35" s="327"/>
      <c r="BJ35" s="327"/>
      <c r="BK35" s="327"/>
      <c r="BT35" s="4"/>
    </row>
    <row r="36" spans="1:72" s="16" customFormat="1" ht="15.75" x14ac:dyDescent="0.2">
      <c r="A36" s="4"/>
      <c r="B36" s="4"/>
      <c r="J36" s="325"/>
      <c r="K36" s="325"/>
      <c r="L36" s="325"/>
      <c r="M36" s="325"/>
      <c r="N36" s="326"/>
      <c r="S36" s="28"/>
      <c r="T36" s="28"/>
      <c r="AA36" s="28"/>
      <c r="AC36" s="28"/>
      <c r="AD36" s="5"/>
      <c r="AF36" s="4"/>
      <c r="AG36" s="28"/>
      <c r="AJ36" s="27"/>
      <c r="AK36" s="28"/>
      <c r="AL36" s="28"/>
      <c r="AM36" s="28"/>
      <c r="AN36" s="28"/>
      <c r="AO36" s="28"/>
      <c r="AS36" s="18"/>
      <c r="BB36"/>
      <c r="BE36" s="56" t="s">
        <v>105</v>
      </c>
      <c r="BF36" s="327"/>
      <c r="BG36" s="327"/>
      <c r="BH36" s="327"/>
      <c r="BI36" s="327"/>
      <c r="BJ36" s="327"/>
      <c r="BK36" s="327"/>
      <c r="BT36" s="4"/>
    </row>
    <row r="37" spans="1:72" s="16" customFormat="1" ht="15.75" x14ac:dyDescent="0.2">
      <c r="A37" s="4"/>
      <c r="B37" s="4"/>
      <c r="J37" s="325"/>
      <c r="K37" s="325"/>
      <c r="L37" s="325"/>
      <c r="M37" s="325"/>
      <c r="N37" s="326"/>
      <c r="S37" s="28"/>
      <c r="T37" s="28"/>
      <c r="AA37" s="28"/>
      <c r="AC37" s="28"/>
      <c r="AD37" s="5"/>
      <c r="AF37" s="4"/>
      <c r="AG37" s="28"/>
      <c r="AJ37" s="27"/>
      <c r="AK37" s="28"/>
      <c r="AL37" s="28"/>
      <c r="AM37" s="28"/>
      <c r="AN37" s="28"/>
      <c r="AO37" s="28"/>
      <c r="AS37" s="18"/>
      <c r="BB37"/>
      <c r="BE37" s="56" t="s">
        <v>105</v>
      </c>
      <c r="BF37" s="327"/>
      <c r="BG37" s="327"/>
      <c r="BH37" s="327"/>
      <c r="BI37" s="327"/>
      <c r="BJ37" s="327"/>
      <c r="BK37" s="327"/>
      <c r="BT37" s="4"/>
    </row>
    <row r="38" spans="1:72" s="16" customFormat="1" ht="15.75" x14ac:dyDescent="0.2">
      <c r="A38" s="4"/>
      <c r="B38" s="4"/>
      <c r="J38" s="325"/>
      <c r="K38" s="325"/>
      <c r="L38" s="325"/>
      <c r="M38" s="325"/>
      <c r="N38" s="326"/>
      <c r="S38" s="28"/>
      <c r="T38" s="28"/>
      <c r="AA38" s="28"/>
      <c r="AC38" s="28"/>
      <c r="AD38" s="5"/>
      <c r="AF38" s="4"/>
      <c r="AG38" s="28"/>
      <c r="AJ38" s="27"/>
      <c r="AK38" s="28"/>
      <c r="AL38" s="28"/>
      <c r="AM38" s="28"/>
      <c r="AN38" s="28"/>
      <c r="AO38" s="28"/>
      <c r="AS38" s="18"/>
      <c r="BB38"/>
      <c r="BE38" s="56" t="s">
        <v>107</v>
      </c>
      <c r="BF38" s="327"/>
      <c r="BG38" s="327"/>
      <c r="BH38" s="327"/>
      <c r="BI38" s="327"/>
      <c r="BJ38" s="327"/>
      <c r="BK38" s="327"/>
      <c r="BT38" s="4"/>
    </row>
    <row r="39" spans="1:72" s="16" customFormat="1" ht="15.75" x14ac:dyDescent="0.2">
      <c r="A39" s="4"/>
      <c r="B39" s="4"/>
      <c r="J39" s="325"/>
      <c r="K39" s="325"/>
      <c r="L39" s="325"/>
      <c r="M39" s="325"/>
      <c r="N39" s="326"/>
      <c r="S39" s="28"/>
      <c r="T39" s="28"/>
      <c r="AA39" s="28"/>
      <c r="AC39" s="28"/>
      <c r="AD39" s="5"/>
      <c r="AF39" s="4"/>
      <c r="AG39" s="28"/>
      <c r="AJ39" s="27"/>
      <c r="AK39" s="28"/>
      <c r="AL39" s="28"/>
      <c r="AM39" s="28"/>
      <c r="AN39" s="28"/>
      <c r="AO39" s="28"/>
      <c r="AS39" s="18"/>
      <c r="BB39"/>
      <c r="BE39" s="56" t="s">
        <v>107</v>
      </c>
      <c r="BF39" s="327"/>
      <c r="BG39" s="327"/>
      <c r="BH39" s="327"/>
      <c r="BI39" s="327"/>
      <c r="BJ39" s="327"/>
      <c r="BK39" s="327"/>
      <c r="BT39" s="4"/>
    </row>
    <row r="40" spans="1:72" s="16" customFormat="1" ht="15.75" x14ac:dyDescent="0.2">
      <c r="A40" s="4"/>
      <c r="B40" s="4"/>
      <c r="J40" s="325"/>
      <c r="K40" s="325"/>
      <c r="L40" s="325"/>
      <c r="M40" s="325"/>
      <c r="N40" s="326"/>
      <c r="S40" s="28"/>
      <c r="T40" s="28"/>
      <c r="AA40" s="28"/>
      <c r="AC40" s="28"/>
      <c r="AD40" s="5"/>
      <c r="AF40" s="4"/>
      <c r="AG40" s="28"/>
      <c r="AJ40" s="27"/>
      <c r="AK40" s="28"/>
      <c r="AL40" s="28"/>
      <c r="AM40" s="28"/>
      <c r="AN40" s="28"/>
      <c r="AO40" s="28"/>
      <c r="AS40" s="18"/>
      <c r="BB40"/>
      <c r="BE40" s="56" t="s">
        <v>107</v>
      </c>
      <c r="BF40" s="327"/>
      <c r="BG40" s="327"/>
      <c r="BH40" s="327"/>
      <c r="BI40" s="327"/>
      <c r="BJ40" s="327"/>
      <c r="BK40" s="327"/>
      <c r="BT40" s="4"/>
    </row>
    <row r="41" spans="1:72" s="16" customFormat="1" ht="15.75" x14ac:dyDescent="0.2">
      <c r="A41" s="4"/>
      <c r="B41" s="4"/>
      <c r="J41" s="325"/>
      <c r="K41" s="325"/>
      <c r="L41" s="325"/>
      <c r="M41" s="325"/>
      <c r="N41" s="326"/>
      <c r="S41" s="28"/>
      <c r="T41" s="28"/>
      <c r="AA41" s="28"/>
      <c r="AC41" s="28"/>
      <c r="AD41" s="5"/>
      <c r="AF41" s="4"/>
      <c r="AG41" s="28"/>
      <c r="AJ41" s="27"/>
      <c r="AK41" s="28"/>
      <c r="AL41" s="28"/>
      <c r="AM41" s="28"/>
      <c r="AN41" s="28"/>
      <c r="AO41" s="28"/>
      <c r="AS41" s="18"/>
      <c r="BB41"/>
      <c r="BE41" s="56" t="s">
        <v>108</v>
      </c>
      <c r="BF41" s="327"/>
      <c r="BG41" s="327"/>
      <c r="BH41" s="327"/>
      <c r="BI41" s="327"/>
      <c r="BJ41" s="327"/>
      <c r="BK41" s="327"/>
      <c r="BT41" s="4"/>
    </row>
    <row r="42" spans="1:72" s="16" customFormat="1" ht="15.75" x14ac:dyDescent="0.2">
      <c r="A42" s="4"/>
      <c r="B42" s="4"/>
      <c r="J42" s="325"/>
      <c r="K42" s="325"/>
      <c r="L42" s="325"/>
      <c r="M42" s="325"/>
      <c r="N42" s="326"/>
      <c r="S42" s="28"/>
      <c r="T42" s="28"/>
      <c r="AA42" s="28"/>
      <c r="AC42" s="28"/>
      <c r="AD42" s="5"/>
      <c r="AF42" s="4"/>
      <c r="AG42" s="28"/>
      <c r="AJ42" s="27"/>
      <c r="AK42" s="28"/>
      <c r="AL42" s="28"/>
      <c r="AM42" s="28"/>
      <c r="AN42" s="28"/>
      <c r="AO42" s="28"/>
      <c r="AS42" s="18"/>
      <c r="BB42"/>
      <c r="BE42" s="56" t="s">
        <v>109</v>
      </c>
      <c r="BF42" s="327"/>
      <c r="BG42" s="327"/>
      <c r="BH42" s="327"/>
      <c r="BI42" s="327"/>
      <c r="BJ42" s="327"/>
      <c r="BK42" s="327"/>
      <c r="BT42" s="4"/>
    </row>
  </sheetData>
  <sheetProtection formatCells="0" formatColumns="0" formatRows="0" insertRows="0" insertHyperlinks="0" deleteRows="0"/>
  <mergeCells count="254">
    <mergeCell ref="D2:N2"/>
    <mergeCell ref="D3:N3"/>
    <mergeCell ref="C7:E7"/>
    <mergeCell ref="K7:N7"/>
    <mergeCell ref="C8:E8"/>
    <mergeCell ref="K8:N8"/>
    <mergeCell ref="C11:N11"/>
    <mergeCell ref="P11:AR11"/>
    <mergeCell ref="AT11:BA11"/>
    <mergeCell ref="BE11:BS11"/>
    <mergeCell ref="BU11:BZ11"/>
    <mergeCell ref="C12:N12"/>
    <mergeCell ref="P12:W12"/>
    <mergeCell ref="X12:AB12"/>
    <mergeCell ref="AC12:AO12"/>
    <mergeCell ref="AP12:AR12"/>
    <mergeCell ref="AT12:BA12"/>
    <mergeCell ref="BE12:BQ12"/>
    <mergeCell ref="BR12:BS12"/>
    <mergeCell ref="BU12:BZ12"/>
    <mergeCell ref="BR16:BR22"/>
    <mergeCell ref="BS16:BS22"/>
    <mergeCell ref="BU16:BU22"/>
    <mergeCell ref="BV16:BV22"/>
    <mergeCell ref="BW16:BW22"/>
    <mergeCell ref="BX16:BX22"/>
    <mergeCell ref="BY16:BY22"/>
    <mergeCell ref="BZ16:BZ22"/>
    <mergeCell ref="C17:C19"/>
    <mergeCell ref="E17:E19"/>
    <mergeCell ref="J17:J19"/>
    <mergeCell ref="K17:K19"/>
    <mergeCell ref="L17:L19"/>
    <mergeCell ref="M17:M19"/>
    <mergeCell ref="N17:N19"/>
    <mergeCell ref="W17:W19"/>
    <mergeCell ref="AP17:AP19"/>
    <mergeCell ref="AQ17:AQ19"/>
    <mergeCell ref="AR17:AR19"/>
    <mergeCell ref="AT17:AT19"/>
    <mergeCell ref="AU17:AU19"/>
    <mergeCell ref="P17:P19"/>
    <mergeCell ref="R17:R19"/>
    <mergeCell ref="S17:S19"/>
    <mergeCell ref="T17:T19"/>
    <mergeCell ref="U17:U19"/>
    <mergeCell ref="V17:V19"/>
    <mergeCell ref="BH17:BH19"/>
    <mergeCell ref="BI17:BI19"/>
    <mergeCell ref="BJ17:BJ19"/>
    <mergeCell ref="AV17:AV19"/>
    <mergeCell ref="AW17:AW19"/>
    <mergeCell ref="AX17:AX19"/>
    <mergeCell ref="AY17:AY19"/>
    <mergeCell ref="AZ17:AZ19"/>
    <mergeCell ref="BA17:BA19"/>
    <mergeCell ref="R20:R22"/>
    <mergeCell ref="S20:S22"/>
    <mergeCell ref="T20:T22"/>
    <mergeCell ref="U20:U22"/>
    <mergeCell ref="V20:V22"/>
    <mergeCell ref="W20:W22"/>
    <mergeCell ref="BQ17:BQ19"/>
    <mergeCell ref="C20:C22"/>
    <mergeCell ref="E20:E22"/>
    <mergeCell ref="J20:J22"/>
    <mergeCell ref="K20:K22"/>
    <mergeCell ref="L20:L22"/>
    <mergeCell ref="M20:M22"/>
    <mergeCell ref="N20:N22"/>
    <mergeCell ref="P20:P22"/>
    <mergeCell ref="BK17:BK19"/>
    <mergeCell ref="BL17:BL19"/>
    <mergeCell ref="BM17:BM19"/>
    <mergeCell ref="BN17:BN19"/>
    <mergeCell ref="BO17:BO19"/>
    <mergeCell ref="BP17:BP19"/>
    <mergeCell ref="BE17:BE19"/>
    <mergeCell ref="BF17:BF19"/>
    <mergeCell ref="BG17:BG19"/>
    <mergeCell ref="AW20:AW22"/>
    <mergeCell ref="AX20:AX22"/>
    <mergeCell ref="AY20:AY22"/>
    <mergeCell ref="AZ20:AZ22"/>
    <mergeCell ref="BA20:BA22"/>
    <mergeCell ref="BE20:BE22"/>
    <mergeCell ref="AP20:AP22"/>
    <mergeCell ref="AQ20:AQ22"/>
    <mergeCell ref="AR20:AR22"/>
    <mergeCell ref="AT20:AT22"/>
    <mergeCell ref="AU20:AU22"/>
    <mergeCell ref="AV20:AV22"/>
    <mergeCell ref="BL20:BL22"/>
    <mergeCell ref="BM20:BM22"/>
    <mergeCell ref="BN20:BN22"/>
    <mergeCell ref="BO20:BO22"/>
    <mergeCell ref="BP20:BP22"/>
    <mergeCell ref="BQ20:BQ22"/>
    <mergeCell ref="BF20:BF22"/>
    <mergeCell ref="BG20:BG22"/>
    <mergeCell ref="BH20:BH22"/>
    <mergeCell ref="BI20:BI22"/>
    <mergeCell ref="BJ20:BJ22"/>
    <mergeCell ref="BK20:BK22"/>
    <mergeCell ref="V23:V25"/>
    <mergeCell ref="W23:W25"/>
    <mergeCell ref="M23:M25"/>
    <mergeCell ref="N23:N25"/>
    <mergeCell ref="P23:P25"/>
    <mergeCell ref="R23:R25"/>
    <mergeCell ref="S23:S25"/>
    <mergeCell ref="T23:T25"/>
    <mergeCell ref="C23:C25"/>
    <mergeCell ref="E23:E25"/>
    <mergeCell ref="J23:J25"/>
    <mergeCell ref="K23:K25"/>
    <mergeCell ref="L23:L25"/>
    <mergeCell ref="F23:F25"/>
    <mergeCell ref="G23:G25"/>
    <mergeCell ref="H23:H25"/>
    <mergeCell ref="I23:I25"/>
    <mergeCell ref="BP26:BP28"/>
    <mergeCell ref="BQ26:BQ28"/>
    <mergeCell ref="C26:C28"/>
    <mergeCell ref="E26:E28"/>
    <mergeCell ref="J26:J28"/>
    <mergeCell ref="K26:K28"/>
    <mergeCell ref="L26:L28"/>
    <mergeCell ref="M26:M28"/>
    <mergeCell ref="BI23:BI25"/>
    <mergeCell ref="BJ23:BJ25"/>
    <mergeCell ref="BK23:BK25"/>
    <mergeCell ref="AZ23:AZ25"/>
    <mergeCell ref="BA23:BA25"/>
    <mergeCell ref="BE23:BE25"/>
    <mergeCell ref="BF23:BF25"/>
    <mergeCell ref="BG23:BG25"/>
    <mergeCell ref="BH23:BH25"/>
    <mergeCell ref="AT23:AT25"/>
    <mergeCell ref="AU23:AU25"/>
    <mergeCell ref="AV23:AV25"/>
    <mergeCell ref="AW23:AW25"/>
    <mergeCell ref="AX23:AX25"/>
    <mergeCell ref="AY23:AY25"/>
    <mergeCell ref="U23:U25"/>
    <mergeCell ref="BO23:BO25"/>
    <mergeCell ref="BP23:BP25"/>
    <mergeCell ref="BQ23:BQ25"/>
    <mergeCell ref="BL23:BL25"/>
    <mergeCell ref="BM23:BM25"/>
    <mergeCell ref="BN23:BN25"/>
    <mergeCell ref="AP23:AP25"/>
    <mergeCell ref="AQ23:AQ25"/>
    <mergeCell ref="AR23:AR25"/>
    <mergeCell ref="BK33:BK42"/>
    <mergeCell ref="J34:N34"/>
    <mergeCell ref="BF34:BH34"/>
    <mergeCell ref="BI34:BJ34"/>
    <mergeCell ref="J35:N35"/>
    <mergeCell ref="BF35:BH35"/>
    <mergeCell ref="BI35:BJ35"/>
    <mergeCell ref="BI39:BJ39"/>
    <mergeCell ref="J36:N36"/>
    <mergeCell ref="BF36:BH36"/>
    <mergeCell ref="BI36:BJ36"/>
    <mergeCell ref="J37:N37"/>
    <mergeCell ref="BF37:BH37"/>
    <mergeCell ref="BI37:BJ37"/>
    <mergeCell ref="J33:N33"/>
    <mergeCell ref="BF33:BH33"/>
    <mergeCell ref="BI33:BJ33"/>
    <mergeCell ref="J31:N31"/>
    <mergeCell ref="BE31:BK31"/>
    <mergeCell ref="J32:N32"/>
    <mergeCell ref="BF32:BH32"/>
    <mergeCell ref="BI32:BJ32"/>
    <mergeCell ref="BJ26:BJ28"/>
    <mergeCell ref="BK26:BK28"/>
    <mergeCell ref="BL26:BL28"/>
    <mergeCell ref="BM26:BM28"/>
    <mergeCell ref="N26:N28"/>
    <mergeCell ref="P26:P28"/>
    <mergeCell ref="R26:R28"/>
    <mergeCell ref="S26:S28"/>
    <mergeCell ref="T26:T28"/>
    <mergeCell ref="U26:U28"/>
    <mergeCell ref="BH26:BH28"/>
    <mergeCell ref="BI26:BI28"/>
    <mergeCell ref="AU26:AU28"/>
    <mergeCell ref="AV26:AV28"/>
    <mergeCell ref="AW26:AW28"/>
    <mergeCell ref="AX26:AX28"/>
    <mergeCell ref="AY26:AY28"/>
    <mergeCell ref="AZ26:AZ28"/>
    <mergeCell ref="V26:V28"/>
    <mergeCell ref="BN26:BN28"/>
    <mergeCell ref="BO26:BO28"/>
    <mergeCell ref="BA26:BA28"/>
    <mergeCell ref="BE26:BE28"/>
    <mergeCell ref="BF26:BF28"/>
    <mergeCell ref="BG26:BG28"/>
    <mergeCell ref="W26:W28"/>
    <mergeCell ref="AP26:AP28"/>
    <mergeCell ref="AQ26:AQ28"/>
    <mergeCell ref="AR26:AR28"/>
    <mergeCell ref="AT26:AT28"/>
    <mergeCell ref="J14:J16"/>
    <mergeCell ref="K14:K16"/>
    <mergeCell ref="L14:L16"/>
    <mergeCell ref="M14:M16"/>
    <mergeCell ref="J42:N42"/>
    <mergeCell ref="BF42:BH42"/>
    <mergeCell ref="BI42:BJ42"/>
    <mergeCell ref="D17:D19"/>
    <mergeCell ref="C14:C16"/>
    <mergeCell ref="D14:D16"/>
    <mergeCell ref="E14:E16"/>
    <mergeCell ref="F14:F16"/>
    <mergeCell ref="G14:G16"/>
    <mergeCell ref="J40:N40"/>
    <mergeCell ref="BF40:BH40"/>
    <mergeCell ref="BI40:BJ40"/>
    <mergeCell ref="J41:N41"/>
    <mergeCell ref="BF41:BH41"/>
    <mergeCell ref="BI41:BJ41"/>
    <mergeCell ref="J38:N38"/>
    <mergeCell ref="BF38:BH38"/>
    <mergeCell ref="BI38:BJ38"/>
    <mergeCell ref="J39:N39"/>
    <mergeCell ref="BF39:BH39"/>
    <mergeCell ref="F26:F28"/>
    <mergeCell ref="G26:G28"/>
    <mergeCell ref="H26:H28"/>
    <mergeCell ref="I26:I28"/>
    <mergeCell ref="D20:D22"/>
    <mergeCell ref="D23:D25"/>
    <mergeCell ref="D26:D28"/>
    <mergeCell ref="W14:W16"/>
    <mergeCell ref="F17:F19"/>
    <mergeCell ref="G17:G19"/>
    <mergeCell ref="H17:H19"/>
    <mergeCell ref="I17:I19"/>
    <mergeCell ref="F20:F22"/>
    <mergeCell ref="G20:G22"/>
    <mergeCell ref="H20:H22"/>
    <mergeCell ref="I20:I22"/>
    <mergeCell ref="N14:N16"/>
    <mergeCell ref="P14:P16"/>
    <mergeCell ref="Q14:Q16"/>
    <mergeCell ref="R14:R16"/>
    <mergeCell ref="T14:T16"/>
    <mergeCell ref="U14:U16"/>
    <mergeCell ref="H14:H16"/>
    <mergeCell ref="I14:I16"/>
  </mergeCells>
  <conditionalFormatting sqref="AP16:AP17 AP20 AP23 AP26 S17 S20 S23 S26 V16 P17:Q17 R17:R28">
    <cfRule type="containsText" dxfId="87" priority="59" operator="containsText" text="IMPROBABLE">
      <formula>NOT(ISERROR(SEARCH("IMPROBABLE",P16)))</formula>
    </cfRule>
    <cfRule type="containsText" dxfId="86" priority="92" operator="containsText" text="Casi seguro">
      <formula>NOT(ISERROR(SEARCH("Casi seguro",P16)))</formula>
    </cfRule>
    <cfRule type="containsText" dxfId="85" priority="93" operator="containsText" text="PROBABLE">
      <formula>NOT(ISERROR(SEARCH("PROBABLE",P16)))</formula>
    </cfRule>
    <cfRule type="containsText" dxfId="84" priority="94" operator="containsText" text="POSIBLE">
      <formula>NOT(ISERROR(SEARCH("POSIBLE",P16)))</formula>
    </cfRule>
    <cfRule type="containsText" dxfId="83" priority="95" operator="containsText" text="Baja ">
      <formula>NOT(ISERROR(SEARCH("Baja ",P16)))</formula>
    </cfRule>
    <cfRule type="containsText" dxfId="82" priority="96" operator="containsText" text="RARA VEZ">
      <formula>NOT(ISERROR(SEARCH("RARA VEZ",P16)))</formula>
    </cfRule>
  </conditionalFormatting>
  <conditionalFormatting sqref="AQ20 AQ23 AQ26 AQ16:AQ17 U17 U20 U23 U26">
    <cfRule type="containsText" dxfId="81" priority="87" operator="containsText" text="CATASTRÓFICO">
      <formula>NOT(ISERROR(SEARCH("CATASTRÓFICO",U16)))</formula>
    </cfRule>
    <cfRule type="containsText" dxfId="80" priority="88" operator="containsText" text="MAYOR">
      <formula>NOT(ISERROR(SEARCH("MAYOR",U16)))</formula>
    </cfRule>
    <cfRule type="containsText" dxfId="79" priority="89" operator="containsText" text="MODERADO">
      <formula>NOT(ISERROR(SEARCH("MODERADO",U16)))</formula>
    </cfRule>
    <cfRule type="containsText" dxfId="78" priority="90" operator="containsText" text="MENOR">
      <formula>NOT(ISERROR(SEARCH("MENOR",U16)))</formula>
    </cfRule>
    <cfRule type="containsText" dxfId="77" priority="91" operator="containsText" text="LEVE">
      <formula>NOT(ISERROR(SEARCH("LEVE",U16)))</formula>
    </cfRule>
  </conditionalFormatting>
  <conditionalFormatting sqref="AR16">
    <cfRule type="containsText" dxfId="76" priority="83" operator="containsText" text="EXTREMO">
      <formula>NOT(ISERROR(SEARCH("EXTREMO",AR16)))</formula>
    </cfRule>
    <cfRule type="containsText" dxfId="75" priority="84" operator="containsText" text="ALTO">
      <formula>NOT(ISERROR(SEARCH("ALTO",AR16)))</formula>
    </cfRule>
    <cfRule type="containsText" dxfId="74" priority="85" operator="containsText" text="MODERADO">
      <formula>NOT(ISERROR(SEARCH("MODERADO",AR16)))</formula>
    </cfRule>
    <cfRule type="containsText" dxfId="73" priority="86" operator="containsText" text="BAJO">
      <formula>NOT(ISERROR(SEARCH("BAJO",AR16)))</formula>
    </cfRule>
  </conditionalFormatting>
  <conditionalFormatting sqref="S16 T17 T20 T23 T26">
    <cfRule type="containsText" dxfId="72" priority="78" operator="containsText" text="MUY ALTA">
      <formula>NOT(ISERROR(SEARCH("MUY ALTA",S16)))</formula>
    </cfRule>
    <cfRule type="containsText" dxfId="71" priority="79" operator="containsText" text="ALTA">
      <formula>NOT(ISERROR(SEARCH("ALTA",S16)))</formula>
    </cfRule>
    <cfRule type="containsText" dxfId="70" priority="80" operator="containsText" text="MODERAD">
      <formula>NOT(ISERROR(SEARCH("MODERAD",S16)))</formula>
    </cfRule>
    <cfRule type="containsText" dxfId="69" priority="81" operator="containsText" text="Baja ">
      <formula>NOT(ISERROR(SEARCH("Baja ",S16)))</formula>
    </cfRule>
    <cfRule type="containsText" dxfId="68" priority="82" operator="containsText" text="Muy baja">
      <formula>NOT(ISERROR(SEARCH("Muy baja",S16)))</formula>
    </cfRule>
  </conditionalFormatting>
  <conditionalFormatting sqref="P20:Q20 P23:Q23 P26:Q26">
    <cfRule type="containsText" dxfId="67" priority="73" operator="containsText" text="MUY ALTA">
      <formula>NOT(ISERROR(SEARCH("MUY ALTA",P20)))</formula>
    </cfRule>
    <cfRule type="containsText" dxfId="66" priority="74" operator="containsText" text="ALTA">
      <formula>NOT(ISERROR(SEARCH("ALTA",P20)))</formula>
    </cfRule>
    <cfRule type="containsText" dxfId="65" priority="75" operator="containsText" text="MODERAD">
      <formula>NOT(ISERROR(SEARCH("MODERAD",P20)))</formula>
    </cfRule>
    <cfRule type="containsText" dxfId="64" priority="76" operator="containsText" text="Baja ">
      <formula>NOT(ISERROR(SEARCH("Baja ",P20)))</formula>
    </cfRule>
    <cfRule type="containsText" dxfId="63" priority="77" operator="containsText" text="Muy baja">
      <formula>NOT(ISERROR(SEARCH("Muy baja",P20)))</formula>
    </cfRule>
  </conditionalFormatting>
  <conditionalFormatting sqref="AR17 AR20 AR23 AR26">
    <cfRule type="containsText" dxfId="62" priority="64" operator="containsText" text="EXTREMO">
      <formula>NOT(ISERROR(SEARCH("EXTREMO",AR17)))</formula>
    </cfRule>
    <cfRule type="containsText" dxfId="61" priority="65" operator="containsText" text="ALTO">
      <formula>NOT(ISERROR(SEARCH("ALTO",AR17)))</formula>
    </cfRule>
    <cfRule type="containsText" dxfId="60" priority="66" operator="containsText" text="MODERADO">
      <formula>NOT(ISERROR(SEARCH("MODERADO",AR17)))</formula>
    </cfRule>
    <cfRule type="containsText" dxfId="59" priority="67" operator="containsText" text="BAJO">
      <formula>NOT(ISERROR(SEARCH("BAJO",AR17)))</formula>
    </cfRule>
  </conditionalFormatting>
  <conditionalFormatting sqref="W17 W20 W23 W26">
    <cfRule type="containsText" dxfId="58" priority="60" operator="containsText" text="EXTREMO">
      <formula>NOT(ISERROR(SEARCH("EXTREMO",W17)))</formula>
    </cfRule>
    <cfRule type="containsText" dxfId="57" priority="61" operator="containsText" text="ALTO">
      <formula>NOT(ISERROR(SEARCH("ALTO",W17)))</formula>
    </cfRule>
    <cfRule type="containsText" dxfId="56" priority="62" operator="containsText" text="MODERADO">
      <formula>NOT(ISERROR(SEARCH("MODERADO",W17)))</formula>
    </cfRule>
    <cfRule type="containsText" dxfId="55" priority="63" operator="containsText" text="BAJO">
      <formula>NOT(ISERROR(SEARCH("BAJO",W17)))</formula>
    </cfRule>
  </conditionalFormatting>
  <conditionalFormatting sqref="AP15 V15">
    <cfRule type="containsText" dxfId="54" priority="30" operator="containsText" text="IMPROBABLE">
      <formula>NOT(ISERROR(SEARCH("IMPROBABLE",V15)))</formula>
    </cfRule>
    <cfRule type="containsText" dxfId="53" priority="54" operator="containsText" text="Casi seguro">
      <formula>NOT(ISERROR(SEARCH("Casi seguro",V15)))</formula>
    </cfRule>
    <cfRule type="containsText" dxfId="52" priority="55" operator="containsText" text="PROBABLE">
      <formula>NOT(ISERROR(SEARCH("PROBABLE",V15)))</formula>
    </cfRule>
    <cfRule type="containsText" dxfId="51" priority="56" operator="containsText" text="POSIBLE">
      <formula>NOT(ISERROR(SEARCH("POSIBLE",V15)))</formula>
    </cfRule>
    <cfRule type="containsText" dxfId="50" priority="57" operator="containsText" text="Baja ">
      <formula>NOT(ISERROR(SEARCH("Baja ",V15)))</formula>
    </cfRule>
    <cfRule type="containsText" dxfId="49" priority="58" operator="containsText" text="RARA VEZ">
      <formula>NOT(ISERROR(SEARCH("RARA VEZ",V15)))</formula>
    </cfRule>
  </conditionalFormatting>
  <conditionalFormatting sqref="AQ15">
    <cfRule type="containsText" dxfId="48" priority="49" operator="containsText" text="CATASTRÓFICO">
      <formula>NOT(ISERROR(SEARCH("CATASTRÓFICO",AQ15)))</formula>
    </cfRule>
    <cfRule type="containsText" dxfId="47" priority="50" operator="containsText" text="MAYOR">
      <formula>NOT(ISERROR(SEARCH("MAYOR",AQ15)))</formula>
    </cfRule>
    <cfRule type="containsText" dxfId="46" priority="51" operator="containsText" text="MODERADO">
      <formula>NOT(ISERROR(SEARCH("MODERADO",AQ15)))</formula>
    </cfRule>
    <cfRule type="containsText" dxfId="45" priority="52" operator="containsText" text="MENOR">
      <formula>NOT(ISERROR(SEARCH("MENOR",AQ15)))</formula>
    </cfRule>
    <cfRule type="containsText" dxfId="44" priority="53" operator="containsText" text="LEVE">
      <formula>NOT(ISERROR(SEARCH("LEVE",AQ15)))</formula>
    </cfRule>
  </conditionalFormatting>
  <conditionalFormatting sqref="AR15">
    <cfRule type="containsText" dxfId="43" priority="45" operator="containsText" text="EXTREMO">
      <formula>NOT(ISERROR(SEARCH("EXTREMO",AR15)))</formula>
    </cfRule>
    <cfRule type="containsText" dxfId="42" priority="46" operator="containsText" text="ALTO">
      <formula>NOT(ISERROR(SEARCH("ALTO",AR15)))</formula>
    </cfRule>
    <cfRule type="containsText" dxfId="41" priority="47" operator="containsText" text="MODERADO">
      <formula>NOT(ISERROR(SEARCH("MODERADO",AR15)))</formula>
    </cfRule>
    <cfRule type="containsText" dxfId="40" priority="48" operator="containsText" text="BAJO">
      <formula>NOT(ISERROR(SEARCH("BAJO",AR15)))</formula>
    </cfRule>
  </conditionalFormatting>
  <conditionalFormatting sqref="S15">
    <cfRule type="containsText" dxfId="39" priority="40" operator="containsText" text="MUY ALTA">
      <formula>NOT(ISERROR(SEARCH("MUY ALTA",S15)))</formula>
    </cfRule>
    <cfRule type="containsText" dxfId="38" priority="41" operator="containsText" text="ALTA">
      <formula>NOT(ISERROR(SEARCH("ALTA",S15)))</formula>
    </cfRule>
    <cfRule type="containsText" dxfId="37" priority="42" operator="containsText" text="MODERAD">
      <formula>NOT(ISERROR(SEARCH("MODERAD",S15)))</formula>
    </cfRule>
    <cfRule type="containsText" dxfId="36" priority="43" operator="containsText" text="Baja ">
      <formula>NOT(ISERROR(SEARCH("Baja ",S15)))</formula>
    </cfRule>
    <cfRule type="containsText" dxfId="35" priority="44" operator="containsText" text="Muy baja">
      <formula>NOT(ISERROR(SEARCH("Muy baja",S15)))</formula>
    </cfRule>
  </conditionalFormatting>
  <conditionalFormatting sqref="AP14 V14 P14:R14">
    <cfRule type="containsText" dxfId="34" priority="1" operator="containsText" text="IMPROBABLE">
      <formula>NOT(ISERROR(SEARCH("IMPROBABLE",P14)))</formula>
    </cfRule>
    <cfRule type="containsText" dxfId="33" priority="25" operator="containsText" text="Casi seguro">
      <formula>NOT(ISERROR(SEARCH("Casi seguro",P14)))</formula>
    </cfRule>
    <cfRule type="containsText" dxfId="32" priority="26" operator="containsText" text="PROBABLE">
      <formula>NOT(ISERROR(SEARCH("PROBABLE",P14)))</formula>
    </cfRule>
    <cfRule type="containsText" dxfId="31" priority="27" operator="containsText" text="POSIBLE">
      <formula>NOT(ISERROR(SEARCH("POSIBLE",P14)))</formula>
    </cfRule>
    <cfRule type="containsText" dxfId="30" priority="28" operator="containsText" text="Baja ">
      <formula>NOT(ISERROR(SEARCH("Baja ",P14)))</formula>
    </cfRule>
    <cfRule type="containsText" dxfId="29" priority="29" operator="containsText" text="RARA VEZ">
      <formula>NOT(ISERROR(SEARCH("RARA VEZ",P14)))</formula>
    </cfRule>
  </conditionalFormatting>
  <conditionalFormatting sqref="AQ14 U14">
    <cfRule type="containsText" dxfId="28" priority="20" operator="containsText" text="CATASTRÓFICO">
      <formula>NOT(ISERROR(SEARCH("CATASTRÓFICO",U14)))</formula>
    </cfRule>
    <cfRule type="containsText" dxfId="27" priority="21" operator="containsText" text="MAYOR">
      <formula>NOT(ISERROR(SEARCH("MAYOR",U14)))</formula>
    </cfRule>
    <cfRule type="containsText" dxfId="26" priority="22" operator="containsText" text="MODERADO">
      <formula>NOT(ISERROR(SEARCH("MODERADO",U14)))</formula>
    </cfRule>
    <cfRule type="containsText" dxfId="25" priority="23" operator="containsText" text="MENOR">
      <formula>NOT(ISERROR(SEARCH("MENOR",U14)))</formula>
    </cfRule>
    <cfRule type="containsText" dxfId="24" priority="24" operator="containsText" text="LEVE">
      <formula>NOT(ISERROR(SEARCH("LEVE",U14)))</formula>
    </cfRule>
  </conditionalFormatting>
  <conditionalFormatting sqref="AR14">
    <cfRule type="containsText" dxfId="23" priority="16" operator="containsText" text="EXTREMO">
      <formula>NOT(ISERROR(SEARCH("EXTREMO",AR14)))</formula>
    </cfRule>
    <cfRule type="containsText" dxfId="22" priority="17" operator="containsText" text="ALTO">
      <formula>NOT(ISERROR(SEARCH("ALTO",AR14)))</formula>
    </cfRule>
    <cfRule type="containsText" dxfId="21" priority="18" operator="containsText" text="MODERADO">
      <formula>NOT(ISERROR(SEARCH("MODERADO",AR14)))</formula>
    </cfRule>
    <cfRule type="containsText" dxfId="20" priority="19" operator="containsText" text="BAJO">
      <formula>NOT(ISERROR(SEARCH("BAJO",AR14)))</formula>
    </cfRule>
  </conditionalFormatting>
  <conditionalFormatting sqref="S14">
    <cfRule type="containsText" dxfId="19" priority="11" operator="containsText" text="MUY ALTA">
      <formula>NOT(ISERROR(SEARCH("MUY ALTA",S14)))</formula>
    </cfRule>
    <cfRule type="containsText" dxfId="18" priority="12" operator="containsText" text="ALTA">
      <formula>NOT(ISERROR(SEARCH("ALTA",S14)))</formula>
    </cfRule>
    <cfRule type="containsText" dxfId="17" priority="13" operator="containsText" text="MODERAD">
      <formula>NOT(ISERROR(SEARCH("MODERAD",S14)))</formula>
    </cfRule>
    <cfRule type="containsText" dxfId="16" priority="14" operator="containsText" text="Baja ">
      <formula>NOT(ISERROR(SEARCH("Baja ",S14)))</formula>
    </cfRule>
    <cfRule type="containsText" dxfId="15" priority="15" operator="containsText" text="Muy baja">
      <formula>NOT(ISERROR(SEARCH("Muy baja",S14)))</formula>
    </cfRule>
  </conditionalFormatting>
  <conditionalFormatting sqref="T14">
    <cfRule type="containsText" dxfId="14" priority="6" operator="containsText" text="MUY ALTA">
      <formula>NOT(ISERROR(SEARCH("MUY ALTA",T14)))</formula>
    </cfRule>
    <cfRule type="containsText" dxfId="13" priority="7" operator="containsText" text="ALTA">
      <formula>NOT(ISERROR(SEARCH("ALTA",T14)))</formula>
    </cfRule>
    <cfRule type="containsText" dxfId="12" priority="8" operator="containsText" text="MODERAD">
      <formula>NOT(ISERROR(SEARCH("MODERAD",T14)))</formula>
    </cfRule>
    <cfRule type="containsText" dxfId="11" priority="9" operator="containsText" text="Baja ">
      <formula>NOT(ISERROR(SEARCH("Baja ",T14)))</formula>
    </cfRule>
    <cfRule type="containsText" dxfId="10" priority="10" operator="containsText" text="Muy baja">
      <formula>NOT(ISERROR(SEARCH("Muy baja",T14)))</formula>
    </cfRule>
  </conditionalFormatting>
  <conditionalFormatting sqref="W14">
    <cfRule type="containsText" dxfId="9" priority="2" operator="containsText" text="EXTREMO">
      <formula>NOT(ISERROR(SEARCH("EXTREMO",W14)))</formula>
    </cfRule>
    <cfRule type="containsText" dxfId="8" priority="3" operator="containsText" text="ALTO">
      <formula>NOT(ISERROR(SEARCH("ALTO",W14)))</formula>
    </cfRule>
    <cfRule type="containsText" dxfId="7" priority="4" operator="containsText" text="MODERADO">
      <formula>NOT(ISERROR(SEARCH("MODERADO",W14)))</formula>
    </cfRule>
    <cfRule type="containsText" dxfId="6" priority="5" operator="containsText" text="BAJO">
      <formula>NOT(ISERROR(SEARCH("BAJO",W14)))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500-000000000000}">
          <x14:formula1>
            <xm:f>Datos!$F$13:$F$15</xm:f>
          </x14:formula1>
          <xm:sqref>U26 U20 U23 U14 U17</xm:sqref>
        </x14:dataValidation>
        <x14:dataValidation type="list" allowBlank="1" showInputMessage="1" showErrorMessage="1" xr:uid="{00000000-0002-0000-0500-000001000000}">
          <x14:formula1>
            <xm:f>'Mapa de calor'!$K$6:$K$8</xm:f>
          </x14:formula1>
          <xm:sqref>W26 W20 W23 W14 W17</xm:sqref>
        </x14:dataValidation>
        <x14:dataValidation type="list" allowBlank="1" showInputMessage="1" showErrorMessage="1" xr:uid="{00000000-0002-0000-0500-000002000000}">
          <x14:formula1>
            <xm:f>Datos!$C$20:$C$21</xm:f>
          </x14:formula1>
          <xm:sqref>AT14:AT16</xm:sqref>
        </x14:dataValidation>
        <x14:dataValidation type="list" allowBlank="1" showInputMessage="1" showErrorMessage="1" xr:uid="{00000000-0002-0000-0500-000003000000}">
          <x14:formula1>
            <xm:f>Datos!$G$13:$G$15</xm:f>
          </x14:formula1>
          <xm:sqref>T14</xm:sqref>
        </x14:dataValidation>
        <x14:dataValidation type="list" allowBlank="1" showInputMessage="1" showErrorMessage="1" xr:uid="{00000000-0002-0000-0500-000004000000}">
          <x14:formula1>
            <xm:f>Datos!$H$5:$H$9</xm:f>
          </x14:formula1>
          <xm:sqref>Q14</xm:sqref>
        </x14:dataValidation>
        <x14:dataValidation type="list" allowBlank="1" showInputMessage="1" showErrorMessage="1" xr:uid="{00000000-0002-0000-0500-000005000000}">
          <x14:formula1>
            <xm:f>Datos!$G$5:$G$9</xm:f>
          </x14:formula1>
          <xm:sqref>P14</xm:sqref>
        </x14:dataValidation>
        <x14:dataValidation type="list" allowBlank="1" showInputMessage="1" showErrorMessage="1" xr:uid="{00000000-0002-0000-0500-000006000000}">
          <x14:formula1>
            <xm:f>Datos!$C$3:$C$4</xm:f>
          </x14:formula1>
          <xm:sqref>C8</xm:sqref>
        </x14:dataValidation>
        <x14:dataValidation type="list" allowBlank="1" showInputMessage="1" showErrorMessage="1" xr:uid="{00000000-0002-0000-0500-000007000000}">
          <x14:formula1>
            <xm:f>Datos!$L$26:$L$27</xm:f>
          </x14:formula1>
          <xm:sqref>AI14:AI16</xm:sqref>
        </x14:dataValidation>
        <x14:dataValidation type="list" allowBlank="1" showInputMessage="1" showErrorMessage="1" xr:uid="{00000000-0002-0000-0500-000008000000}">
          <x14:formula1>
            <xm:f>Datos!$E$34:$E$38</xm:f>
          </x14:formula1>
          <xm:sqref>P17:Q28</xm:sqref>
        </x14:dataValidation>
        <x14:dataValidation type="list" allowBlank="1" showInputMessage="1" showErrorMessage="1" xr:uid="{00000000-0002-0000-0500-000009000000}">
          <x14:formula1>
            <xm:f>Datos!$F$34:$F$39</xm:f>
          </x14:formula1>
          <xm:sqref>T17:T28</xm:sqref>
        </x14:dataValidation>
        <x14:dataValidation type="list" allowBlank="1" showInputMessage="1" showErrorMessage="1" xr:uid="{00000000-0002-0000-0500-00000A000000}">
          <x14:formula1>
            <xm:f>Datos!$G$26:$G$29</xm:f>
          </x14:formula1>
          <xm:sqref>AR26 AR23 AR20 AS14:AS28 AR14:AR17</xm:sqref>
        </x14:dataValidation>
        <x14:dataValidation type="list" allowBlank="1" showInputMessage="1" showErrorMessage="1" xr:uid="{00000000-0002-0000-0500-00000B000000}">
          <x14:formula1>
            <xm:f>Datos!$N$26:$N$28</xm:f>
          </x14:formula1>
          <xm:sqref>AT20 AT26 AT23 AT17</xm:sqref>
        </x14:dataValidation>
        <x14:dataValidation type="list" allowBlank="1" showInputMessage="1" showErrorMessage="1" xr:uid="{00000000-0002-0000-0500-00000C000000}">
          <x14:formula1>
            <xm:f>Datos!$F$26:$F$30</xm:f>
          </x14:formula1>
          <xm:sqref>AQ26 AQ23 AQ20 AQ14:AQ17</xm:sqref>
        </x14:dataValidation>
        <x14:dataValidation type="list" allowBlank="1" showInputMessage="1" showErrorMessage="1" xr:uid="{00000000-0002-0000-0500-00000D000000}">
          <x14:formula1>
            <xm:f>Datos!$E$26:$E$30</xm:f>
          </x14:formula1>
          <xm:sqref>AP14:AP17 AP26 AP23 AP20</xm:sqref>
        </x14:dataValidation>
        <x14:dataValidation type="list" allowBlank="1" showInputMessage="1" showErrorMessage="1" xr:uid="{00000000-0002-0000-0500-00000E000000}">
          <x14:formula1>
            <xm:f>Datos!$F$5:$F$9</xm:f>
          </x14:formula1>
          <xm:sqref>R14 R17:R28</xm:sqref>
        </x14:dataValidation>
        <x14:dataValidation type="list" allowBlank="1" showInputMessage="1" showErrorMessage="1" xr:uid="{00000000-0002-0000-0500-00000F000000}">
          <x14:formula1>
            <xm:f>Datos!$L$26:$L$28</xm:f>
          </x14:formula1>
          <xm:sqref>AI17:AI28</xm:sqref>
        </x14:dataValidation>
        <x14:dataValidation type="list" allowBlank="1" showInputMessage="1" showErrorMessage="1" xr:uid="{00000000-0002-0000-0500-000010000000}">
          <x14:formula1>
            <xm:f>Datos!$K$26:$K$27</xm:f>
          </x14:formula1>
          <xm:sqref>AH14:AH28</xm:sqref>
        </x14:dataValidation>
        <x14:dataValidation type="list" allowBlank="1" showInputMessage="1" showErrorMessage="1" xr:uid="{00000000-0002-0000-0500-000011000000}">
          <x14:formula1>
            <xm:f>Datos!$J$26:$J$27</xm:f>
          </x14:formula1>
          <xm:sqref>AG14:AG28</xm:sqref>
        </x14:dataValidation>
        <x14:dataValidation type="list" allowBlank="1" showInputMessage="1" showErrorMessage="1" xr:uid="{00000000-0002-0000-0500-000012000000}">
          <x14:formula1>
            <xm:f>Datos!$M$26:$M$27</xm:f>
          </x14:formula1>
          <xm:sqref>AJ14:AJ28</xm:sqref>
        </x14:dataValidation>
        <x14:dataValidation type="list" allowBlank="1" showInputMessage="1" showErrorMessage="1" xr:uid="{00000000-0002-0000-0500-000013000000}">
          <x14:formula1>
            <xm:f>Datos!$I$26:$I$27</xm:f>
          </x14:formula1>
          <xm:sqref>AE14:AE28</xm:sqref>
        </x14:dataValidation>
        <x14:dataValidation type="list" allowBlank="1" showInputMessage="1" showErrorMessage="1" xr:uid="{00000000-0002-0000-0500-000014000000}">
          <x14:formula1>
            <xm:f>Datos!$H$26:$H$28</xm:f>
          </x14:formula1>
          <xm:sqref>AC14:AC28</xm:sqref>
        </x14:dataValidation>
        <x14:dataValidation type="list" allowBlank="1" showInputMessage="1" showErrorMessage="1" xr:uid="{00000000-0002-0000-0500-000015000000}">
          <x14:formula1>
            <xm:f>Datos!$J$34:$J$35</xm:f>
          </x14:formula1>
          <xm:sqref>BM14:BM28</xm:sqref>
        </x14:dataValidation>
        <x14:dataValidation type="list" allowBlank="1" showInputMessage="1" showErrorMessage="1" xr:uid="{00000000-0002-0000-0500-000016000000}">
          <x14:formula1>
            <xm:f>Datos!$I$34:$I$35</xm:f>
          </x14:formula1>
          <xm:sqref>BO14:BO28</xm:sqref>
        </x14:dataValidation>
        <x14:dataValidation type="list" allowBlank="1" showInputMessage="1" showErrorMessage="1" xr:uid="{00000000-0002-0000-0500-000017000000}">
          <x14:formula1>
            <xm:f>Datos!$O$26:$O$28</xm:f>
          </x14:formula1>
          <xm:sqref>AU14:AU28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30"/>
  <sheetViews>
    <sheetView showGridLines="0" zoomScale="93" zoomScaleNormal="70" workbookViewId="0">
      <selection activeCell="D28" sqref="D28:J28"/>
    </sheetView>
  </sheetViews>
  <sheetFormatPr baseColWidth="10" defaultColWidth="11.42578125" defaultRowHeight="12.75" x14ac:dyDescent="0.2"/>
  <cols>
    <col min="1" max="1" width="1.42578125" style="87" customWidth="1"/>
    <col min="2" max="2" width="6.85546875" style="87" customWidth="1"/>
    <col min="3" max="3" width="39.140625" style="87" customWidth="1"/>
    <col min="4" max="4" width="46" style="87" customWidth="1"/>
    <col min="5" max="14" width="15.42578125" style="87" customWidth="1"/>
    <col min="15" max="15" width="11.42578125" style="87"/>
    <col min="16" max="16" width="30.85546875" style="87" customWidth="1"/>
    <col min="17" max="17" width="31.7109375" style="87" customWidth="1"/>
    <col min="18" max="16384" width="11.42578125" style="87"/>
  </cols>
  <sheetData>
    <row r="1" spans="2:19" x14ac:dyDescent="0.2">
      <c r="B1" s="91"/>
      <c r="C1" s="91"/>
      <c r="D1" s="91"/>
      <c r="E1" s="91"/>
      <c r="F1" s="91"/>
      <c r="G1" s="91"/>
      <c r="H1" s="91"/>
      <c r="I1" s="91"/>
      <c r="J1" s="91"/>
      <c r="K1" s="91"/>
      <c r="L1" s="91"/>
      <c r="M1" s="91"/>
      <c r="N1" s="91"/>
      <c r="O1" s="91"/>
      <c r="P1" s="91"/>
      <c r="Q1" s="91"/>
      <c r="R1" s="91"/>
      <c r="S1" s="91"/>
    </row>
    <row r="2" spans="2:19" x14ac:dyDescent="0.2">
      <c r="B2" s="91"/>
      <c r="C2" s="91"/>
      <c r="D2" s="92"/>
      <c r="E2" s="92"/>
      <c r="F2" s="92"/>
      <c r="G2" s="92"/>
      <c r="H2" s="92"/>
      <c r="I2" s="92"/>
      <c r="J2" s="92"/>
      <c r="K2" s="92"/>
      <c r="L2" s="92"/>
      <c r="M2" s="92"/>
      <c r="N2" s="92"/>
      <c r="O2" s="91"/>
      <c r="P2" s="91"/>
      <c r="Q2" s="91"/>
      <c r="R2" s="91"/>
      <c r="S2" s="91"/>
    </row>
    <row r="3" spans="2:19" ht="60" customHeight="1" x14ac:dyDescent="0.2">
      <c r="B3" s="101" t="s">
        <v>43</v>
      </c>
      <c r="C3" s="437" t="s">
        <v>435</v>
      </c>
      <c r="D3" s="438"/>
      <c r="E3" s="100" t="s">
        <v>436</v>
      </c>
      <c r="F3" s="100" t="s">
        <v>437</v>
      </c>
      <c r="G3" s="100" t="s">
        <v>438</v>
      </c>
      <c r="H3" s="100" t="s">
        <v>439</v>
      </c>
      <c r="I3" s="100" t="s">
        <v>440</v>
      </c>
      <c r="J3" s="100" t="s">
        <v>441</v>
      </c>
      <c r="K3" s="100" t="s">
        <v>442</v>
      </c>
      <c r="L3" s="100" t="s">
        <v>443</v>
      </c>
      <c r="M3" s="100" t="s">
        <v>444</v>
      </c>
      <c r="N3" s="100" t="s">
        <v>445</v>
      </c>
      <c r="O3" s="91"/>
      <c r="R3" s="91"/>
      <c r="S3" s="91"/>
    </row>
    <row r="4" spans="2:19" ht="24" customHeight="1" x14ac:dyDescent="0.2">
      <c r="B4" s="93">
        <v>1</v>
      </c>
      <c r="C4" s="436" t="s">
        <v>446</v>
      </c>
      <c r="D4" s="436"/>
      <c r="E4" s="97" t="s">
        <v>155</v>
      </c>
      <c r="F4" s="97" t="s">
        <v>155</v>
      </c>
      <c r="G4" s="97"/>
      <c r="H4" s="97" t="s">
        <v>155</v>
      </c>
      <c r="I4" s="97"/>
      <c r="J4" s="97" t="s">
        <v>155</v>
      </c>
      <c r="K4" s="97" t="s">
        <v>155</v>
      </c>
      <c r="L4" s="97"/>
      <c r="M4" s="97"/>
      <c r="N4" s="97"/>
      <c r="O4" s="91"/>
      <c r="R4" s="91"/>
      <c r="S4" s="91"/>
    </row>
    <row r="5" spans="2:19" ht="24" customHeight="1" x14ac:dyDescent="0.2">
      <c r="B5" s="93">
        <v>2</v>
      </c>
      <c r="C5" s="436" t="s">
        <v>447</v>
      </c>
      <c r="D5" s="436"/>
      <c r="E5" s="97" t="s">
        <v>155</v>
      </c>
      <c r="F5" s="97" t="s">
        <v>155</v>
      </c>
      <c r="G5" s="97"/>
      <c r="H5" s="97" t="s">
        <v>155</v>
      </c>
      <c r="I5" s="97"/>
      <c r="J5" s="97" t="s">
        <v>155</v>
      </c>
      <c r="K5" s="97" t="s">
        <v>155</v>
      </c>
      <c r="L5" s="97"/>
      <c r="M5" s="97"/>
      <c r="N5" s="97"/>
      <c r="O5" s="91"/>
      <c r="R5" s="91"/>
      <c r="S5" s="91"/>
    </row>
    <row r="6" spans="2:19" ht="24" customHeight="1" x14ac:dyDescent="0.2">
      <c r="B6" s="93">
        <v>3</v>
      </c>
      <c r="C6" s="436" t="s">
        <v>448</v>
      </c>
      <c r="D6" s="436"/>
      <c r="E6" s="97" t="s">
        <v>155</v>
      </c>
      <c r="F6" s="97" t="s">
        <v>155</v>
      </c>
      <c r="G6" s="97"/>
      <c r="H6" s="97" t="s">
        <v>219</v>
      </c>
      <c r="I6" s="97"/>
      <c r="J6" s="97" t="s">
        <v>155</v>
      </c>
      <c r="K6" s="97" t="s">
        <v>219</v>
      </c>
      <c r="L6" s="97"/>
      <c r="M6" s="97"/>
      <c r="N6" s="97"/>
      <c r="O6" s="91"/>
      <c r="R6" s="91"/>
      <c r="S6" s="91"/>
    </row>
    <row r="7" spans="2:19" ht="24" customHeight="1" x14ac:dyDescent="0.2">
      <c r="B7" s="93">
        <v>4</v>
      </c>
      <c r="C7" s="436" t="s">
        <v>449</v>
      </c>
      <c r="D7" s="436"/>
      <c r="E7" s="97" t="s">
        <v>155</v>
      </c>
      <c r="F7" s="97" t="s">
        <v>155</v>
      </c>
      <c r="G7" s="97"/>
      <c r="H7" s="97" t="s">
        <v>219</v>
      </c>
      <c r="I7" s="97"/>
      <c r="J7" s="97" t="s">
        <v>155</v>
      </c>
      <c r="K7" s="97" t="s">
        <v>219</v>
      </c>
      <c r="L7" s="97"/>
      <c r="M7" s="97"/>
      <c r="N7" s="97"/>
      <c r="O7" s="91"/>
      <c r="R7" s="91"/>
      <c r="S7" s="91"/>
    </row>
    <row r="8" spans="2:19" ht="24" customHeight="1" x14ac:dyDescent="0.2">
      <c r="B8" s="93">
        <v>5</v>
      </c>
      <c r="C8" s="436" t="s">
        <v>450</v>
      </c>
      <c r="D8" s="436"/>
      <c r="E8" s="97" t="s">
        <v>155</v>
      </c>
      <c r="F8" s="97" t="s">
        <v>155</v>
      </c>
      <c r="G8" s="97"/>
      <c r="H8" s="97" t="s">
        <v>155</v>
      </c>
      <c r="I8" s="97"/>
      <c r="J8" s="97" t="s">
        <v>155</v>
      </c>
      <c r="K8" s="97" t="s">
        <v>155</v>
      </c>
      <c r="L8" s="97"/>
      <c r="M8" s="97"/>
      <c r="N8" s="97"/>
      <c r="O8" s="91"/>
      <c r="P8" s="91"/>
      <c r="Q8" s="91"/>
      <c r="R8" s="91"/>
      <c r="S8" s="91"/>
    </row>
    <row r="9" spans="2:19" ht="24" customHeight="1" x14ac:dyDescent="0.2">
      <c r="B9" s="93">
        <v>6</v>
      </c>
      <c r="C9" s="436" t="s">
        <v>451</v>
      </c>
      <c r="D9" s="436"/>
      <c r="E9" s="97" t="s">
        <v>155</v>
      </c>
      <c r="F9" s="97" t="s">
        <v>155</v>
      </c>
      <c r="G9" s="97"/>
      <c r="H9" s="97" t="s">
        <v>155</v>
      </c>
      <c r="I9" s="97"/>
      <c r="J9" s="97" t="s">
        <v>155</v>
      </c>
      <c r="K9" s="97" t="s">
        <v>219</v>
      </c>
      <c r="L9" s="97"/>
      <c r="M9" s="97"/>
      <c r="N9" s="97"/>
      <c r="O9" s="91"/>
      <c r="P9" s="91"/>
      <c r="Q9" s="91"/>
      <c r="R9" s="91"/>
      <c r="S9" s="91"/>
    </row>
    <row r="10" spans="2:19" ht="24" customHeight="1" x14ac:dyDescent="0.2">
      <c r="B10" s="93">
        <v>7</v>
      </c>
      <c r="C10" s="436" t="s">
        <v>452</v>
      </c>
      <c r="D10" s="436"/>
      <c r="E10" s="97" t="s">
        <v>155</v>
      </c>
      <c r="F10" s="97" t="s">
        <v>155</v>
      </c>
      <c r="G10" s="97"/>
      <c r="H10" s="97" t="s">
        <v>219</v>
      </c>
      <c r="I10" s="97"/>
      <c r="J10" s="97" t="s">
        <v>155</v>
      </c>
      <c r="K10" s="97" t="s">
        <v>155</v>
      </c>
      <c r="L10" s="97"/>
      <c r="M10" s="97"/>
      <c r="N10" s="97"/>
      <c r="O10" s="91"/>
      <c r="P10" s="91"/>
      <c r="Q10" s="91"/>
      <c r="R10" s="91"/>
      <c r="S10" s="91"/>
    </row>
    <row r="11" spans="2:19" ht="41.25" customHeight="1" x14ac:dyDescent="0.2">
      <c r="B11" s="93">
        <v>8</v>
      </c>
      <c r="C11" s="436" t="s">
        <v>453</v>
      </c>
      <c r="D11" s="436"/>
      <c r="E11" s="97" t="s">
        <v>155</v>
      </c>
      <c r="F11" s="97" t="s">
        <v>155</v>
      </c>
      <c r="G11" s="97"/>
      <c r="H11" s="97" t="s">
        <v>219</v>
      </c>
      <c r="I11" s="97"/>
      <c r="J11" s="181" t="s">
        <v>219</v>
      </c>
      <c r="K11" s="97" t="s">
        <v>155</v>
      </c>
      <c r="L11" s="97"/>
      <c r="M11" s="97"/>
      <c r="N11" s="97"/>
      <c r="O11" s="91"/>
      <c r="P11" s="91"/>
      <c r="Q11" s="91"/>
      <c r="R11" s="91"/>
      <c r="S11" s="91"/>
    </row>
    <row r="12" spans="2:19" ht="24" customHeight="1" x14ac:dyDescent="0.2">
      <c r="B12" s="93">
        <v>9</v>
      </c>
      <c r="C12" s="436" t="s">
        <v>454</v>
      </c>
      <c r="D12" s="436"/>
      <c r="E12" s="97" t="s">
        <v>155</v>
      </c>
      <c r="F12" s="97" t="s">
        <v>155</v>
      </c>
      <c r="G12" s="97"/>
      <c r="H12" s="97" t="s">
        <v>219</v>
      </c>
      <c r="I12" s="97"/>
      <c r="J12" s="97" t="s">
        <v>219</v>
      </c>
      <c r="K12" s="97" t="s">
        <v>219</v>
      </c>
      <c r="L12" s="97"/>
      <c r="M12" s="97"/>
      <c r="N12" s="97"/>
      <c r="O12" s="91"/>
      <c r="P12" s="91"/>
      <c r="Q12" s="91"/>
      <c r="R12" s="91"/>
      <c r="S12" s="91"/>
    </row>
    <row r="13" spans="2:19" ht="24" customHeight="1" x14ac:dyDescent="0.2">
      <c r="B13" s="93">
        <v>10</v>
      </c>
      <c r="C13" s="436" t="s">
        <v>455</v>
      </c>
      <c r="D13" s="436"/>
      <c r="E13" s="97" t="s">
        <v>155</v>
      </c>
      <c r="F13" s="97" t="s">
        <v>155</v>
      </c>
      <c r="G13" s="97"/>
      <c r="H13" s="97" t="s">
        <v>155</v>
      </c>
      <c r="I13" s="97"/>
      <c r="J13" s="97" t="s">
        <v>155</v>
      </c>
      <c r="K13" s="97" t="s">
        <v>155</v>
      </c>
      <c r="L13" s="97"/>
      <c r="M13" s="97"/>
      <c r="N13" s="97"/>
      <c r="O13" s="91"/>
      <c r="P13" s="91"/>
      <c r="Q13" s="91"/>
      <c r="R13" s="91"/>
      <c r="S13" s="91"/>
    </row>
    <row r="14" spans="2:19" ht="24" customHeight="1" x14ac:dyDescent="0.2">
      <c r="B14" s="93">
        <v>11</v>
      </c>
      <c r="C14" s="436" t="s">
        <v>456</v>
      </c>
      <c r="D14" s="436"/>
      <c r="E14" s="97" t="s">
        <v>155</v>
      </c>
      <c r="F14" s="97" t="s">
        <v>155</v>
      </c>
      <c r="G14" s="97"/>
      <c r="H14" s="97" t="s">
        <v>219</v>
      </c>
      <c r="I14" s="97"/>
      <c r="J14" s="97" t="s">
        <v>155</v>
      </c>
      <c r="K14" s="97" t="s">
        <v>219</v>
      </c>
      <c r="L14" s="97"/>
      <c r="M14" s="97"/>
      <c r="N14" s="97"/>
      <c r="O14" s="91"/>
      <c r="P14" s="91"/>
      <c r="Q14" s="91"/>
      <c r="R14" s="91"/>
      <c r="S14" s="91"/>
    </row>
    <row r="15" spans="2:19" ht="24" customHeight="1" x14ac:dyDescent="0.2">
      <c r="B15" s="93">
        <v>12</v>
      </c>
      <c r="C15" s="436" t="s">
        <v>457</v>
      </c>
      <c r="D15" s="436"/>
      <c r="E15" s="97" t="s">
        <v>155</v>
      </c>
      <c r="F15" s="97" t="s">
        <v>155</v>
      </c>
      <c r="G15" s="97"/>
      <c r="H15" s="97" t="s">
        <v>155</v>
      </c>
      <c r="I15" s="97"/>
      <c r="J15" s="97" t="s">
        <v>155</v>
      </c>
      <c r="K15" s="97" t="s">
        <v>155</v>
      </c>
      <c r="L15" s="97"/>
      <c r="M15" s="97"/>
      <c r="N15" s="97"/>
      <c r="O15" s="91"/>
      <c r="P15" s="91"/>
      <c r="Q15" s="91"/>
      <c r="R15" s="91"/>
      <c r="S15" s="91"/>
    </row>
    <row r="16" spans="2:19" ht="24" customHeight="1" x14ac:dyDescent="0.2">
      <c r="B16" s="93">
        <v>13</v>
      </c>
      <c r="C16" s="436" t="s">
        <v>458</v>
      </c>
      <c r="D16" s="436"/>
      <c r="E16" s="97" t="s">
        <v>155</v>
      </c>
      <c r="F16" s="97" t="s">
        <v>155</v>
      </c>
      <c r="G16" s="97"/>
      <c r="H16" s="97" t="s">
        <v>155</v>
      </c>
      <c r="I16" s="97"/>
      <c r="J16" s="97" t="s">
        <v>155</v>
      </c>
      <c r="K16" s="97" t="s">
        <v>155</v>
      </c>
      <c r="L16" s="97"/>
      <c r="M16" s="97"/>
      <c r="N16" s="97"/>
      <c r="O16" s="91"/>
      <c r="P16" s="91"/>
      <c r="Q16" s="91"/>
      <c r="R16" s="91"/>
      <c r="S16"/>
    </row>
    <row r="17" spans="2:19" ht="24" customHeight="1" x14ac:dyDescent="0.2">
      <c r="B17" s="93">
        <v>14</v>
      </c>
      <c r="C17" s="436" t="s">
        <v>459</v>
      </c>
      <c r="D17" s="436"/>
      <c r="E17" s="97" t="s">
        <v>155</v>
      </c>
      <c r="F17" s="97" t="s">
        <v>155</v>
      </c>
      <c r="G17" s="97"/>
      <c r="H17" s="97" t="s">
        <v>155</v>
      </c>
      <c r="I17" s="97"/>
      <c r="J17" s="97" t="s">
        <v>155</v>
      </c>
      <c r="K17" s="97" t="s">
        <v>155</v>
      </c>
      <c r="L17" s="97"/>
      <c r="M17" s="97"/>
      <c r="N17" s="97"/>
      <c r="O17" s="91"/>
      <c r="P17" s="91"/>
      <c r="Q17" s="91"/>
      <c r="R17" s="91"/>
      <c r="S17"/>
    </row>
    <row r="18" spans="2:19" ht="24" customHeight="1" x14ac:dyDescent="0.2">
      <c r="B18" s="93">
        <v>15</v>
      </c>
      <c r="C18" s="436" t="s">
        <v>460</v>
      </c>
      <c r="D18" s="436"/>
      <c r="E18" s="97" t="s">
        <v>155</v>
      </c>
      <c r="F18" s="97" t="s">
        <v>155</v>
      </c>
      <c r="G18" s="97"/>
      <c r="H18" s="97" t="s">
        <v>155</v>
      </c>
      <c r="I18" s="97"/>
      <c r="J18" s="97" t="s">
        <v>155</v>
      </c>
      <c r="K18" s="97" t="s">
        <v>219</v>
      </c>
      <c r="L18" s="97"/>
      <c r="M18" s="97"/>
      <c r="N18" s="97"/>
      <c r="O18" s="91"/>
      <c r="P18" s="91"/>
      <c r="Q18" s="91"/>
      <c r="R18" s="91"/>
      <c r="S18"/>
    </row>
    <row r="19" spans="2:19" ht="24" customHeight="1" x14ac:dyDescent="0.2">
      <c r="B19" s="93">
        <v>16</v>
      </c>
      <c r="C19" s="436" t="s">
        <v>461</v>
      </c>
      <c r="D19" s="436"/>
      <c r="E19" s="97" t="s">
        <v>219</v>
      </c>
      <c r="F19" s="97" t="s">
        <v>219</v>
      </c>
      <c r="G19" s="97"/>
      <c r="H19" s="97" t="s">
        <v>219</v>
      </c>
      <c r="I19" s="97"/>
      <c r="J19" s="97" t="s">
        <v>219</v>
      </c>
      <c r="K19" s="97" t="s">
        <v>219</v>
      </c>
      <c r="L19" s="97"/>
      <c r="M19" s="97"/>
      <c r="N19" s="97"/>
      <c r="O19" s="91"/>
      <c r="P19" s="91"/>
      <c r="Q19" s="91"/>
      <c r="R19" s="91"/>
      <c r="S19"/>
    </row>
    <row r="20" spans="2:19" ht="24" customHeight="1" x14ac:dyDescent="0.2">
      <c r="B20" s="93">
        <v>17</v>
      </c>
      <c r="C20" s="436" t="s">
        <v>462</v>
      </c>
      <c r="D20" s="436"/>
      <c r="E20" s="97" t="s">
        <v>219</v>
      </c>
      <c r="F20" s="97" t="s">
        <v>155</v>
      </c>
      <c r="G20" s="97"/>
      <c r="H20" s="97" t="s">
        <v>219</v>
      </c>
      <c r="I20" s="97"/>
      <c r="J20" s="97" t="s">
        <v>155</v>
      </c>
      <c r="K20" s="97" t="s">
        <v>219</v>
      </c>
      <c r="L20" s="97"/>
      <c r="M20" s="97"/>
      <c r="N20" s="97"/>
      <c r="O20" s="91"/>
      <c r="P20" s="91"/>
      <c r="Q20" s="91"/>
      <c r="R20" s="91"/>
      <c r="S20"/>
    </row>
    <row r="21" spans="2:19" ht="24" customHeight="1" x14ac:dyDescent="0.2">
      <c r="B21" s="93">
        <v>18</v>
      </c>
      <c r="C21" s="436" t="s">
        <v>463</v>
      </c>
      <c r="D21" s="436"/>
      <c r="E21" s="97" t="s">
        <v>155</v>
      </c>
      <c r="F21" s="97" t="s">
        <v>155</v>
      </c>
      <c r="G21" s="97"/>
      <c r="H21" s="97" t="s">
        <v>219</v>
      </c>
      <c r="I21" s="97"/>
      <c r="J21" s="97" t="s">
        <v>155</v>
      </c>
      <c r="K21" s="97" t="s">
        <v>219</v>
      </c>
      <c r="L21" s="97"/>
      <c r="M21" s="97"/>
      <c r="N21" s="97"/>
      <c r="O21" s="91"/>
      <c r="P21" s="91"/>
      <c r="Q21" s="91"/>
      <c r="R21" s="91"/>
      <c r="S21"/>
    </row>
    <row r="22" spans="2:19" ht="24" customHeight="1" x14ac:dyDescent="0.2">
      <c r="B22" s="93">
        <v>19</v>
      </c>
      <c r="C22" s="436" t="s">
        <v>464</v>
      </c>
      <c r="D22" s="436"/>
      <c r="E22" s="97" t="s">
        <v>219</v>
      </c>
      <c r="F22" s="97" t="s">
        <v>219</v>
      </c>
      <c r="G22" s="97"/>
      <c r="H22" s="97" t="s">
        <v>219</v>
      </c>
      <c r="I22" s="97"/>
      <c r="J22" s="97" t="s">
        <v>219</v>
      </c>
      <c r="K22" s="97" t="s">
        <v>219</v>
      </c>
      <c r="L22" s="97"/>
      <c r="M22" s="97"/>
      <c r="N22" s="97"/>
      <c r="O22" s="91"/>
      <c r="P22" s="91"/>
      <c r="Q22" s="91"/>
      <c r="R22" s="91"/>
      <c r="S22" s="91"/>
    </row>
    <row r="23" spans="2:19" ht="18.75" x14ac:dyDescent="0.2">
      <c r="B23" s="91"/>
      <c r="C23" s="91"/>
      <c r="D23" s="98" t="s">
        <v>465</v>
      </c>
      <c r="E23" s="99">
        <f t="shared" ref="E23:N23" si="0">COUNTIFS(E4:E22,"SI")</f>
        <v>16</v>
      </c>
      <c r="F23" s="99">
        <f t="shared" si="0"/>
        <v>17</v>
      </c>
      <c r="G23" s="99">
        <f t="shared" si="0"/>
        <v>0</v>
      </c>
      <c r="H23" s="99">
        <f t="shared" si="0"/>
        <v>9</v>
      </c>
      <c r="I23" s="99">
        <f t="shared" si="0"/>
        <v>0</v>
      </c>
      <c r="J23" s="99">
        <f t="shared" si="0"/>
        <v>15</v>
      </c>
      <c r="K23" s="99">
        <f t="shared" si="0"/>
        <v>9</v>
      </c>
      <c r="L23" s="99">
        <f t="shared" si="0"/>
        <v>0</v>
      </c>
      <c r="M23" s="99">
        <f t="shared" si="0"/>
        <v>0</v>
      </c>
      <c r="N23" s="99">
        <f t="shared" si="0"/>
        <v>0</v>
      </c>
      <c r="O23" s="91"/>
      <c r="P23" s="91"/>
      <c r="Q23" s="91"/>
      <c r="R23" s="91"/>
      <c r="S23" s="91"/>
    </row>
    <row r="24" spans="2:19" ht="15.75" x14ac:dyDescent="0.2">
      <c r="B24" s="91"/>
      <c r="C24" s="91"/>
      <c r="D24" s="94"/>
      <c r="E24" s="91"/>
      <c r="F24" s="91"/>
      <c r="G24" s="91"/>
      <c r="H24" s="91"/>
      <c r="I24" s="91"/>
      <c r="J24" s="91"/>
      <c r="K24" s="91"/>
      <c r="L24" s="91"/>
      <c r="M24" s="91"/>
      <c r="N24" s="91"/>
      <c r="O24" s="91"/>
      <c r="P24" s="91"/>
      <c r="Q24" s="91"/>
      <c r="R24" s="91"/>
      <c r="S24" s="91"/>
    </row>
    <row r="25" spans="2:19" ht="15" x14ac:dyDescent="0.2">
      <c r="B25" s="91"/>
      <c r="C25" s="91"/>
      <c r="D25" s="91"/>
      <c r="E25" s="91"/>
      <c r="F25" s="91"/>
      <c r="G25" s="91"/>
      <c r="H25" s="91"/>
      <c r="I25" s="91"/>
      <c r="J25" s="91"/>
      <c r="K25" s="91"/>
      <c r="L25" s="91"/>
      <c r="M25" s="91"/>
      <c r="N25" s="91"/>
      <c r="O25" s="91"/>
      <c r="P25" s="108" t="s">
        <v>466</v>
      </c>
      <c r="Q25" s="108" t="s">
        <v>36</v>
      </c>
      <c r="R25" s="91"/>
      <c r="S25" s="91"/>
    </row>
    <row r="26" spans="2:19" s="88" customFormat="1" ht="47.25" customHeight="1" x14ac:dyDescent="0.2">
      <c r="B26" s="95"/>
      <c r="C26" s="95"/>
      <c r="D26" s="102" t="s">
        <v>467</v>
      </c>
      <c r="E26" s="124" t="str">
        <f>IF(E23=0,"",IF(E23&lt;=5,"Moderado",IF(E23&lt;=11,"Mayor",IF(E23&lt;=19,"Catastrófico",0))))</f>
        <v>Catastrófico</v>
      </c>
      <c r="F26" s="124" t="str">
        <f t="shared" ref="F26:N26" si="1">IF(F23=0,"",IF(F23&lt;=5,"Moderado",IF(F23&lt;=11,"Mayor",IF(F23&lt;=19,"Catastrófico",0))))</f>
        <v>Catastrófico</v>
      </c>
      <c r="G26" s="124" t="str">
        <f t="shared" si="1"/>
        <v/>
      </c>
      <c r="H26" s="124" t="str">
        <f t="shared" si="1"/>
        <v>Mayor</v>
      </c>
      <c r="I26" s="124" t="str">
        <f t="shared" si="1"/>
        <v/>
      </c>
      <c r="J26" s="124" t="str">
        <f t="shared" si="1"/>
        <v>Catastrófico</v>
      </c>
      <c r="K26" s="124" t="str">
        <f t="shared" si="1"/>
        <v>Mayor</v>
      </c>
      <c r="L26" s="124" t="str">
        <f t="shared" si="1"/>
        <v/>
      </c>
      <c r="M26" s="124" t="str">
        <f t="shared" si="1"/>
        <v/>
      </c>
      <c r="N26" s="124" t="str">
        <f t="shared" si="1"/>
        <v/>
      </c>
      <c r="O26" s="95"/>
      <c r="P26" s="220" t="s">
        <v>208</v>
      </c>
      <c r="Q26" s="109" t="s">
        <v>164</v>
      </c>
      <c r="R26" s="95"/>
      <c r="S26" s="95"/>
    </row>
    <row r="27" spans="2:19" s="88" customFormat="1" ht="53.25" customHeight="1" x14ac:dyDescent="0.2">
      <c r="B27" s="95"/>
      <c r="C27" s="95"/>
      <c r="D27" s="206" t="s">
        <v>468</v>
      </c>
      <c r="E27" s="206"/>
      <c r="F27" s="206"/>
      <c r="G27" s="206"/>
      <c r="H27" s="206"/>
      <c r="I27" s="206"/>
      <c r="J27" s="206"/>
      <c r="K27" s="206"/>
      <c r="L27" s="206"/>
      <c r="M27" s="206"/>
      <c r="N27" s="206"/>
      <c r="O27" s="95"/>
      <c r="P27" s="82" t="s">
        <v>180</v>
      </c>
      <c r="Q27" s="109" t="s">
        <v>189</v>
      </c>
      <c r="R27" s="95"/>
      <c r="S27" s="95"/>
    </row>
    <row r="28" spans="2:19" ht="51.75" customHeight="1" x14ac:dyDescent="0.2">
      <c r="B28" s="91"/>
      <c r="C28" s="91"/>
      <c r="D28" s="219"/>
      <c r="E28" s="219"/>
      <c r="F28" s="219"/>
      <c r="G28" s="219"/>
      <c r="H28" s="219"/>
      <c r="I28" s="219"/>
      <c r="J28" s="219"/>
      <c r="K28" s="91"/>
      <c r="L28" s="91"/>
      <c r="M28" s="91"/>
      <c r="N28" s="91"/>
      <c r="O28" s="91"/>
      <c r="P28" s="83" t="s">
        <v>165</v>
      </c>
      <c r="Q28" s="109" t="s">
        <v>207</v>
      </c>
      <c r="R28" s="91"/>
      <c r="S28" s="91"/>
    </row>
    <row r="29" spans="2:19" x14ac:dyDescent="0.2">
      <c r="B29" s="91"/>
      <c r="C29" s="91"/>
      <c r="D29" s="91"/>
      <c r="E29" s="91"/>
      <c r="F29" s="91"/>
      <c r="G29" s="91"/>
      <c r="H29" s="91"/>
      <c r="I29" s="91"/>
      <c r="J29" s="91"/>
      <c r="K29" s="91"/>
      <c r="L29" s="91"/>
      <c r="M29" s="91"/>
      <c r="N29" s="91"/>
      <c r="O29" s="91"/>
      <c r="R29" s="91"/>
      <c r="S29" s="91"/>
    </row>
    <row r="30" spans="2:19" ht="15.75" customHeight="1" x14ac:dyDescent="0.2">
      <c r="B30" s="91"/>
      <c r="C30" s="103" t="s">
        <v>469</v>
      </c>
      <c r="D30" s="96"/>
      <c r="E30" s="91"/>
      <c r="F30" s="91"/>
      <c r="G30" s="91"/>
      <c r="H30" s="91"/>
      <c r="I30" s="91"/>
      <c r="J30" s="91"/>
      <c r="K30" s="91"/>
      <c r="L30" s="91"/>
      <c r="M30" s="91"/>
      <c r="N30" s="91"/>
      <c r="O30" s="91"/>
      <c r="P30" s="91"/>
      <c r="Q30" s="91"/>
      <c r="R30" s="91"/>
      <c r="S30" s="91"/>
    </row>
  </sheetData>
  <mergeCells count="20">
    <mergeCell ref="C4:D4"/>
    <mergeCell ref="C5:D5"/>
    <mergeCell ref="C3:D3"/>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2:D22"/>
    <mergeCell ref="C21:D21"/>
  </mergeCells>
  <conditionalFormatting sqref="E4:N22">
    <cfRule type="containsText" dxfId="5" priority="21" operator="containsText" text="SI">
      <formula>NOT(ISERROR(SEARCH("SI",E4)))</formula>
    </cfRule>
  </conditionalFormatting>
  <conditionalFormatting sqref="E26:N26">
    <cfRule type="containsText" dxfId="4" priority="1" operator="containsText" text="CATASTRÓFICO">
      <formula>NOT(ISERROR(SEARCH("CATASTRÓFICO",E26)))</formula>
    </cfRule>
    <cfRule type="containsText" dxfId="3" priority="2" operator="containsText" text="MAYOR">
      <formula>NOT(ISERROR(SEARCH("MAYOR",E26)))</formula>
    </cfRule>
    <cfRule type="containsText" dxfId="2" priority="3" operator="containsText" text="MODERADO">
      <formula>NOT(ISERROR(SEARCH("MODERADO",E26)))</formula>
    </cfRule>
    <cfRule type="containsText" dxfId="1" priority="4" operator="containsText" text="MENOR">
      <formula>NOT(ISERROR(SEARCH("MENOR",E26)))</formula>
    </cfRule>
    <cfRule type="containsText" dxfId="0" priority="5" operator="containsText" text="LEVE">
      <formula>NOT(ISERROR(SEARCH("LEVE",E26)))</formula>
    </cfRule>
  </conditionalFormatting>
  <pageMargins left="0.7" right="0.7" top="0.75" bottom="0.75" header="0.3" footer="0.3"/>
  <pageSetup paperSize="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Datos!$C$15:$C$16</xm:f>
          </x14:formula1>
          <xm:sqref>E4:N22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2:K11"/>
  <sheetViews>
    <sheetView showGridLines="0" workbookViewId="0">
      <selection activeCell="N9" sqref="N9"/>
    </sheetView>
  </sheetViews>
  <sheetFormatPr baseColWidth="10" defaultColWidth="11.42578125" defaultRowHeight="12.75" x14ac:dyDescent="0.2"/>
  <cols>
    <col min="1" max="1" width="5.42578125" customWidth="1"/>
    <col min="2" max="2" width="5.28515625" customWidth="1"/>
    <col min="3" max="3" width="10.140625" customWidth="1"/>
    <col min="4" max="4" width="8.140625" hidden="1" customWidth="1"/>
    <col min="5" max="9" width="13.7109375" customWidth="1"/>
    <col min="10" max="10" width="7.28515625" customWidth="1"/>
  </cols>
  <sheetData>
    <row r="2" spans="2:11" ht="17.25" customHeight="1" x14ac:dyDescent="0.2">
      <c r="E2" s="430" t="s">
        <v>470</v>
      </c>
      <c r="F2" s="430"/>
      <c r="G2" s="430"/>
      <c r="H2" s="430"/>
      <c r="I2" s="430"/>
    </row>
    <row r="3" spans="2:11" ht="21.75" customHeight="1" x14ac:dyDescent="0.2">
      <c r="E3" s="439" t="s">
        <v>332</v>
      </c>
      <c r="F3" s="439"/>
      <c r="G3" s="439"/>
      <c r="H3" s="439"/>
      <c r="I3" s="439"/>
    </row>
    <row r="4" spans="2:11" ht="35.25" customHeight="1" x14ac:dyDescent="0.2">
      <c r="E4" s="223" t="s">
        <v>471</v>
      </c>
      <c r="F4" s="223" t="s">
        <v>472</v>
      </c>
      <c r="G4" s="65" t="s">
        <v>473</v>
      </c>
      <c r="H4" s="64" t="s">
        <v>474</v>
      </c>
      <c r="I4" s="64" t="s">
        <v>475</v>
      </c>
    </row>
    <row r="5" spans="2:11" ht="23.25" hidden="1" customHeight="1" x14ac:dyDescent="0.2">
      <c r="E5" s="61" t="s">
        <v>476</v>
      </c>
      <c r="F5" s="61" t="s">
        <v>477</v>
      </c>
      <c r="G5" s="61" t="s">
        <v>478</v>
      </c>
      <c r="H5" s="63" t="s">
        <v>479</v>
      </c>
      <c r="I5" s="61" t="s">
        <v>480</v>
      </c>
    </row>
    <row r="6" spans="2:11" ht="39.75" customHeight="1" x14ac:dyDescent="0.2">
      <c r="B6" s="440" t="s">
        <v>328</v>
      </c>
      <c r="C6" s="65" t="s">
        <v>481</v>
      </c>
      <c r="D6" s="63" t="s">
        <v>482</v>
      </c>
      <c r="E6" s="222" t="s">
        <v>166</v>
      </c>
      <c r="F6" s="222" t="s">
        <v>166</v>
      </c>
      <c r="G6" s="222" t="s">
        <v>166</v>
      </c>
      <c r="H6" s="222" t="s">
        <v>166</v>
      </c>
      <c r="I6" s="221" t="s">
        <v>209</v>
      </c>
      <c r="K6" s="221" t="s">
        <v>209</v>
      </c>
    </row>
    <row r="7" spans="2:11" ht="39.75" customHeight="1" x14ac:dyDescent="0.2">
      <c r="B7" s="440"/>
      <c r="C7" s="65" t="s">
        <v>483</v>
      </c>
      <c r="D7" s="61" t="s">
        <v>479</v>
      </c>
      <c r="E7" s="66" t="s">
        <v>165</v>
      </c>
      <c r="F7" s="66" t="s">
        <v>165</v>
      </c>
      <c r="G7" s="222" t="s">
        <v>166</v>
      </c>
      <c r="H7" s="222" t="s">
        <v>166</v>
      </c>
      <c r="I7" s="221" t="s">
        <v>209</v>
      </c>
      <c r="K7" s="222" t="s">
        <v>166</v>
      </c>
    </row>
    <row r="8" spans="2:11" ht="39.75" customHeight="1" x14ac:dyDescent="0.2">
      <c r="B8" s="440"/>
      <c r="C8" s="65" t="s">
        <v>484</v>
      </c>
      <c r="D8" s="61" t="s">
        <v>478</v>
      </c>
      <c r="E8" s="66" t="s">
        <v>165</v>
      </c>
      <c r="F8" s="66" t="s">
        <v>165</v>
      </c>
      <c r="G8" s="66" t="s">
        <v>165</v>
      </c>
      <c r="H8" s="222" t="s">
        <v>166</v>
      </c>
      <c r="I8" s="221" t="s">
        <v>209</v>
      </c>
      <c r="K8" s="66" t="s">
        <v>165</v>
      </c>
    </row>
    <row r="9" spans="2:11" ht="39.75" customHeight="1" x14ac:dyDescent="0.2">
      <c r="B9" s="440"/>
      <c r="C9" s="65" t="s">
        <v>485</v>
      </c>
      <c r="D9" s="61" t="s">
        <v>477</v>
      </c>
      <c r="E9" s="67" t="s">
        <v>486</v>
      </c>
      <c r="F9" s="66" t="s">
        <v>165</v>
      </c>
      <c r="G9" s="66" t="s">
        <v>165</v>
      </c>
      <c r="H9" s="222" t="s">
        <v>166</v>
      </c>
      <c r="I9" s="221" t="s">
        <v>209</v>
      </c>
    </row>
    <row r="10" spans="2:11" ht="39.75" customHeight="1" x14ac:dyDescent="0.2">
      <c r="B10" s="440"/>
      <c r="C10" s="65" t="s">
        <v>487</v>
      </c>
      <c r="D10" s="61" t="s">
        <v>476</v>
      </c>
      <c r="E10" s="67" t="s">
        <v>486</v>
      </c>
      <c r="F10" s="67" t="s">
        <v>486</v>
      </c>
      <c r="G10" s="66" t="s">
        <v>165</v>
      </c>
      <c r="H10" s="222" t="s">
        <v>166</v>
      </c>
      <c r="I10" s="221" t="s">
        <v>209</v>
      </c>
    </row>
    <row r="11" spans="2:11" ht="32.25" customHeight="1" x14ac:dyDescent="0.2">
      <c r="E11" s="207"/>
      <c r="F11" s="207"/>
    </row>
  </sheetData>
  <mergeCells count="3">
    <mergeCell ref="E2:I2"/>
    <mergeCell ref="E3:I3"/>
    <mergeCell ref="B6:B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EC3CB0865A116429C57F56C68D6A519" ma:contentTypeVersion="11" ma:contentTypeDescription="Crear nuevo documento." ma:contentTypeScope="" ma:versionID="634f31ce346e08b7447e203ba3e39379">
  <xsd:schema xmlns:xsd="http://www.w3.org/2001/XMLSchema" xmlns:xs="http://www.w3.org/2001/XMLSchema" xmlns:p="http://schemas.microsoft.com/office/2006/metadata/properties" xmlns:ns3="5ae4a840-6afb-44f3-a690-023466723ac5" xmlns:ns4="ca2e6be4-8c8f-4b9a-aba2-500c1b74238b" targetNamespace="http://schemas.microsoft.com/office/2006/metadata/properties" ma:root="true" ma:fieldsID="4dd52b9e13c4c663db246040188fca02" ns3:_="" ns4:_="">
    <xsd:import namespace="5ae4a840-6afb-44f3-a690-023466723ac5"/>
    <xsd:import namespace="ca2e6be4-8c8f-4b9a-aba2-500c1b742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4a840-6afb-44f3-a690-023466723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2e6be4-8c8f-4b9a-aba2-500c1b74238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04F48D7-29FA-4C14-BDEC-A45162B37F1F}">
  <ds:schemaRefs>
    <ds:schemaRef ds:uri="5ae4a840-6afb-44f3-a690-023466723ac5"/>
    <ds:schemaRef ds:uri="http://schemas.openxmlformats.org/package/2006/metadata/core-properties"/>
    <ds:schemaRef ds:uri="http://purl.org/dc/dcmitype/"/>
    <ds:schemaRef ds:uri="ca2e6be4-8c8f-4b9a-aba2-500c1b74238b"/>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E9FCA2F-CFF2-405D-B6A8-4DB224F7E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4a840-6afb-44f3-a690-023466723ac5"/>
    <ds:schemaRef ds:uri="ca2e6be4-8c8f-4b9a-aba2-500c1b742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4.xml><?xml version="1.0" encoding="utf-8"?>
<ds:datastoreItem xmlns:ds="http://schemas.openxmlformats.org/officeDocument/2006/customXml" ds:itemID="{59232707-5B60-4CB0-9B48-1CABA58E642A}">
  <ds:schemaRefs>
    <ds:schemaRef ds:uri="http://schemas.microsoft.com/PowerBIAddIn"/>
  </ds:schemaRefs>
</ds:datastoreItem>
</file>

<file path=customXml/itemProps5.xml><?xml version="1.0" encoding="utf-8"?>
<ds:datastoreItem xmlns:ds="http://schemas.openxmlformats.org/officeDocument/2006/customXml" ds:itemID="{FA4E6285-137F-4E11-8D54-8510F54BE3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de riesgos - Corrupción</vt:lpstr>
      <vt:lpstr>Mapa de riesgos</vt:lpstr>
      <vt:lpstr>Mapa de riesgos </vt:lpstr>
      <vt:lpstr>Tablas</vt:lpstr>
      <vt:lpstr>Datos</vt:lpstr>
      <vt:lpstr>Corrupción (Metodología Def (2)</vt:lpstr>
      <vt:lpstr>Calificación de impacto</vt:lpstr>
      <vt:lpstr>Mapa de calor</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Favio Zamora Valero</cp:lastModifiedBy>
  <cp:revision/>
  <dcterms:created xsi:type="dcterms:W3CDTF">2007-05-23T11:34:18Z</dcterms:created>
  <dcterms:modified xsi:type="dcterms:W3CDTF">2023-03-15T17:14:35Z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0x010100AEC3CB0865A116429C57F56C68D6A519</vt:lpwstr>
  </property>
</Properties>
</file>