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camacho\Desktop\ENERO 31\2. RIEGOS ANTI 2018\riesgosdecorrupcin\"/>
    </mc:Choice>
  </mc:AlternateContent>
  <bookViews>
    <workbookView xWindow="0" yWindow="0" windowWidth="28800" windowHeight="10635"/>
  </bookViews>
  <sheets>
    <sheet name="MATRIZ MAPA DE CORRUPCIÓN" sheetId="1" r:id="rId1"/>
    <sheet name="IMPACTO" sheetId="4" r:id="rId2"/>
    <sheet name="RIESGOS_CAUSAS" sheetId="5" state="hidden" r:id="rId3"/>
    <sheet name="RIESGOS_CONSECUENCIAS" sheetId="7" state="hidden" r:id="rId4"/>
    <sheet name="TABLAS DE VALORACIÓN" sheetId="3" r:id="rId5"/>
    <sheet name="Hoja2" sheetId="2" state="hidden" r:id="rId6"/>
  </sheets>
  <definedNames>
    <definedName name="Adelantar_un_proceso_contractual_sin_tener_la_aprobación_correspondiente_por_parte_del_comité_de_contratación_o_de_la_instancia_correspondiente">RIESGOS_CAUSAS!$K$4:$K$9</definedName>
    <definedName name="Adelantar_un_proceso_de_selección_sin_contar_con_la_debida_disponibilidad_presupuestal">RIESGOS_CAUSAS!$J$4:$J$8</definedName>
    <definedName name="Adjudicación_viciada_por_error">RIESGOS_CAUSAS!$O$4:$O$9</definedName>
    <definedName name="Aprobar_adquisiciones_de_bienes__obras_y_servicios_que_no_se_ajustan_a_las_necesidades_o_al_cumplimiento_de_los_objetivos_de_la_entidad">RIESGOS_CAUSAS!$L$4:$L$13</definedName>
    <definedName name="Declaración_desierta_del_proceso_de_selección">RIESGOS_CAUSAS!$N$4:$N$9</definedName>
    <definedName name="Direccionamiento_de_contratación_y_o_vinculación_en_favor_de_un_tercero">RIESGOS_CAUSAS!$F$4:$F$10</definedName>
    <definedName name="IMPACTO">IMPACTO!$I$6:$I$8</definedName>
    <definedName name="Impacto_R">'MATRIZ MAPA DE CORRUPCIÓN'!$AR$9:$AR$11</definedName>
    <definedName name="Imposibilidad_de_celebrar_el_contrato_o_convenio_por_cualquiera_de_las_partes">RIESGOS_CAUSAS!$Q$4:$Q$7</definedName>
    <definedName name="Inadecuada_Formulación_y_Elaboración_del_Plan_Anual_de_Adquisiciones">RIESGOS_CAUSAS!$I$4:$I$10</definedName>
    <definedName name="Inadecuada_liquidación_de_los_contratos_y_convenios">RIESGOS_CAUSAS!$X$4:$X$10</definedName>
    <definedName name="Inadecuado_manejo_del_anticipo">RIESGOS_CAUSAS!$U$4:$U$9</definedName>
    <definedName name="Incumplimiento_de_los_términos_legales_o_pactados_para_la_liquidación_de_los_contratos_o_convenios">RIESGOS_CAUSAS!$Y$4:$Y$9</definedName>
    <definedName name="Incumplimiento_del_pago_de_salarios_y_prestaciones_sociales_por_parte_del_contratista_a_su_equipo_humano">RIESGOS_CAUSAS!$V$4:$V$8</definedName>
    <definedName name="Inestabilidad_de_la_obra">RIESGOS_CAUSAS!$Z$4:$Z$9</definedName>
    <definedName name="Nulidad_absoluta_del_contrato">RIESGOS_CAUSAS!$AA$4:$AA$12</definedName>
    <definedName name="Pérdida_de_información__modificación_o_alteración_de_las_ofertas_a_evaluar_o_de_los_expedientes_que_soportan_los_procesos_de_contratación">RIESGOS_CAUSAS!$G$4:$G$11</definedName>
    <definedName name="Permitir_la_ejecución_del_contrato_sin_el_lleno_de_requisitos_legales">RIESGOS_CAUSAS!$R$4:$R$12</definedName>
    <definedName name="PROCESOS">Hoja2!$C$11:$C$22</definedName>
    <definedName name="Recibir_obras__bienes_y_o_servicios_que_cumplen_con_las_especificaciones_técnicas_establecidas_por_la_Entidad__pero_que_su_correcto_funcionamiento_no_corresponde_con_la_calidad_y_el_tiempo_previsto_por_la_Entidad">RIESGOS_CAUSAS!$AB$4:$AB$10</definedName>
    <definedName name="Recibir_obras__bienes_y_o_servicios_que_no_cumplen_con_las_especificaciones_técnicas_establecidas_por_la_entidad">RIESGOS_CAUSAS!$T$4:$T$13</definedName>
    <definedName name="Retraso_en_la_suscripción_del_contrato">RIESGOS_CAUSAS!$P$4:$P$10</definedName>
    <definedName name="Retrasos_en_el_proceso_de_selección">RIESGOS_CAUSAS!$M$4:$M$8</definedName>
    <definedName name="RIESGOS_1">RIESGOS_CAUSAS!$D$4:$D$27</definedName>
    <definedName name="SELECCION">RIESGOS_1</definedName>
    <definedName name="Selección_de_contratistas_que_no_cuenten_con_la_capacidad_financiera_y_o_técnica_y_o_jurídica_necesarias_para_la_ejecución_del_contrato">RIESGOS_CAUSAS!$E$4:$E$16</definedName>
    <definedName name="Suspensión_del_proceso_de_selección">RIESGOS_CAUSAS!$H$4:$H$11</definedName>
    <definedName name="Terminación_anticipada_del_contrato">RIESGOS_CAUSAS!$W$4:$W$12</definedName>
    <definedName name="Terminación_unilateral_del_contrato">RIESGOS_CAUSAS!$S$4:$S$11</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12" i="1" l="1"/>
  <c r="U18" i="1"/>
  <c r="I18" i="1"/>
  <c r="U17" i="1"/>
  <c r="I17" i="1"/>
  <c r="U16" i="1"/>
  <c r="I16" i="1"/>
  <c r="U15" i="1"/>
  <c r="I15" i="1"/>
  <c r="U14" i="1"/>
  <c r="I14" i="1"/>
  <c r="V13" i="1"/>
  <c r="U13" i="1"/>
  <c r="I13" i="1"/>
  <c r="V12" i="1"/>
  <c r="U12" i="1"/>
  <c r="AH9" i="1" l="1"/>
  <c r="H9" i="1"/>
  <c r="I9" i="1" s="1"/>
  <c r="U17" i="3"/>
  <c r="U18" i="3"/>
  <c r="U19" i="3"/>
  <c r="U20" i="3"/>
  <c r="U16" i="3"/>
  <c r="T17" i="3"/>
  <c r="T18" i="3"/>
  <c r="T19" i="3"/>
  <c r="T20" i="3"/>
  <c r="T16" i="3"/>
  <c r="S17" i="3"/>
  <c r="S18" i="3"/>
  <c r="S19" i="3"/>
  <c r="S20" i="3"/>
  <c r="AL12" i="1"/>
  <c r="AL13" i="1"/>
  <c r="AL14" i="1"/>
  <c r="AL15" i="1"/>
  <c r="AL16" i="1"/>
  <c r="AL17" i="1"/>
  <c r="AL18" i="1"/>
  <c r="AL19" i="1"/>
  <c r="AL20" i="1"/>
  <c r="AH11" i="1"/>
  <c r="H11" i="1" s="1"/>
  <c r="I11" i="1" s="1"/>
  <c r="U10" i="1"/>
  <c r="AM10" i="1" s="1"/>
  <c r="V10" i="1" s="1"/>
  <c r="AJ10" i="1" s="1"/>
  <c r="X10" i="1" s="1"/>
  <c r="U11" i="1"/>
  <c r="AM11" i="1" s="1"/>
  <c r="V11" i="1" s="1"/>
  <c r="AJ11" i="1" s="1"/>
  <c r="X11" i="1" s="1"/>
  <c r="AH10" i="1"/>
  <c r="H10" i="1" s="1"/>
  <c r="I10" i="1" s="1"/>
  <c r="E26" i="4"/>
  <c r="AL11" i="1" s="1"/>
  <c r="F26" i="4"/>
  <c r="O7" i="3"/>
  <c r="O8" i="3"/>
  <c r="O9" i="3"/>
  <c r="O10" i="3"/>
  <c r="O6" i="3"/>
  <c r="N7" i="3"/>
  <c r="N8" i="3"/>
  <c r="N9" i="3"/>
  <c r="N10" i="3"/>
  <c r="N6" i="3"/>
  <c r="M8" i="3"/>
  <c r="M9" i="3"/>
  <c r="M10" i="3"/>
  <c r="M7" i="3"/>
  <c r="M6" i="3"/>
  <c r="U9" i="1"/>
  <c r="AM9" i="1" s="1"/>
  <c r="V9" i="1" s="1"/>
  <c r="AJ9" i="1" s="1"/>
  <c r="X9" i="1" s="1"/>
  <c r="AN14" i="3"/>
  <c r="AB14" i="3"/>
  <c r="S16" i="3"/>
</calcChain>
</file>

<file path=xl/sharedStrings.xml><?xml version="1.0" encoding="utf-8"?>
<sst xmlns="http://schemas.openxmlformats.org/spreadsheetml/2006/main" count="689" uniqueCount="358">
  <si>
    <t>IDENTIFICACIÓN DEL RIESGO</t>
  </si>
  <si>
    <t>PROCESO</t>
  </si>
  <si>
    <t>CAUSA</t>
  </si>
  <si>
    <t>CONSECUENCIA</t>
  </si>
  <si>
    <t>RIESGO</t>
  </si>
  <si>
    <t>VALORACIÓN DEL RIESGO</t>
  </si>
  <si>
    <t>ANÁLISIS DEL RIESGO</t>
  </si>
  <si>
    <t>RIESGO INHERENTE</t>
  </si>
  <si>
    <t>PROBABILIDAD</t>
  </si>
  <si>
    <t xml:space="preserve">IMPACTO </t>
  </si>
  <si>
    <t>ZONA DE RIESGO</t>
  </si>
  <si>
    <t>RIESGO RESIDUAL</t>
  </si>
  <si>
    <t>CONTROLES</t>
  </si>
  <si>
    <t>IMPACTO</t>
  </si>
  <si>
    <t>VALORACIÓN DEL RIESGO DE CORRUPCIÓN</t>
  </si>
  <si>
    <t>ACCIONES ASOCIADAS AL CONTROL</t>
  </si>
  <si>
    <t>ACCIONES</t>
  </si>
  <si>
    <t>REGISTRO</t>
  </si>
  <si>
    <t>FECHA INICIO</t>
  </si>
  <si>
    <t>FECHA FIN</t>
  </si>
  <si>
    <t>RESPONSABLE</t>
  </si>
  <si>
    <t>MONITOREO Y REVISIÓN</t>
  </si>
  <si>
    <t>Descriptor</t>
  </si>
  <si>
    <t>Rara vez</t>
  </si>
  <si>
    <t>Improbable</t>
  </si>
  <si>
    <t>Posible</t>
  </si>
  <si>
    <t>Probable</t>
  </si>
  <si>
    <t>Casi Seguro</t>
  </si>
  <si>
    <t>Descripción</t>
  </si>
  <si>
    <t>Frecuencia</t>
  </si>
  <si>
    <t>Nivel</t>
  </si>
  <si>
    <t>Ocurre en exepciones</t>
  </si>
  <si>
    <t>Puede ocurrir</t>
  </si>
  <si>
    <t>Es posible que suceda</t>
  </si>
  <si>
    <t>Ocurre en la mayoría de los casos</t>
  </si>
  <si>
    <t>El evento ocurre en la mayoría de las circunstancias. Es muy seguro que se presente</t>
  </si>
  <si>
    <t>No se ha presentado en los últimos 5 años</t>
  </si>
  <si>
    <t>Se presentó una vez en los últimos 5 años</t>
  </si>
  <si>
    <t>Se presentó una vez en los últimos 2 años</t>
  </si>
  <si>
    <t>Se presentó una vez el último año</t>
  </si>
  <si>
    <t>Se ha presentado más de una vez al año</t>
  </si>
  <si>
    <t>Medición del Riesgo de Corrupción 
Impacto</t>
  </si>
  <si>
    <t>Medición del Riesgo de Corrupción
Probabilidad</t>
  </si>
  <si>
    <t>Moderado</t>
  </si>
  <si>
    <t>Mayor</t>
  </si>
  <si>
    <t>Catastrófico</t>
  </si>
  <si>
    <t>Afectación mediana al proceso y a la dependencia
Genera medianas consecuencias para la entidad</t>
  </si>
  <si>
    <t>Consecuencias desastrosas sobre el sector
Genera consecuencias desastrosas para la entidad</t>
  </si>
  <si>
    <t>Resultados de la calificación del Riesgo de Corrupción</t>
  </si>
  <si>
    <t>Probabilidad</t>
  </si>
  <si>
    <t>Puntaje</t>
  </si>
  <si>
    <t>Zonas de riesgo de corrupción</t>
  </si>
  <si>
    <t>Impacto</t>
  </si>
  <si>
    <t>Moderaro</t>
  </si>
  <si>
    <t>Moderada</t>
  </si>
  <si>
    <t>Alta</t>
  </si>
  <si>
    <t>Extrema</t>
  </si>
  <si>
    <t xml:space="preserve">Alta </t>
  </si>
  <si>
    <t>Baja</t>
  </si>
  <si>
    <t>Preventivo</t>
  </si>
  <si>
    <t>Detectivo</t>
  </si>
  <si>
    <t>Correctivo</t>
  </si>
  <si>
    <t>Naturaleza del Control</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</si>
  <si>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</si>
  <si>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</si>
  <si>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</si>
  <si>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</si>
  <si>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</si>
  <si>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</si>
  <si>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</si>
  <si>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Criterios para evaluar control</t>
  </si>
  <si>
    <t>Controles del Riesgo de Corrupción</t>
  </si>
  <si>
    <t>Criterio de medición</t>
  </si>
  <si>
    <t>Si</t>
  </si>
  <si>
    <t>No</t>
  </si>
  <si>
    <t>Evaluación</t>
  </si>
  <si>
    <t>Criterios para la evaluación</t>
  </si>
  <si>
    <t>TOTAL</t>
  </si>
  <si>
    <t>Riesgo Inherente</t>
  </si>
  <si>
    <t>TRATAMIENTO</t>
  </si>
  <si>
    <t>Puntaje Control</t>
  </si>
  <si>
    <t>SI</t>
  </si>
  <si>
    <t>Formato para determinar el impacto</t>
  </si>
  <si>
    <t>Si el riesgo de corrupción se materializa podría</t>
  </si>
  <si>
    <t>¿Afectar al grupo de funcionarios del proceso?</t>
  </si>
  <si>
    <t>¿Afectar el cumplimiento de objetivos y metas de la dependencia?</t>
  </si>
  <si>
    <t>¿Afectar el cumplimiento de misión de la entidad?</t>
  </si>
  <si>
    <t>¿Afectar el cumplimiento de la misión del sector al que pertenece la Entidad?</t>
  </si>
  <si>
    <t>¿Afectar la generación de los productos o la prestación de servicios?</t>
  </si>
  <si>
    <t>¿Generar pérdida de recursos económicos?</t>
  </si>
  <si>
    <t>¿Dar lugar al detrimento de calidad de vida de la comunidad por la pérdida del bien o servicios o los recursos públicos?</t>
  </si>
  <si>
    <t>¿Generar pérdida de información de la Entidad?</t>
  </si>
  <si>
    <t>¿Generar intervención de los órganos de control, de la Fiscalía, u otro ente?</t>
  </si>
  <si>
    <t>¿Dar lugar a procesos sancionatorios?</t>
  </si>
  <si>
    <t>¿Dar lugar a procesos disciplinarios?</t>
  </si>
  <si>
    <t>¿Dar lugar a procesos penales?</t>
  </si>
  <si>
    <t>¿Dar lugar a procesos  fiscales?</t>
  </si>
  <si>
    <t>¿Generar pérdida de credibilidad del sector?</t>
  </si>
  <si>
    <t>¿Ocasionar lesiones físicas o pérdida de vidas humanas?</t>
  </si>
  <si>
    <t>¿Afectar la imagen regional?</t>
  </si>
  <si>
    <t>¿Afectar la imagen nacional?</t>
  </si>
  <si>
    <t>Fuente: Guía DAFP Riesgos.</t>
  </si>
  <si>
    <t>Riesgo Residual</t>
  </si>
  <si>
    <t xml:space="preserve">¿Generar pérdida de confianza de la Entidad, afectando su reputación? </t>
  </si>
  <si>
    <t>Selección de contratistas que no cuenten con la capacidad financiera y/o técnica y/o jurídica necesarias para la ejecución del contrato</t>
  </si>
  <si>
    <t>Establecer de manera inadecuada los requisitos de carácter habilitante en los procesos de selección</t>
  </si>
  <si>
    <t>Incumplimiento del principio de selección objetiva</t>
  </si>
  <si>
    <t>Indebida evaluación de los proponentes en el proceso de selección</t>
  </si>
  <si>
    <t>Elaboración deficiente de los análisis del sector</t>
  </si>
  <si>
    <t>Inadecuada aplicación de la normalidad vigente, manual  de contratación y procedimientos asociados</t>
  </si>
  <si>
    <t>Direccionamiento de contratación y/o vinculación en favor de un tercero</t>
  </si>
  <si>
    <t>Tráfico de influencias</t>
  </si>
  <si>
    <t>Inadecuada elaboración de los documentos previos, tales como estudios previos, pliegos de condiciones, análisis del sector y estudio del mercado</t>
  </si>
  <si>
    <t>Investigaciones disciplinarias, fiscales y penales</t>
  </si>
  <si>
    <t xml:space="preserve">Demandas </t>
  </si>
  <si>
    <t>Poner en riesgo la adecuada ejecución del contrato</t>
  </si>
  <si>
    <t>Sanciones disciplinarias, fiscales y/o penales</t>
  </si>
  <si>
    <t>Enriquecimiento ilícito de los contratistas y/o funcionarios</t>
  </si>
  <si>
    <t>Detrimento patrimonial</t>
  </si>
  <si>
    <t>Pérdida de información, modificación o alteración de las ofertas a evaluar o de los expedientes que soportan los procesos de contratación</t>
  </si>
  <si>
    <t>Inadecuado manejo de expedientes</t>
  </si>
  <si>
    <t>Inadecuada custodia de expedientes</t>
  </si>
  <si>
    <t>Aplicación inadecuada de los procedimientos y métodos de archivo establecidos por la entidad y la norma</t>
  </si>
  <si>
    <t>Retrasos en la contratación</t>
  </si>
  <si>
    <t>Suspensión del proceso de selección</t>
  </si>
  <si>
    <t>Evidenciar un error en la estructuración de los documentos precontractuales</t>
  </si>
  <si>
    <t>Demandas, tutelas y solicitudes de proponentes</t>
  </si>
  <si>
    <t>Por sugerencia de algún órgano de control, con el propósito de realizar ajustes al proceso de selección directamente relacionados con la normatividad en materia contractual</t>
  </si>
  <si>
    <t xml:space="preserve">Retraso en el cumplimiento de las metas de la entidad </t>
  </si>
  <si>
    <t>Insatisfacción de las necesidades y objetivos de la Entidad</t>
  </si>
  <si>
    <t>Inadecuada Formulación y Elaboración del Plan Anual de Adquisiciones</t>
  </si>
  <si>
    <t>Indebida identificación de las necesidades de la entidad en el Plan Anual de Adquisiciones</t>
  </si>
  <si>
    <t>Incorrecta priorización</t>
  </si>
  <si>
    <t>Recortes presupuestales</t>
  </si>
  <si>
    <t>Incumplimiento en la satisfacción de las necesidades de la entidad</t>
  </si>
  <si>
    <t>Incumpliento de las metas propuestas por la entidad</t>
  </si>
  <si>
    <t>Adelantar un proceso de selección sin contar con la debida disponibilidad presupuestal</t>
  </si>
  <si>
    <t>Desconocimiento de la normatividad que rige la contratación estatal</t>
  </si>
  <si>
    <t>No contar con disponibilidad presupuestal</t>
  </si>
  <si>
    <t>Adelantar un proceso contractual sin tener la aprobación correspondiente por parte del comité de contratación o de la instancia correspondiente</t>
  </si>
  <si>
    <t>Errados procedimientos internos</t>
  </si>
  <si>
    <t>No contar con actas de comité de contratación</t>
  </si>
  <si>
    <t>Comité de contratación mal diseñado</t>
  </si>
  <si>
    <t>Aprobar adquisiciones de bienes, obras y servicios que no se ajustan a las necesidades o al cumplimiento de los objetivos de la entidad</t>
  </si>
  <si>
    <t>Indebida descripción de la necesidad a contratar</t>
  </si>
  <si>
    <t>Errada relación entre el objeto y la necesidad a contratar</t>
  </si>
  <si>
    <t>Indebida maduración o planeación del proceso contractual en tiempos, cantidades, valores, etc.</t>
  </si>
  <si>
    <t>Elaboración deficiente de los estudios previos y de los pliegos de condiciones</t>
  </si>
  <si>
    <t>Elaboración deficiente del análisis del sector</t>
  </si>
  <si>
    <t>Errores en las especificaciones técnicas del bien, obra o servicios a contratar</t>
  </si>
  <si>
    <t>Posible incumplimiento en el objeto del contrato</t>
  </si>
  <si>
    <t>Retrasos en el proceso de selección</t>
  </si>
  <si>
    <t>Ampliación de plazos para dar respuesta a las observaciones del proceso</t>
  </si>
  <si>
    <t>Ampliación de plazos para poder evaluar el proceso de selección, en la eventualidad que se reciban muchas ofertas</t>
  </si>
  <si>
    <t>Incumplmiento de metas y objetivos de la entidad</t>
  </si>
  <si>
    <t>Declaración desierta del proceso de selección</t>
  </si>
  <si>
    <t>Falta de pluralidad de oferentes</t>
  </si>
  <si>
    <t>Ningún oferente cumple con los requisitos exigidos en el pliego de condiciones</t>
  </si>
  <si>
    <t>Adjudicación viciada por error</t>
  </si>
  <si>
    <t>Documentos falsos o irregulares presentados por los oferentes y que la entidad no logra evidenciar en el momento de la evaluación</t>
  </si>
  <si>
    <t>No revisión de inhabilidades e incompatibilidades</t>
  </si>
  <si>
    <t>Retraso en la suscripción del contrato</t>
  </si>
  <si>
    <t>Incumplimiento  o retraso del contratista en la firma del contrato</t>
  </si>
  <si>
    <t>Minuta contractual con errores</t>
  </si>
  <si>
    <t>Demora en la elaboración, revisión, y aprobación de la minuta de contrato</t>
  </si>
  <si>
    <t>Incumplimiento de las metas propuestas por la entidad</t>
  </si>
  <si>
    <t>Imposibilidad de celebrar el contrato o convenio por cualquiera de las partes</t>
  </si>
  <si>
    <t>Inhabilidades sobrevinientes</t>
  </si>
  <si>
    <t>Permitir la ejecución del contrato sin el lleno de requisitos legales</t>
  </si>
  <si>
    <t>No expedición o demora en la expedición del registro presupuestal</t>
  </si>
  <si>
    <t>No expedición o demora en la expedición de las garantías contractuales</t>
  </si>
  <si>
    <t>No afiliación  a la ARL para el caso de contratos de prestación de servicios</t>
  </si>
  <si>
    <t>Demora en la aprobación de garantías contractuales</t>
  </si>
  <si>
    <t>Los bienes, obras y/o servicios no están amparados por una garantía de seguros</t>
  </si>
  <si>
    <t>La entidad asume una responsabilidad muy alta, frente a cualquier accidente que tenga el contratista</t>
  </si>
  <si>
    <t>Terminación unilateral del contrato</t>
  </si>
  <si>
    <t>Las exigencias del servicio público lo requieran o la situación de orden público lo impongan</t>
  </si>
  <si>
    <t>Muerte o incapacidad física permanente del contratista, si es persona natural, o por disolución de la persona jurídica del contratista</t>
  </si>
  <si>
    <t>Interdicción judicial de declaración de quiebra del contratista</t>
  </si>
  <si>
    <t>Cesación de pagos, concurso de acreedores o embargos judiciales del contratista que afecten de manera grave el cumplimiento del contrato</t>
  </si>
  <si>
    <t>Declaratoria de incumplimiento del contrato</t>
  </si>
  <si>
    <t>Nulidad absoluta del contrato</t>
  </si>
  <si>
    <t>Se celebren con personas incurras en causales de inhabilidad o incompatibilidad previstas en la Constitución y la ley</t>
  </si>
  <si>
    <t>Se celebren contra expresa prohibición constitucional o legal</t>
  </si>
  <si>
    <t>Se celebren con abuso o desviación de poder</t>
  </si>
  <si>
    <t>Nulidad de los actos administrativos en que se fundamenten</t>
  </si>
  <si>
    <t>Desconocimiento de los criterios sobre tratamiento de ofertas nacionales  y extranjeras  o con la violación de la reciprocidad de que trata esta Ley</t>
  </si>
  <si>
    <t>Acciones de repetición</t>
  </si>
  <si>
    <t>Incumplimiento  en la satisfacción de las necesidades  de la entidad</t>
  </si>
  <si>
    <t>Recibir obras, bienes y/o servicios que no cumplen con las especificaciones técnicas establecidas por la entidad</t>
  </si>
  <si>
    <t>Incumplimiento de especificaciones técnicas</t>
  </si>
  <si>
    <t>Deficiencia de controles y seguimiento al contrato o convenio por parte del supervisor o interventor</t>
  </si>
  <si>
    <t>No adelantar proceso de multas e incumplimientos, cuando el supervisor ha dado aviso oportuno</t>
  </si>
  <si>
    <t>Recibir obras, bienes y/o servicios que cumplen con las especificaciones técnicas establecidas por la Entidad, pero que su correcto funcionamiento no corresponde con la calidad y el tiempo previsto por la Entidad</t>
  </si>
  <si>
    <t>El contratista cumple con las condiciones técnicas de los bienes y obras, pero la operación en el tiempo deteriora la calidad del producto</t>
  </si>
  <si>
    <t>Declaratoria de incumplimiento y efectividad de las garantías de calidad de los bienes y servicios</t>
  </si>
  <si>
    <t>Inadecuado manejo del anticipo</t>
  </si>
  <si>
    <t>Incumplimiento del pago de salarios y prestaciones sociales por parte del contratista a su equipo humano</t>
  </si>
  <si>
    <t>Declaratoria de incumplimiento y efectividad de la garantía de buen manejo manejo del anticipo</t>
  </si>
  <si>
    <t>Declaratoria de incumplimiento y efectividad de la garantía de pago de salarios y prestaciones sociales</t>
  </si>
  <si>
    <t>Terminación anticipada del contrato</t>
  </si>
  <si>
    <t>Solicitud de terminación anticipada del contrato por mutuo acuerdo</t>
  </si>
  <si>
    <t>Mutuo acuerdo entre las partes</t>
  </si>
  <si>
    <t>Imposibilidad en la ejecución del objeto contractual</t>
  </si>
  <si>
    <t>Inadecuada liquidación de los contratos y convenios</t>
  </si>
  <si>
    <t>Deficiencia en el seguimiento y vigilancia del contrato por parte del supervisor y/o interventor del contrato o convenio</t>
  </si>
  <si>
    <t xml:space="preserve">Ausencia de informes de supervición </t>
  </si>
  <si>
    <t>Inadecuada gestión documental</t>
  </si>
  <si>
    <t>Incumplimiento de los términos legales o pactados para la liquidación de los contratos o convenios</t>
  </si>
  <si>
    <t>Desconocimiento de los términos legales para la liquidación de contratos o covenios</t>
  </si>
  <si>
    <t>Pérdida de competencia legal para poder liquidar el contrato o convenio.</t>
  </si>
  <si>
    <t>Inestabilidad de la obra</t>
  </si>
  <si>
    <t>Declaratoria de incumplimiento y efectividad de la garantía de la estabilidad de la obra</t>
  </si>
  <si>
    <t>Demandas contractuales</t>
  </si>
  <si>
    <t>CAUSAS</t>
  </si>
  <si>
    <t xml:space="preserve">Selección de contratistas que no cuenten con la capacidad financiera y/o técnica y/o jurídica necesarias para la ejecución del contrato. </t>
  </si>
  <si>
    <t>Direccionamiento de contratación y/o vinculación en favor de un tercero.</t>
  </si>
  <si>
    <t>Pérdida de información, modificación o alteración de las ofertas a evaluar o de los expedientes que soportan los procesos de contratación.</t>
  </si>
  <si>
    <t>Suspensión del proceso de selección.</t>
  </si>
  <si>
    <t>Inadecuada Formulación y Elaboración del Plan Anual de Adquisiciones.</t>
  </si>
  <si>
    <t>Adelantar un proceso de selección sin contar con la debida disponibilidad presupuestal.</t>
  </si>
  <si>
    <t>Adelantar un proceso contractual sin tener la aprobación correspondiente por parte del comité de contratación o de la instancia correspondiente.</t>
  </si>
  <si>
    <t>Aprobar adquisiciones de bienes, obras y servicios que no se ajustan a las necesidades o al cumplimiento de los objetivos de la entidad.</t>
  </si>
  <si>
    <t>Retrasos en el proceso de selección.</t>
  </si>
  <si>
    <t>Declaración desierta del proceso de selección.</t>
  </si>
  <si>
    <t>Adjudicación viciada por error.</t>
  </si>
  <si>
    <t>Retraso en la suscripción del contrato.</t>
  </si>
  <si>
    <t>Imposibilidad de celebrar el contrato o convenio por cualquiera de las partes.</t>
  </si>
  <si>
    <t>Permitir la ejecución del contrato sin el lleno de requisitos legales.</t>
  </si>
  <si>
    <t>Terminación unilateral del contrato.</t>
  </si>
  <si>
    <t>Nulidad absoluta del contrato.</t>
  </si>
  <si>
    <t>Recibir obras, bienes y/o servicios que no cumplen con las especificaciones técnicas establecidas por la entidad.</t>
  </si>
  <si>
    <t>Recibir obras, bienes y/o servicios que cumplen con las especificaciones técnicas establecidas por la Entidad, pero que su correcto funcionamiento no corresponde con la calidad y el tiempo previsto por la Entidad.</t>
  </si>
  <si>
    <t>Inadecuado manejo del anticipo.</t>
  </si>
  <si>
    <t>Incumplimiento del pago de salarios y prestaciones sociales por parte del contratista a su equipo humano.</t>
  </si>
  <si>
    <t>Terminación anticipada del contrato.</t>
  </si>
  <si>
    <t>Inadecuada liquidación de los contratos y convenios.</t>
  </si>
  <si>
    <t>Incumplimiento de los términos legales o pactados para la liquidación de los contratos o convenios.</t>
  </si>
  <si>
    <t>Inestabilidad de la obra.</t>
  </si>
  <si>
    <t>RIESGOS 1</t>
  </si>
  <si>
    <t>RIESGOS COPIA</t>
  </si>
  <si>
    <t>Pérdida_de_información__modificación_o_alteración_de_las_ofertas_a_evaluar_o_de_los_expedientes_que_soportan_los_procesos_de_contratación</t>
  </si>
  <si>
    <t>Selección_de_contratistas_que_no_cuenten_con_la_capacidad_financiera_y_o_técnica_y_o_jurídica_necesarias_para_la_ejecución_del_contrato</t>
  </si>
  <si>
    <t>Direccionamiento_de_contratación_y_o_vinculación_en_favor_de_un_tercero</t>
  </si>
  <si>
    <t>Suspensión_del_proceso_de_selección</t>
  </si>
  <si>
    <t>Inadecuada_Formulación_y_Elaboración_del_Plan_Anual_de_Adquisiciones</t>
  </si>
  <si>
    <t>Adelantar_un_proceso_de_selección_sin_contar_con_la_debida_disponibilidad_presupuestal</t>
  </si>
  <si>
    <t>Adelantar_un_proceso_contractual_sin_tener_la_aprobación_correspondiente_por_parte_del_comité_de_contratación_o_de_la_instancia_correspondiente</t>
  </si>
  <si>
    <t>Retrasos_en_el_proceso_de_selección</t>
  </si>
  <si>
    <t>Aprobar_adquisiciones_de_bienes__obras_y_servicios_que_no_se_ajustan_a_las_necesidades_o_al_cumplimiento_de_los_objetivos_de_la_entidad</t>
  </si>
  <si>
    <t>Declaración_desierta_del_proceso_de_selección</t>
  </si>
  <si>
    <t>Adjudicación_viciada_por_error</t>
  </si>
  <si>
    <t>Retraso_en_la_suscripción_del_contrato</t>
  </si>
  <si>
    <t>Imposibilidad_de_celebrar_el_contrato_o_convenio_por_cualquiera_de_las_partes</t>
  </si>
  <si>
    <t>Permitir_la_ejecución_del_contrato_sin_el_lleno_de_requisitos_legales</t>
  </si>
  <si>
    <t>Terminación_unilateral_del_contrato</t>
  </si>
  <si>
    <t>Recibir_obras__bienes_y_o_servicios_que_no_cumplen_con_las_especificaciones_técnicas_establecidas_por_la_entidad</t>
  </si>
  <si>
    <t>Inadecuado_manejo_del_anticipo</t>
  </si>
  <si>
    <t>Incumplimiento_del_pago_de_salarios_y_prestaciones_sociales_por_parte_del_contratista_a_su_equipo_humano</t>
  </si>
  <si>
    <t>Terminación_anticipada_del_contrato</t>
  </si>
  <si>
    <t>Inadecuada_liquidación_de_los_contratos_y_convenios</t>
  </si>
  <si>
    <t>Incumplimiento_de_los_términos_legales_o_pactados_para_la_liquidación_de_los_contratos_o_convenios</t>
  </si>
  <si>
    <t>Inestabilidad_de_la_obra</t>
  </si>
  <si>
    <t>Nulidad_absoluta_del_contrato</t>
  </si>
  <si>
    <t>Recibir_obras__bienes_y_o_servicios_que_cumplen_con_las_especificaciones_técnicas_establecidas_por_la_Entidad__pero_que_su_correcto_funcionamiento_no_corresponde_con_la_calidad_y_el_tiempo_previsto_por_la_Entidad</t>
  </si>
  <si>
    <t>CONSECUENCIAS</t>
  </si>
  <si>
    <t>EVIDENCIA</t>
  </si>
  <si>
    <t>Impacto negativo de la Entidad
Genera altas consecuancias para la entidad.</t>
  </si>
  <si>
    <t>INICIO PERIODO DE EJECUCIÓN</t>
  </si>
  <si>
    <t>FINALIZACIÓN PERÍODO DE EJECUCIÓN</t>
  </si>
  <si>
    <t>Direccionamiento Estratégico</t>
  </si>
  <si>
    <t>Evaluación y Mejora Continua</t>
  </si>
  <si>
    <t>Comunicaciones en Emergencia</t>
  </si>
  <si>
    <t>Operaciones Especiales y Conexos</t>
  </si>
  <si>
    <t>Atención de Incendios</t>
  </si>
  <si>
    <t>USAR, Búsqueda y Rescate</t>
  </si>
  <si>
    <t>Respuesta MATPEL</t>
  </si>
  <si>
    <t>Reducción del Riesgo</t>
  </si>
  <si>
    <t>Conocimiento del Riesgo</t>
  </si>
  <si>
    <t>Gestión Humana</t>
  </si>
  <si>
    <t xml:space="preserve">Gestión Logística </t>
  </si>
  <si>
    <t>Gestión Corporativa</t>
  </si>
  <si>
    <t>Nivel de impacto</t>
  </si>
  <si>
    <t>Impacto_r</t>
  </si>
  <si>
    <t>SI(Y(L7=0);AL9;SI(Y(U7&gt;=0;U7&lt;51;L7=1);AL9;SI(Y(U7&gt;=51;U7&lt;76;L7=1);AL9-1;SI(Y(U7&gt;=76;U7&lt;101;L7=1);AL9-2))))</t>
  </si>
  <si>
    <t>=</t>
  </si>
  <si>
    <t>Equivalencia para asignar valor en la celda de Impacto Residual</t>
  </si>
  <si>
    <t xml:space="preserve">Respuestas </t>
  </si>
  <si>
    <t>1 - 5</t>
  </si>
  <si>
    <t>6 - 11</t>
  </si>
  <si>
    <t>12 - 18</t>
  </si>
  <si>
    <t>Calificación del impacto de riesgos de corrupción</t>
  </si>
  <si>
    <t>Elaboración deficiente  de los estudios previos y de los pliegos de condiciones</t>
  </si>
  <si>
    <t>Verificación de los requisitos habilitantes de carácter técnico en los procesos de contratación</t>
  </si>
  <si>
    <t xml:space="preserve">
Cumplimiento de requisitos y especificaciones de la ficha técnica solicitada en el proceso contractual</t>
  </si>
  <si>
    <t xml:space="preserve">30/01/2018
</t>
  </si>
  <si>
    <t>Realizar los análisis de sector en los  procesos de selección de contratación en atención a las normas vigentes</t>
  </si>
  <si>
    <t xml:space="preserve">1. Documento de análisis de sector en cada expediente del proceso de contratación
2. Fichas técnicas </t>
  </si>
  <si>
    <t>Subdirector Logística</t>
  </si>
  <si>
    <t>Acta de reunión</t>
  </si>
  <si>
    <t xml:space="preserve">31/01/2018
</t>
  </si>
  <si>
    <t xml:space="preserve">1. Diligenciar formato de recibo a satisfaccion de  bienes o servicios.
2. Incluir el formato  recibo a satisfaccion en  el Procedimiento de Mantenimiento Correctivo de equipo Automotor  y Procedimiento Equipo Menor  </t>
  </si>
  <si>
    <t>Formato recibo a satisfacción</t>
  </si>
  <si>
    <t>Acta de reuníón</t>
  </si>
  <si>
    <t>Causas Internas:
1. El personal responsable de la evaluación desconoce y/o no se ha actualizado en la normatividad vigente.
2. Falta a los compromisos éticos por parte del funcionario que realiza la inspección.
3. Ofrecimiento y aceptación de dádivas.
4. Coacción por parte de superiores.
Causas Externas:
1. El procedimiento de Autorevisión no se realiza por el usuario de forma adecuada.
2. Interpretaciones subjetivas por parte de quien realiza la inspección o influenciadas por el usuario.
3. Ofrecimiento de dádivas.
4. Coacción por parte de un tercero.</t>
  </si>
  <si>
    <t xml:space="preserve">Emitir conceptos técnico favorables que no cumplan con la normatividad vigente en seguridad humana y sistemas de protección contra incendios.   </t>
  </si>
  <si>
    <t xml:space="preserve">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t>
  </si>
  <si>
    <t>1-Verificación de Actividad 19 INS-CR-04-02 V3.
2-Verificación de: Actividad 6 PROD-CR-03 V6
3-Verificación de Actividad 19 INS-CR-04-02 V3.</t>
  </si>
  <si>
    <t>Capacitación a los inspectores de las 17 estaciones</t>
  </si>
  <si>
    <t>Acta de Reunón</t>
  </si>
  <si>
    <t>Subdirector gestión del riesgo</t>
  </si>
  <si>
    <t>Actas</t>
  </si>
  <si>
    <t>Verificación de los recibos de cajas frente al reporte misional.</t>
  </si>
  <si>
    <t xml:space="preserve">Operadores disciplinarios en sus decisiones sean direccionados por un superior.
</t>
  </si>
  <si>
    <t>Trafico de influencias.</t>
  </si>
  <si>
    <t xml:space="preserve">Falta de principios éticos del disciplinado o del instructor.
</t>
  </si>
  <si>
    <t>Dadivas para toma de decisiones contraria a derecho.</t>
  </si>
  <si>
    <t>Elaborar procedimiento que evidencie la ejecución de controles.</t>
  </si>
  <si>
    <t xml:space="preserve"> Elaborar  procedimiento que evidencie la ejecución de controles.</t>
  </si>
  <si>
    <t>Correos electronicos</t>
  </si>
  <si>
    <t xml:space="preserve">
1. Que la ciudadanía ofrezca dadivas para obtener una rebaja sustancial en la liquidación.
2. El funcionario o contratistas pida o exija dadivas para su beneficio particular.</t>
  </si>
  <si>
    <t>Incumplir legal o procedimentalmente, las actividades encomendadas a la oficina, respecto de las liquidaciones de los trámites de concepto técnico.</t>
  </si>
  <si>
    <t>1. Pérdida de credibilidad de la imagen de la entidad.
2. Pérdida de recursos en Hacienda Distrital.
3. Incumplimiento de los procedimientos transversales a los tramites (derivando responsabilidades penales, administrativas y disciplinarias).</t>
  </si>
  <si>
    <t>04//09/2017</t>
  </si>
  <si>
    <t>Implementación del
PROD-SAC-03 Expedición del Concepto Técnico V3
  actividad 16.</t>
  </si>
  <si>
    <t>Registro de los memorandos enviados a financiera con los recibos de caja realizados por los funcionarios o contratista.</t>
  </si>
  <si>
    <t>11/12/02017</t>
  </si>
  <si>
    <t>Subdirección de gestión corporativa</t>
  </si>
  <si>
    <t xml:space="preserve">
1. No se cuenta con la documentación necesaria para el control y seguimiento.
2. No tener sentido de pertenencia y responsabilidad por parte del personal del área de gestión documental.</t>
  </si>
  <si>
    <t>Sustracción y/o retención de los documentos.</t>
  </si>
  <si>
    <t>1. Pérdida de la información e historia de la entidad.
2. legales por parte de los entes de control.</t>
  </si>
  <si>
    <t>1. Se guardan los documentos históricos en el Archivo Distrital de Bogotá.
2. Verificar los prestamos contra la base de datos WILISIS del Archivo Central.
3. Cada área de la UAECOB mantiene en custodia sus archivos, según decreto No 514 del 2006 capitulo 2 artículo 9.</t>
  </si>
  <si>
    <t>Cumplir con el Procedimiento Consulta y préstamo de documentos. PRO-DE-43 (FOR-DE- 43-1)</t>
  </si>
  <si>
    <t>Registro
(FOR-DE- 43-1)</t>
  </si>
  <si>
    <t xml:space="preserve">
1. Actuar de manera dolosa en el proceso disciplinario.
2. Decisión contraria a derecho
3. Pérdida de imagen y capacidad de acción de la oficina de disciplinarios.</t>
  </si>
  <si>
    <t xml:space="preserve">
1. Revisión de todos los procesos por parte de la coordinación y la subdirección.
2. Revisión y recomendación de todos los procesos y medidas que se deben tomar con la intervención de todos los abogados del área.</t>
  </si>
  <si>
    <t xml:space="preserve">
1. Responsabilidad penal y disciplinaria.
2. Afectación del proceso en todas sus etapas.
3. Pérdida de la capacidad instalada con sus costos.
</t>
  </si>
  <si>
    <t xml:space="preserve">1. Intereses personales.
2. Beneficio propio.
</t>
  </si>
  <si>
    <t xml:space="preserve">Reportar a la aseguradora siniestros ficticios.
  </t>
  </si>
  <si>
    <t>1. Aumento de la siniestralidad.
2. Detrimento.
3.Estafa a la aseguradora.
4.Ocultamiento de delitos.
5. Falsedad en los documentos contables.</t>
  </si>
  <si>
    <t>Confirmación previa y periódica del responsable de seguros de la UAECOB.</t>
  </si>
  <si>
    <t>Seguimiento y actualización a los siniestros radicados o reclamaciones.</t>
  </si>
  <si>
    <t>Informe mensual del intermediario de seguros.</t>
  </si>
  <si>
    <t>1. Disminución de la responsabilidad de los tenedores de los bienes.
2. Colusión de funcionarios.
3. Beneficio económico.</t>
  </si>
  <si>
    <t>Ocultamiento de pérdidas.</t>
  </si>
  <si>
    <t>1. Estafa a la aseguradora.
2. Ocultamiento de delitos.
3. Falsedad en los documentos contables.
4. Detrimento.</t>
  </si>
  <si>
    <t>BAJO</t>
  </si>
  <si>
    <t xml:space="preserve">Verificación por parte del supervisor del contrato al momento del reportar a la aseguradora la  pérdida o hurto.
</t>
  </si>
  <si>
    <t>Seguimiento a los tiempos de respuesta por parte de la aseguradora.</t>
  </si>
  <si>
    <t>Memorandos.</t>
  </si>
  <si>
    <t xml:space="preserve">
Favor personal.
</t>
  </si>
  <si>
    <t>Recibir dadivas con el fin de realizar los pagos a los contratos sin el total de los requisitos establecidos.</t>
  </si>
  <si>
    <t>1. Detrimento patrimonial.
2. Responsabilidades penales y administrativas.</t>
  </si>
  <si>
    <t xml:space="preserve"> Implementar el procedimiento  Causacion de Cuentas y
Contabilizacion de Pagos en sus actividades 2 ,6 y 9. </t>
  </si>
  <si>
    <t xml:space="preserve"> Realizar seguimiento al procedimiento 
Causación de Cuentas y 
Contabilización de Pagos PROD-GF-09  En sus actividades 2, 6 y 9.</t>
  </si>
  <si>
    <t>ALTO</t>
  </si>
  <si>
    <t>MODERADO</t>
  </si>
  <si>
    <t>Unidad Administrativa Especial Cuerpo Oficial Bomberos de Bogotá. 
MATRIZ RIESGOS DE CORRUPCIÓN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</si>
</sst>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2" x14ac:knownFonts="1">
    <font>
      <sz val="11"/>
      <color theme="1"/>
      <name val="Calibri"/>
      <family val="2"/>
      <scheme val="minor"/>
    </font>
    <font>
      <b/>
      <sz val="10"/>
      <color theme="1"/>
      <name val="Times New Roman"/>
      <family val="1"/>
    </font>
    <font>
      <sz val="10"/>
      <color theme="1"/>
      <name val="Times New Roman"/>
      <family val="1"/>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11"/>
      <color theme="1"/>
      <name val="Times New Roman"/>
      <family val="1"/>
    </font>
    <font>
      <b/>
      <sz val="11"/>
      <color theme="1"/>
      <name val="Times New Roman"/>
      <family val="1"/>
    </font>
    <font>
      <u/>
      <sz val="11"/>
      <color theme="10"/>
      <name val="Calibri"/>
      <family val="2"/>
      <scheme val="minor"/>
    </font>
    <font>
      <u/>
      <sz val="11"/>
      <color theme="11"/>
      <name val="Calibri"/>
      <family val="2"/>
      <scheme val="minor"/>
    </font>
    <font>
      <sz val="12"/>
      <color theme="1"/>
      <name val="Times New Roman"/>
      <family val="1"/>
    </font>
    <font>
      <b/>
      <sz val="12"/>
      <color theme="1"/>
      <name val="Times New Roman"/>
      <family val="1"/>
    </font>
    <font>
      <b/>
      <sz val="16"/>
      <color theme="1"/>
      <name val="Times New Roman"/>
      <family val="1"/>
    </font>
    <font>
      <b/>
      <sz val="10"/>
      <color theme="0"/>
      <name val="Calibri"/>
      <family val="2"/>
      <scheme val="minor"/>
    </font>
    <font>
      <b/>
      <sz val="10"/>
      <color theme="8" tint="-0.499984740745262"/>
      <name val="Calibri"/>
      <family val="2"/>
      <scheme val="minor"/>
    </font>
    <font>
      <b/>
      <sz val="11"/>
      <color theme="1"/>
      <name val="Calibri"/>
      <family val="2"/>
      <scheme val="minor"/>
    </font>
    <font>
      <b/>
      <i/>
      <sz val="11"/>
      <color theme="1"/>
      <name val="Arial Black"/>
      <family val="2"/>
    </font>
    <font>
      <sz val="11"/>
      <color rgb="FFFF0000"/>
      <name val="Calibri"/>
      <family val="2"/>
      <scheme val="minor"/>
    </font>
    <font>
      <sz val="10"/>
      <name val="Times New Roman"/>
      <family val="1"/>
    </font>
    <font>
      <sz val="10"/>
      <color rgb="FF000000"/>
      <name val="Times New Roman"/>
      <family val="1"/>
    </font>
    <font>
      <b/>
      <sz val="18"/>
      <color theme="1"/>
      <name val="Arial"/>
      <family val="2"/>
    </font>
  </fonts>
  <fills count="22">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theme="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2060"/>
        <bgColor indexed="64"/>
      </patternFill>
    </fill>
    <fill>
      <patternFill patternType="solid">
        <fgColor theme="5" tint="-0.249977111117893"/>
        <bgColor indexed="64"/>
      </patternFill>
    </fill>
    <fill>
      <patternFill patternType="solid">
        <fgColor rgb="FF92D050"/>
        <bgColor indexed="64"/>
      </patternFill>
    </fill>
    <fill>
      <patternFill patternType="solid">
        <fgColor rgb="FFC00000"/>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2" borderId="0" applyNumberFormat="0" applyBorder="0" applyAlignment="0" applyProtection="0"/>
    <xf numFmtId="0" fontId="4" fillId="3" borderId="0" applyNumberFormat="0" applyBorder="0" applyAlignment="0" applyProtection="0"/>
    <xf numFmtId="0" fontId="5" fillId="4" borderId="10" applyNumberFormat="0" applyAlignment="0" applyProtection="0"/>
    <xf numFmtId="0" fontId="6" fillId="5"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91">
    <xf numFmtId="0" fontId="0" fillId="0" borderId="0" xfId="0"/>
    <xf numFmtId="0" fontId="7" fillId="0" borderId="0" xfId="0" applyFont="1"/>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 xfId="0" applyFont="1" applyBorder="1"/>
    <xf numFmtId="0" fontId="7" fillId="6" borderId="5" xfId="0" applyFont="1" applyFill="1" applyBorder="1" applyAlignment="1">
      <alignment horizontal="center" vertical="center" wrapText="1"/>
    </xf>
    <xf numFmtId="0" fontId="7" fillId="0" borderId="5" xfId="0" applyFont="1" applyBorder="1"/>
    <xf numFmtId="0" fontId="7" fillId="0" borderId="6" xfId="0" applyFont="1" applyBorder="1"/>
    <xf numFmtId="0" fontId="7" fillId="0" borderId="9" xfId="0" applyFont="1" applyBorder="1"/>
    <xf numFmtId="0" fontId="8" fillId="6"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8" fillId="6"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5" fillId="4" borderId="10" xfId="3" applyAlignment="1">
      <alignment horizontal="center" vertical="center" wrapText="1"/>
    </xf>
    <xf numFmtId="0" fontId="3" fillId="2" borderId="1" xfId="1" applyBorder="1" applyAlignment="1">
      <alignment horizontal="center" vertical="center" wrapText="1"/>
    </xf>
    <xf numFmtId="0" fontId="4" fillId="3" borderId="1" xfId="2" applyBorder="1" applyAlignment="1">
      <alignment horizontal="center" vertical="center" wrapText="1"/>
    </xf>
    <xf numFmtId="0" fontId="4" fillId="3" borderId="6" xfId="2" applyBorder="1" applyAlignment="1">
      <alignment horizontal="center" vertical="center" wrapText="1"/>
    </xf>
    <xf numFmtId="0" fontId="6" fillId="5" borderId="6" xfId="4" applyBorder="1" applyAlignment="1">
      <alignment horizontal="center" vertical="center" wrapText="1"/>
    </xf>
    <xf numFmtId="0" fontId="8" fillId="6"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0" fontId="7"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7" fillId="11"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0" fontId="2" fillId="16" borderId="0" xfId="0" applyFont="1" applyFill="1" applyAlignment="1">
      <alignment horizontal="center" vertical="center" wrapText="1"/>
    </xf>
    <xf numFmtId="0" fontId="2" fillId="1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6"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0" xfId="0" applyFont="1" applyFill="1" applyAlignment="1">
      <alignment horizontal="center" vertical="center" wrapText="1"/>
    </xf>
    <xf numFmtId="0" fontId="2" fillId="16"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horizontal="center"/>
    </xf>
    <xf numFmtId="0" fontId="2" fillId="0" borderId="0" xfId="0" applyFont="1" applyProtection="1">
      <protection locked="0"/>
    </xf>
    <xf numFmtId="0" fontId="2" fillId="0" borderId="0" xfId="0" applyFont="1" applyAlignment="1" applyProtection="1">
      <alignment wrapText="1"/>
      <protection locked="0"/>
    </xf>
    <xf numFmtId="0" fontId="1" fillId="0" borderId="0" xfId="0" applyFont="1" applyAlignment="1" applyProtection="1">
      <alignment wrapText="1"/>
      <protection locked="0"/>
    </xf>
    <xf numFmtId="0" fontId="1" fillId="0" borderId="0" xfId="0" applyFont="1" applyProtection="1">
      <protection locked="0"/>
    </xf>
    <xf numFmtId="0" fontId="15" fillId="8" borderId="17"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7" borderId="13" xfId="0" applyFont="1" applyFill="1" applyBorder="1" applyAlignment="1" applyProtection="1">
      <alignment horizontal="center" vertical="center" wrapText="1"/>
      <protection locked="0"/>
    </xf>
    <xf numFmtId="0" fontId="15" fillId="7" borderId="17" xfId="0" applyFont="1" applyFill="1" applyBorder="1" applyAlignment="1" applyProtection="1">
      <alignment horizontal="center" vertical="center" wrapText="1"/>
      <protection locked="0"/>
    </xf>
    <xf numFmtId="0" fontId="15" fillId="11" borderId="17" xfId="0" applyFont="1" applyFill="1" applyBorder="1" applyAlignment="1" applyProtection="1">
      <alignment horizontal="center" vertical="center" wrapText="1"/>
      <protection locked="0"/>
    </xf>
    <xf numFmtId="0" fontId="15" fillId="11" borderId="23" xfId="0"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hidden="1"/>
    </xf>
    <xf numFmtId="0" fontId="8" fillId="6" borderId="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Protection="1">
      <protection locked="0"/>
    </xf>
    <xf numFmtId="0" fontId="7" fillId="0" borderId="0" xfId="0" applyFont="1" applyAlignment="1" applyProtection="1">
      <alignment horizontal="center"/>
      <protection locked="0"/>
    </xf>
    <xf numFmtId="0" fontId="12" fillId="0" borderId="5"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1" fillId="0" borderId="8" xfId="0" applyFont="1" applyBorder="1" applyAlignment="1" applyProtection="1">
      <alignment horizontal="left" vertical="center" wrapText="1"/>
      <protection locked="0"/>
    </xf>
    <xf numFmtId="0" fontId="11" fillId="0" borderId="8" xfId="0" applyFont="1" applyBorder="1" applyAlignment="1" applyProtection="1">
      <alignment horizont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righ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protection hidden="1"/>
    </xf>
    <xf numFmtId="0" fontId="7" fillId="17" borderId="0" xfId="0" applyFont="1" applyFill="1" applyAlignment="1" applyProtection="1">
      <alignment horizontal="center"/>
      <protection hidden="1"/>
    </xf>
    <xf numFmtId="0" fontId="2" fillId="0" borderId="1" xfId="0" applyFont="1" applyBorder="1" applyAlignment="1" applyProtection="1">
      <alignment horizontal="center" vertical="center" wrapText="1"/>
      <protection locked="0"/>
    </xf>
    <xf numFmtId="0" fontId="15" fillId="10" borderId="17" xfId="0" applyFont="1" applyFill="1" applyBorder="1" applyAlignment="1" applyProtection="1">
      <alignment horizontal="center" vertical="center" wrapText="1"/>
      <protection locked="0"/>
    </xf>
    <xf numFmtId="0" fontId="15" fillId="10" borderId="13" xfId="0" applyFont="1" applyFill="1" applyBorder="1" applyAlignment="1" applyProtection="1">
      <alignment horizontal="center" vertical="center" wrapText="1"/>
      <protection locked="0"/>
    </xf>
    <xf numFmtId="0" fontId="15" fillId="9" borderId="17" xfId="0" applyFont="1" applyFill="1" applyBorder="1" applyAlignment="1" applyProtection="1">
      <alignment horizontal="center" vertical="center" wrapText="1"/>
      <protection locked="0"/>
    </xf>
    <xf numFmtId="0" fontId="4" fillId="14" borderId="1" xfId="2" applyFill="1" applyBorder="1" applyAlignment="1">
      <alignment horizontal="center" vertical="center" wrapText="1"/>
    </xf>
    <xf numFmtId="0" fontId="5" fillId="19" borderId="10" xfId="3" applyFill="1" applyAlignment="1">
      <alignment horizontal="center" vertical="center" wrapText="1"/>
    </xf>
    <xf numFmtId="0" fontId="4" fillId="19" borderId="1" xfId="2" applyFill="1" applyBorder="1" applyAlignment="1">
      <alignment horizontal="center" vertical="center" wrapText="1"/>
    </xf>
    <xf numFmtId="0" fontId="6" fillId="18" borderId="6" xfId="4" applyFill="1" applyBorder="1" applyAlignment="1">
      <alignment horizontal="center" vertical="center" wrapText="1"/>
    </xf>
    <xf numFmtId="0" fontId="5" fillId="18" borderId="10" xfId="3" applyFill="1" applyAlignment="1">
      <alignment horizontal="center" vertical="center" wrapText="1"/>
    </xf>
    <xf numFmtId="0" fontId="4" fillId="18" borderId="1" xfId="2" applyFill="1" applyBorder="1" applyAlignment="1">
      <alignment horizontal="center" vertical="center" wrapText="1"/>
    </xf>
    <xf numFmtId="0" fontId="18" fillId="19" borderId="6" xfId="4" applyFont="1" applyFill="1" applyBorder="1" applyAlignment="1">
      <alignment horizontal="center" vertical="center" wrapText="1"/>
    </xf>
    <xf numFmtId="0" fontId="5" fillId="14" borderId="10" xfId="3" applyFill="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49" fontId="7" fillId="0" borderId="5"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6" borderId="5"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6" xfId="0" applyFont="1" applyFill="1" applyBorder="1" applyAlignment="1" applyProtection="1">
      <alignment horizontal="center" vertical="center"/>
      <protection locked="0"/>
    </xf>
    <xf numFmtId="0" fontId="7" fillId="20" borderId="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21" borderId="1" xfId="0" applyFont="1" applyFill="1" applyBorder="1" applyAlignment="1" applyProtection="1">
      <alignment horizontal="center" vertical="center" wrapText="1"/>
      <protection locked="0"/>
    </xf>
    <xf numFmtId="0" fontId="19" fillId="21" borderId="1" xfId="0" applyFont="1" applyFill="1" applyBorder="1" applyAlignment="1" applyProtection="1">
      <alignment horizontal="left" vertical="center" wrapText="1"/>
      <protection locked="0"/>
    </xf>
    <xf numFmtId="14" fontId="2" fillId="21" borderId="1" xfId="0" applyNumberFormat="1" applyFont="1" applyFill="1" applyBorder="1" applyAlignment="1" applyProtection="1">
      <alignment horizontal="center" vertical="center" wrapText="1"/>
      <protection locked="0"/>
    </xf>
    <xf numFmtId="0" fontId="19" fillId="21"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hidden="1"/>
    </xf>
    <xf numFmtId="0" fontId="19" fillId="21" borderId="1" xfId="0" applyFont="1" applyFill="1" applyBorder="1" applyAlignment="1" applyProtection="1">
      <alignment horizontal="center" vertical="center" wrapText="1"/>
      <protection locked="0"/>
    </xf>
    <xf numFmtId="14" fontId="19" fillId="21" borderId="1" xfId="0" applyNumberFormat="1" applyFont="1" applyFill="1" applyBorder="1" applyAlignment="1" applyProtection="1">
      <alignment horizontal="center" vertical="center" wrapText="1"/>
      <protection locked="0"/>
    </xf>
    <xf numFmtId="164" fontId="19" fillId="21" borderId="1" xfId="0" applyNumberFormat="1" applyFont="1" applyFill="1" applyBorder="1" applyAlignment="1" applyProtection="1">
      <alignment horizontal="center" vertical="center" wrapText="1"/>
      <protection locked="0"/>
    </xf>
    <xf numFmtId="0" fontId="2" fillId="21" borderId="1" xfId="0" applyFont="1" applyFill="1" applyBorder="1" applyAlignment="1" applyProtection="1">
      <alignment horizontal="center" vertical="center" wrapText="1"/>
      <protection locked="0"/>
    </xf>
    <xf numFmtId="0" fontId="2" fillId="18" borderId="1" xfId="0" applyFont="1" applyFill="1" applyBorder="1" applyAlignment="1" applyProtection="1">
      <alignment horizontal="center" vertical="center" wrapText="1"/>
      <protection locked="0"/>
    </xf>
    <xf numFmtId="0" fontId="2" fillId="21" borderId="1" xfId="0" applyFont="1" applyFill="1" applyBorder="1" applyAlignment="1" applyProtection="1">
      <alignment horizontal="center" vertical="center" wrapText="1"/>
      <protection locked="0" hidden="1"/>
    </xf>
    <xf numFmtId="0" fontId="20" fillId="0" borderId="1" xfId="0" applyFont="1" applyFill="1" applyBorder="1" applyAlignment="1" applyProtection="1">
      <alignment horizontal="center" vertical="center" wrapText="1"/>
      <protection locked="0" hidden="1"/>
    </xf>
    <xf numFmtId="0" fontId="19" fillId="21" borderId="1" xfId="0" applyFont="1" applyFill="1" applyBorder="1" applyAlignment="1" applyProtection="1">
      <alignment horizontal="center" vertical="top" wrapText="1"/>
      <protection locked="0"/>
    </xf>
    <xf numFmtId="0" fontId="2" fillId="0" borderId="1" xfId="0" applyFont="1" applyBorder="1" applyAlignment="1" applyProtection="1">
      <alignment horizontal="center" vertical="center" wrapText="1"/>
      <protection locked="0"/>
    </xf>
    <xf numFmtId="0" fontId="2" fillId="21" borderId="11" xfId="0" applyFont="1" applyFill="1" applyBorder="1" applyAlignment="1" applyProtection="1">
      <alignment horizontal="center" vertical="center" wrapText="1"/>
      <protection locked="0"/>
    </xf>
    <xf numFmtId="0" fontId="2" fillId="21" borderId="13"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9" fillId="21" borderId="1" xfId="0" applyFont="1" applyFill="1" applyBorder="1" applyAlignment="1" applyProtection="1">
      <alignment horizontal="center" vertical="center" wrapText="1"/>
      <protection locked="0"/>
    </xf>
    <xf numFmtId="0" fontId="2" fillId="21" borderId="1" xfId="0" applyFont="1" applyFill="1" applyBorder="1" applyAlignment="1" applyProtection="1">
      <alignment horizontal="center" vertical="center" wrapText="1"/>
      <protection locked="0"/>
    </xf>
    <xf numFmtId="0" fontId="14" fillId="15" borderId="2" xfId="0" applyFont="1" applyFill="1" applyBorder="1" applyAlignment="1" applyProtection="1">
      <alignment horizontal="center" vertical="center" wrapText="1"/>
      <protection locked="0"/>
    </xf>
    <xf numFmtId="0" fontId="14" fillId="15" borderId="18" xfId="0" applyFont="1" applyFill="1" applyBorder="1" applyAlignment="1" applyProtection="1">
      <alignment horizontal="center" vertical="center" wrapText="1"/>
      <protection locked="0"/>
    </xf>
    <xf numFmtId="0" fontId="14" fillId="15" borderId="3" xfId="0"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protection locked="0"/>
    </xf>
    <xf numFmtId="0" fontId="14" fillId="15" borderId="1" xfId="0" applyFont="1" applyFill="1" applyBorder="1" applyAlignment="1" applyProtection="1">
      <alignment horizontal="center" vertical="center" wrapText="1"/>
      <protection locked="0"/>
    </xf>
    <xf numFmtId="0" fontId="14" fillId="15" borderId="17" xfId="0" applyFont="1" applyFill="1" applyBorder="1" applyAlignment="1" applyProtection="1">
      <alignment horizontal="center" vertical="center" wrapText="1"/>
      <protection locked="0"/>
    </xf>
    <xf numFmtId="0" fontId="14" fillId="15" borderId="5" xfId="0" applyFont="1" applyFill="1" applyBorder="1" applyAlignment="1" applyProtection="1">
      <alignment horizontal="center" vertical="center" wrapText="1"/>
      <protection locked="0"/>
    </xf>
    <xf numFmtId="0" fontId="14" fillId="15" borderId="22" xfId="0" applyFont="1" applyFill="1" applyBorder="1" applyAlignment="1" applyProtection="1">
      <alignment horizontal="center" vertical="center" wrapText="1"/>
      <protection locked="0"/>
    </xf>
    <xf numFmtId="0" fontId="14" fillId="15" borderId="21" xfId="0" applyFont="1" applyFill="1" applyBorder="1" applyAlignment="1" applyProtection="1">
      <alignment horizontal="center" vertical="center" wrapText="1"/>
      <protection locked="0"/>
    </xf>
    <xf numFmtId="0" fontId="15" fillId="11" borderId="3"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1" borderId="6" xfId="0" applyFont="1" applyFill="1" applyBorder="1" applyAlignment="1" applyProtection="1">
      <alignment horizontal="center" vertical="center" wrapText="1"/>
      <protection locked="0"/>
    </xf>
    <xf numFmtId="0" fontId="14" fillId="12" borderId="3"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0" fontId="15" fillId="10" borderId="17"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wrapText="1"/>
      <protection locked="0"/>
    </xf>
    <xf numFmtId="0" fontId="15" fillId="10" borderId="11" xfId="0" applyFont="1" applyFill="1" applyBorder="1" applyAlignment="1" applyProtection="1">
      <alignment horizontal="center" vertical="center" wrapText="1"/>
      <protection locked="0"/>
    </xf>
    <xf numFmtId="0" fontId="15" fillId="10" borderId="12" xfId="0" applyFont="1" applyFill="1" applyBorder="1" applyAlignment="1" applyProtection="1">
      <alignment horizontal="center" vertical="center" wrapText="1"/>
      <protection locked="0"/>
    </xf>
    <xf numFmtId="0" fontId="15" fillId="10" borderId="13" xfId="0" applyFont="1" applyFill="1" applyBorder="1" applyAlignment="1" applyProtection="1">
      <alignment horizontal="center" vertical="center" wrapText="1"/>
      <protection locked="0"/>
    </xf>
    <xf numFmtId="0" fontId="14" fillId="12" borderId="11" xfId="0" applyFont="1" applyFill="1" applyBorder="1" applyAlignment="1" applyProtection="1">
      <alignment horizontal="center" vertical="center" wrapText="1"/>
      <protection locked="0"/>
    </xf>
    <xf numFmtId="0" fontId="14" fillId="12" borderId="12" xfId="0" applyFont="1" applyFill="1" applyBorder="1" applyAlignment="1" applyProtection="1">
      <alignment horizontal="center" vertical="center" wrapText="1"/>
      <protection locked="0"/>
    </xf>
    <xf numFmtId="0" fontId="14" fillId="12" borderId="13" xfId="0" applyFont="1" applyFill="1" applyBorder="1" applyAlignment="1" applyProtection="1">
      <alignment horizontal="center" vertical="center" wrapText="1"/>
      <protection locked="0"/>
    </xf>
    <xf numFmtId="0" fontId="15" fillId="9" borderId="17" xfId="0" applyFont="1" applyFill="1" applyBorder="1" applyAlignment="1" applyProtection="1">
      <alignment horizontal="center" vertical="center" wrapText="1"/>
      <protection locked="0"/>
    </xf>
    <xf numFmtId="0" fontId="15" fillId="9" borderId="21" xfId="0" applyFont="1" applyFill="1" applyBorder="1" applyAlignment="1" applyProtection="1">
      <alignment horizontal="center" vertical="center" wrapText="1"/>
      <protection locked="0"/>
    </xf>
    <xf numFmtId="0" fontId="13" fillId="6" borderId="19" xfId="0" applyFont="1" applyFill="1" applyBorder="1" applyAlignment="1" applyProtection="1">
      <alignment horizontal="center"/>
      <protection locked="0"/>
    </xf>
    <xf numFmtId="0" fontId="13" fillId="6" borderId="20" xfId="0" applyFont="1" applyFill="1" applyBorder="1" applyAlignment="1" applyProtection="1">
      <alignment horizontal="center"/>
      <protection locked="0"/>
    </xf>
    <xf numFmtId="0" fontId="13" fillId="6" borderId="18" xfId="0" applyFont="1" applyFill="1" applyBorder="1" applyAlignment="1" applyProtection="1">
      <alignment horizontal="center"/>
      <protection locked="0"/>
    </xf>
    <xf numFmtId="0" fontId="8" fillId="6" borderId="2"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1" fillId="0" borderId="25"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24" xfId="0" applyFont="1" applyBorder="1" applyAlignment="1" applyProtection="1">
      <alignment horizontal="center" vertical="center" wrapText="1"/>
      <protection locked="0"/>
    </xf>
  </cellXfs>
  <cellStyles count="9">
    <cellStyle name="Buena" xfId="1" builtinId="26"/>
    <cellStyle name="Énfasis2" xfId="4" builtinId="33"/>
    <cellStyle name="Entrada" xfId="3" builtinId="20"/>
    <cellStyle name="Hipervínculo" xfId="5" builtinId="8" hidden="1"/>
    <cellStyle name="Hipervínculo" xfId="7" builtinId="8" hidden="1"/>
    <cellStyle name="Hipervínculo visitado" xfId="6" builtinId="9" hidden="1"/>
    <cellStyle name="Hipervínculo visitado" xfId="8" builtinId="9" hidden="1"/>
    <cellStyle name="Neutral" xfId="2" builtinId="28"/>
    <cellStyle name="Normal" xfId="0" builtinId="0"/>
  </cellStyles>
  <dxfs count="32">
    <dxf>
      <fill>
        <patternFill>
          <bgColor rgb="FF92D050"/>
        </patternFill>
      </fill>
    </dxf>
    <dxf>
      <fill>
        <patternFill>
          <bgColor rgb="FFFFD966"/>
        </patternFill>
      </fill>
    </dxf>
    <dxf>
      <fill>
        <patternFill>
          <bgColor rgb="FFC0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7" tint="0.39994506668294322"/>
        </patternFill>
      </fill>
    </dxf>
    <dxf>
      <fill>
        <patternFill>
          <bgColor rgb="FFC0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7" tint="0.39994506668294322"/>
        </patternFill>
      </fill>
    </dxf>
    <dxf>
      <fill>
        <patternFill>
          <bgColor rgb="FFC0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1833F8"/>
      <color rgb="FF0518A7"/>
      <color rgb="FF0099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370418</xdr:colOff>
      <xdr:row>2</xdr:row>
      <xdr:rowOff>150812</xdr:rowOff>
    </xdr:from>
    <xdr:to>
      <xdr:col>3</xdr:col>
      <xdr:colOff>931333</xdr:colOff>
      <xdr:row>3</xdr:row>
      <xdr:rowOff>544180</xdr:rowOff>
    </xdr:to>
    <xdr:pic>
      <xdr:nvPicPr>
        <xdr:cNvPr id="2" name="Imagen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356"/>
        <a:stretch/>
      </xdr:blipFill>
      <xdr:spPr>
        <a:xfrm>
          <a:off x="1115100" y="479857"/>
          <a:ext cx="4267006" cy="947550"/>
        </a:xfrm>
        <a:prstGeom prst="rect">
          <a:avLst/>
        </a:prstGeom>
      </xdr:spPr>
    </xdr:pic>
    <xdr:clientData/>
  </xdr:twoCellAnchor>
  <xdr:twoCellAnchor editAs="oneCell">
    <xdr:from>
      <xdr:col>28</xdr:col>
      <xdr:colOff>566497</xdr:colOff>
      <xdr:row>2</xdr:row>
      <xdr:rowOff>132147</xdr:rowOff>
    </xdr:from>
    <xdr:to>
      <xdr:col>31</xdr:col>
      <xdr:colOff>559762</xdr:colOff>
      <xdr:row>3</xdr:row>
      <xdr:rowOff>525515</xdr:rowOff>
    </xdr:to>
    <xdr:pic>
      <xdr:nvPicPr>
        <xdr:cNvPr id="5" name="Imagen 4"/>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9288"/>
        <a:stretch/>
      </xdr:blipFill>
      <xdr:spPr>
        <a:xfrm>
          <a:off x="32726361" y="461192"/>
          <a:ext cx="2902719" cy="947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B77"/>
  <sheetViews>
    <sheetView showGridLines="0" tabSelected="1" zoomScale="55" zoomScaleNormal="55" zoomScalePageLayoutView="90" workbookViewId="0">
      <selection activeCell="B3" sqref="B3:AF4"/>
    </sheetView>
  </sheetViews>
  <sheetFormatPr baseColWidth="10" defaultColWidth="10.85546875" defaultRowHeight="12.75" x14ac:dyDescent="0.2"/>
  <cols>
    <col min="1" max="1" width="11.140625" style="50" customWidth="1"/>
    <col min="2" max="2" width="31.140625" style="50" customWidth="1"/>
    <col min="3" max="3" width="24.28515625" style="50" customWidth="1"/>
    <col min="4" max="4" width="48" style="50" customWidth="1"/>
    <col min="5" max="5" width="28.140625" style="50" customWidth="1"/>
    <col min="6" max="6" width="17" style="50" customWidth="1"/>
    <col min="7" max="7" width="11.85546875" style="50" customWidth="1"/>
    <col min="8" max="8" width="15.140625" style="50" customWidth="1"/>
    <col min="9" max="9" width="25.85546875" style="50" customWidth="1"/>
    <col min="10" max="10" width="21" style="50" customWidth="1"/>
    <col min="11" max="11" width="10.140625" style="50" customWidth="1"/>
    <col min="12" max="12" width="9.140625" style="50" customWidth="1"/>
    <col min="13" max="13" width="10" style="50" customWidth="1"/>
    <col min="14" max="14" width="15.7109375" style="50" customWidth="1"/>
    <col min="15" max="15" width="15.42578125" style="50" customWidth="1"/>
    <col min="16" max="16" width="13.7109375" style="50" customWidth="1"/>
    <col min="17" max="17" width="10.85546875" style="50" customWidth="1"/>
    <col min="18" max="18" width="13.85546875" style="50" customWidth="1"/>
    <col min="19" max="19" width="14.7109375" style="50" customWidth="1"/>
    <col min="20" max="20" width="15.140625" style="50" customWidth="1"/>
    <col min="21" max="21" width="13.28515625" style="50" customWidth="1"/>
    <col min="22" max="22" width="20" style="50" customWidth="1"/>
    <col min="23" max="23" width="11.140625" style="50" customWidth="1"/>
    <col min="24" max="24" width="18.7109375" style="50" customWidth="1"/>
    <col min="25" max="26" width="13.7109375" style="50" customWidth="1"/>
    <col min="27" max="27" width="16.85546875" style="50" customWidth="1"/>
    <col min="28" max="28" width="12.140625" style="50" customWidth="1"/>
    <col min="29" max="29" width="13.7109375" style="50" customWidth="1"/>
    <col min="30" max="30" width="14.140625" style="50" customWidth="1"/>
    <col min="31" max="31" width="15.7109375" style="50" customWidth="1"/>
    <col min="32" max="32" width="14.140625" style="50" customWidth="1"/>
    <col min="33" max="33" width="61.28515625" style="50" customWidth="1"/>
    <col min="34" max="36" width="10.85546875" style="50" hidden="1" customWidth="1"/>
    <col min="37" max="37" width="18" style="50" hidden="1" customWidth="1"/>
    <col min="38" max="38" width="10.85546875" style="50" hidden="1" customWidth="1"/>
    <col min="39" max="39" width="26.42578125" style="50" hidden="1" customWidth="1"/>
    <col min="40" max="42" width="10.85546875" style="50"/>
    <col min="43" max="46" width="0" style="50" hidden="1" customWidth="1"/>
    <col min="47" max="51" width="10.85546875" style="50"/>
    <col min="52" max="52" width="46.42578125" style="50" customWidth="1"/>
    <col min="53" max="53" width="43.42578125" style="50" customWidth="1"/>
    <col min="54" max="54" width="44.42578125" style="50" customWidth="1"/>
    <col min="55" max="16384" width="10.85546875" style="50"/>
  </cols>
  <sheetData>
    <row r="2" spans="2:45" ht="13.5" thickBot="1" x14ac:dyDescent="0.25"/>
    <row r="3" spans="2:45" ht="44.25" customHeight="1" x14ac:dyDescent="0.2">
      <c r="B3" s="190" t="s">
        <v>357</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6"/>
    </row>
    <row r="4" spans="2:45" ht="54.75" customHeight="1" thickBot="1" x14ac:dyDescent="0.25">
      <c r="B4" s="187"/>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9"/>
    </row>
    <row r="5" spans="2:45" ht="12.75" customHeight="1" x14ac:dyDescent="0.2">
      <c r="B5" s="140" t="s">
        <v>0</v>
      </c>
      <c r="C5" s="141"/>
      <c r="D5" s="142"/>
      <c r="E5" s="142"/>
      <c r="F5" s="153" t="s">
        <v>14</v>
      </c>
      <c r="G5" s="153"/>
      <c r="H5" s="153"/>
      <c r="I5" s="153"/>
      <c r="J5" s="153"/>
      <c r="K5" s="153"/>
      <c r="L5" s="153"/>
      <c r="M5" s="153"/>
      <c r="N5" s="153"/>
      <c r="O5" s="153"/>
      <c r="P5" s="153"/>
      <c r="Q5" s="153"/>
      <c r="R5" s="153"/>
      <c r="S5" s="153"/>
      <c r="T5" s="153"/>
      <c r="U5" s="153"/>
      <c r="V5" s="153"/>
      <c r="W5" s="153"/>
      <c r="X5" s="153"/>
      <c r="Y5" s="153"/>
      <c r="Z5" s="153"/>
      <c r="AA5" s="153"/>
      <c r="AB5" s="153"/>
      <c r="AC5" s="149" t="s">
        <v>21</v>
      </c>
      <c r="AD5" s="149"/>
      <c r="AE5" s="149"/>
      <c r="AF5" s="150"/>
      <c r="AG5" s="51"/>
    </row>
    <row r="6" spans="2:45" s="53" customFormat="1" ht="24" customHeight="1" x14ac:dyDescent="0.2">
      <c r="B6" s="146" t="s">
        <v>1</v>
      </c>
      <c r="C6" s="145" t="s">
        <v>2</v>
      </c>
      <c r="D6" s="144" t="s">
        <v>4</v>
      </c>
      <c r="E6" s="144" t="s">
        <v>3</v>
      </c>
      <c r="F6" s="143" t="s">
        <v>6</v>
      </c>
      <c r="G6" s="143"/>
      <c r="H6" s="143"/>
      <c r="I6" s="161" t="s">
        <v>5</v>
      </c>
      <c r="J6" s="162"/>
      <c r="K6" s="162"/>
      <c r="L6" s="162"/>
      <c r="M6" s="162"/>
      <c r="N6" s="162"/>
      <c r="O6" s="162"/>
      <c r="P6" s="162"/>
      <c r="Q6" s="162"/>
      <c r="R6" s="162"/>
      <c r="S6" s="162"/>
      <c r="T6" s="162"/>
      <c r="U6" s="162"/>
      <c r="V6" s="162"/>
      <c r="W6" s="162"/>
      <c r="X6" s="162"/>
      <c r="Y6" s="162"/>
      <c r="Z6" s="162"/>
      <c r="AA6" s="162"/>
      <c r="AB6" s="163"/>
      <c r="AC6" s="151"/>
      <c r="AD6" s="151"/>
      <c r="AE6" s="151"/>
      <c r="AF6" s="152"/>
      <c r="AG6" s="52"/>
    </row>
    <row r="7" spans="2:45" ht="39.75" customHeight="1" x14ac:dyDescent="0.2">
      <c r="B7" s="146"/>
      <c r="C7" s="148"/>
      <c r="D7" s="144"/>
      <c r="E7" s="144"/>
      <c r="F7" s="143" t="s">
        <v>7</v>
      </c>
      <c r="G7" s="143"/>
      <c r="H7" s="143"/>
      <c r="I7" s="164" t="s">
        <v>79</v>
      </c>
      <c r="J7" s="154" t="s">
        <v>12</v>
      </c>
      <c r="K7" s="158" t="s">
        <v>62</v>
      </c>
      <c r="L7" s="159"/>
      <c r="M7" s="160"/>
      <c r="N7" s="158" t="s">
        <v>70</v>
      </c>
      <c r="O7" s="159"/>
      <c r="P7" s="159"/>
      <c r="Q7" s="159"/>
      <c r="R7" s="159"/>
      <c r="S7" s="159"/>
      <c r="T7" s="160"/>
      <c r="U7" s="86"/>
      <c r="V7" s="156" t="s">
        <v>11</v>
      </c>
      <c r="W7" s="156"/>
      <c r="X7" s="156"/>
      <c r="Y7" s="157" t="s">
        <v>15</v>
      </c>
      <c r="Z7" s="157"/>
      <c r="AA7" s="157"/>
      <c r="AB7" s="157"/>
      <c r="AC7" s="151"/>
      <c r="AD7" s="151"/>
      <c r="AE7" s="151"/>
      <c r="AF7" s="152"/>
      <c r="AG7" s="51"/>
    </row>
    <row r="8" spans="2:45" ht="101.25" customHeight="1" x14ac:dyDescent="0.2">
      <c r="B8" s="147"/>
      <c r="C8" s="148"/>
      <c r="D8" s="145"/>
      <c r="E8" s="145"/>
      <c r="F8" s="87" t="s">
        <v>8</v>
      </c>
      <c r="G8" s="87" t="s">
        <v>9</v>
      </c>
      <c r="H8" s="87" t="s">
        <v>10</v>
      </c>
      <c r="I8" s="165"/>
      <c r="J8" s="155"/>
      <c r="K8" s="85" t="s">
        <v>59</v>
      </c>
      <c r="L8" s="85" t="s">
        <v>60</v>
      </c>
      <c r="M8" s="85" t="s">
        <v>61</v>
      </c>
      <c r="N8" s="85" t="s">
        <v>63</v>
      </c>
      <c r="O8" s="85" t="s">
        <v>64</v>
      </c>
      <c r="P8" s="85" t="s">
        <v>65</v>
      </c>
      <c r="Q8" s="85" t="s">
        <v>66</v>
      </c>
      <c r="R8" s="85" t="s">
        <v>67</v>
      </c>
      <c r="S8" s="85" t="s">
        <v>68</v>
      </c>
      <c r="T8" s="85" t="s">
        <v>69</v>
      </c>
      <c r="U8" s="85" t="s">
        <v>80</v>
      </c>
      <c r="V8" s="54" t="s">
        <v>8</v>
      </c>
      <c r="W8" s="54" t="s">
        <v>13</v>
      </c>
      <c r="X8" s="54" t="s">
        <v>10</v>
      </c>
      <c r="Y8" s="55" t="s">
        <v>268</v>
      </c>
      <c r="Z8" s="56" t="s">
        <v>269</v>
      </c>
      <c r="AA8" s="57" t="s">
        <v>16</v>
      </c>
      <c r="AB8" s="57" t="s">
        <v>17</v>
      </c>
      <c r="AC8" s="58" t="s">
        <v>18</v>
      </c>
      <c r="AD8" s="58" t="s">
        <v>19</v>
      </c>
      <c r="AE8" s="58" t="s">
        <v>20</v>
      </c>
      <c r="AF8" s="59" t="s">
        <v>266</v>
      </c>
      <c r="AG8" s="51"/>
      <c r="AH8" s="50" t="s">
        <v>78</v>
      </c>
      <c r="AJ8" s="50" t="s">
        <v>102</v>
      </c>
      <c r="AM8" s="50" t="s">
        <v>49</v>
      </c>
      <c r="AR8" s="50" t="s">
        <v>283</v>
      </c>
    </row>
    <row r="9" spans="2:45" s="62" customFormat="1" ht="95.25" customHeight="1" x14ac:dyDescent="0.25">
      <c r="B9" s="113" t="s">
        <v>280</v>
      </c>
      <c r="C9" s="123" t="s">
        <v>112</v>
      </c>
      <c r="D9" s="113" t="s">
        <v>243</v>
      </c>
      <c r="E9" s="123" t="s">
        <v>118</v>
      </c>
      <c r="F9" s="84">
        <v>3</v>
      </c>
      <c r="G9" s="84">
        <v>10</v>
      </c>
      <c r="H9" s="64" t="str">
        <f>IF(OR(AH9=5,AH9=10,AH9=5),"BAJO",IF(OR(AH9=15,AH9=20,AH9=25),"MODERADO",IF(OR(AH9=30,AH9=40,AH9=50),"ALTO",IF(OR(AH9=60,AH9=80,AH9=100),"EXTREMO","ERROR"))))</f>
        <v>ALTO</v>
      </c>
      <c r="I9" s="64" t="str">
        <f>IF(OR(H9="BAJO"),"PUEDE ELIMINARSE O REDUCIRSE CON LOS CONTROLES ESTABLECIDOS",IF(OR(H9="MODERADO"),"LLEVAR RIESGO A ZONA DE RIESGO BAJA O ELIMINARLO",IF(OR(H9="ALTO"),"TOMAR MEDIDAS PARA LLEVAR A ZONA MODERADA, BAJA O ELIMINARLO",IF(OR(H9="EXTREMO"),"TRATAMIENTO PRIORITARIO",""))))</f>
        <v>TOMAR MEDIDAS PARA LLEVAR A ZONA MODERADA, BAJA O ELIMINARLO</v>
      </c>
      <c r="J9" s="113" t="s">
        <v>293</v>
      </c>
      <c r="K9" s="84">
        <v>1</v>
      </c>
      <c r="L9" s="133">
        <v>0</v>
      </c>
      <c r="M9" s="133"/>
      <c r="N9" s="84">
        <v>15</v>
      </c>
      <c r="O9" s="84">
        <v>5</v>
      </c>
      <c r="P9" s="84">
        <v>0</v>
      </c>
      <c r="Q9" s="84">
        <v>10</v>
      </c>
      <c r="R9" s="84">
        <v>15</v>
      </c>
      <c r="S9" s="84">
        <v>10</v>
      </c>
      <c r="T9" s="84">
        <v>30</v>
      </c>
      <c r="U9" s="84">
        <f>SUM(N9:T9)</f>
        <v>85</v>
      </c>
      <c r="V9" s="64">
        <f>IF(OR(F9=5,F9=4,F9=3),AM9,2)</f>
        <v>1</v>
      </c>
      <c r="W9" s="84">
        <v>4</v>
      </c>
      <c r="X9" s="64" t="str">
        <f>IF(OR(AJ9=3,AJ9=4),"BAJO",IF(OR(AJ9=15,AJ9=6,AJ9=8,AJ9=9),"MODERADO",IF(OR(AJ9=10,AJ9=12,AJ9=15),"ALTO",IF(OR(AJ9=16,AJ9=20,AJ9=25),"EXTREMO","ERROR"))))</f>
        <v>BAJO</v>
      </c>
      <c r="Y9" s="61">
        <v>42916</v>
      </c>
      <c r="Z9" s="61" t="s">
        <v>295</v>
      </c>
      <c r="AA9" s="113" t="s">
        <v>296</v>
      </c>
      <c r="AB9" s="113" t="s">
        <v>297</v>
      </c>
      <c r="AC9" s="61">
        <v>42916</v>
      </c>
      <c r="AD9" s="61">
        <v>43449</v>
      </c>
      <c r="AE9" s="113" t="s">
        <v>298</v>
      </c>
      <c r="AF9" s="113" t="s">
        <v>299</v>
      </c>
      <c r="AH9" s="62">
        <f>F9*G9</f>
        <v>30</v>
      </c>
      <c r="AJ9" s="62">
        <f>V9*W9</f>
        <v>4</v>
      </c>
      <c r="AM9" s="62">
        <f>IF(AND(K9=0),F9,IF(AND(U9&gt;=0,U9&lt;51,K9=1),F9,IF(AND(U9&gt;=51,U9&lt;76,K9=1),F9-1,IF(AND(U9&gt;=76,U9&lt;101,K9=1),F9-2))))</f>
        <v>1</v>
      </c>
      <c r="AR9" s="62">
        <v>5</v>
      </c>
      <c r="AS9" s="62">
        <v>20</v>
      </c>
    </row>
    <row r="10" spans="2:45" s="62" customFormat="1" ht="60" customHeight="1" x14ac:dyDescent="0.25">
      <c r="B10" s="113" t="s">
        <v>280</v>
      </c>
      <c r="C10" s="123" t="s">
        <v>190</v>
      </c>
      <c r="D10" s="113" t="s">
        <v>256</v>
      </c>
      <c r="E10" s="123" t="s">
        <v>188</v>
      </c>
      <c r="F10" s="84">
        <v>3</v>
      </c>
      <c r="G10" s="84">
        <v>10</v>
      </c>
      <c r="H10" s="84" t="str">
        <f t="shared" ref="H10:H11" si="0">IF(OR(AH10=5,AH10=10,AH10=5,AH10=20),"BAJO",IF(OR(AH10=15,AH10=20,AH10=25),"MODERADO",IF(OR(AH10=30,AH10=40,AH10=50),"ALTO",IF(OR(AH10=60,AH10=80,AH10=100),"EXTREMO","ERROR"))))</f>
        <v>ALTO</v>
      </c>
      <c r="I10" s="84" t="str">
        <f t="shared" ref="I10:I11" si="1">IF(OR(H10="BAJO"),"PUEDE ELIMINARSE O REDUCIRSE CON LOS CONTROLES ESTABLECIDOS",IF(OR(H10="MODERADO"),"LLEVAR RIESGO A ZONA DE RIESGO BAJA O ELIMINARLO",IF(OR(H10="ALTO"),"TOMAR MEDIDAS PARA LLEVAR A ZONA MODERADA, BAJA O ELIMINARLO",IF(OR(H10="EXTREMO"),"TRATAMIENTO PRIORITARIO",""))))</f>
        <v>TOMAR MEDIDAS PARA LLEVAR A ZONA MODERADA, BAJA O ELIMINARLO</v>
      </c>
      <c r="J10" s="113" t="s">
        <v>294</v>
      </c>
      <c r="K10" s="84">
        <v>1</v>
      </c>
      <c r="L10" s="133">
        <v>0</v>
      </c>
      <c r="M10" s="133"/>
      <c r="N10" s="84">
        <v>15</v>
      </c>
      <c r="O10" s="84">
        <v>5</v>
      </c>
      <c r="P10" s="84">
        <v>0</v>
      </c>
      <c r="Q10" s="84">
        <v>10</v>
      </c>
      <c r="R10" s="84">
        <v>15</v>
      </c>
      <c r="S10" s="84">
        <v>10</v>
      </c>
      <c r="T10" s="84">
        <v>30</v>
      </c>
      <c r="U10" s="84">
        <f t="shared" ref="U10:U11" si="2">SUM(N10:T10)</f>
        <v>85</v>
      </c>
      <c r="V10" s="84">
        <f t="shared" ref="V10:V11" si="3">IF(OR(F10=5,F10=4,F10=3),AM10,2)</f>
        <v>1</v>
      </c>
      <c r="W10" s="84">
        <v>4</v>
      </c>
      <c r="X10" s="84" t="str">
        <f t="shared" ref="X10:X11" si="4">IF(OR(AJ10=3,AJ10=4),"BAJO",IF(OR(AJ10=15,AJ10=6,AJ10=8,AJ10=9),"MODERADO",IF(OR(AJ10=10,AJ10=12,AJ10=15),"ALTO",IF(OR(AJ10=16,AJ10=20,AJ10=25),"EXTREMO","ERROR"))))</f>
        <v>BAJO</v>
      </c>
      <c r="Y10" s="61">
        <v>42916</v>
      </c>
      <c r="Z10" s="61" t="s">
        <v>300</v>
      </c>
      <c r="AA10" s="113" t="s">
        <v>301</v>
      </c>
      <c r="AB10" s="113" t="s">
        <v>302</v>
      </c>
      <c r="AC10" s="61">
        <v>42916</v>
      </c>
      <c r="AD10" s="61">
        <v>43449</v>
      </c>
      <c r="AE10" s="113" t="s">
        <v>298</v>
      </c>
      <c r="AF10" s="113" t="s">
        <v>303</v>
      </c>
      <c r="AH10" s="62">
        <f t="shared" ref="AH10:AH11" si="5">F10*G10</f>
        <v>30</v>
      </c>
      <c r="AJ10" s="62">
        <f t="shared" ref="AJ10:AJ11" si="6">V10*W10</f>
        <v>4</v>
      </c>
      <c r="AK10" s="63"/>
      <c r="AL10" s="62" t="s">
        <v>9</v>
      </c>
      <c r="AM10" s="62">
        <f t="shared" ref="AM10:AM11" si="7">IF(AND(K10=0),F10,IF(AND(U10&gt;=0,U10&lt;51,K10=1),F10,IF(AND(U10&gt;=51,U10&lt;76,K10=1),F10-1,IF(AND(U10&gt;=76,U10&lt;101,K10=1),F10-2))))</f>
        <v>1</v>
      </c>
      <c r="AR10" s="62">
        <v>4</v>
      </c>
      <c r="AS10" s="62">
        <v>10</v>
      </c>
    </row>
    <row r="11" spans="2:45" s="62" customFormat="1" ht="306" x14ac:dyDescent="0.25">
      <c r="B11" s="113" t="s">
        <v>278</v>
      </c>
      <c r="C11" s="123" t="s">
        <v>304</v>
      </c>
      <c r="D11" s="113" t="s">
        <v>305</v>
      </c>
      <c r="E11" s="123" t="s">
        <v>306</v>
      </c>
      <c r="F11" s="84">
        <v>3</v>
      </c>
      <c r="G11" s="84">
        <v>5</v>
      </c>
      <c r="H11" s="84" t="str">
        <f t="shared" si="0"/>
        <v>MODERADO</v>
      </c>
      <c r="I11" s="84" t="str">
        <f t="shared" si="1"/>
        <v>LLEVAR RIESGO A ZONA DE RIESGO BAJA O ELIMINARLO</v>
      </c>
      <c r="J11" s="113" t="s">
        <v>307</v>
      </c>
      <c r="K11" s="84">
        <v>1</v>
      </c>
      <c r="L11" s="133">
        <v>0</v>
      </c>
      <c r="M11" s="133"/>
      <c r="N11" s="84">
        <v>15</v>
      </c>
      <c r="O11" s="84">
        <v>5</v>
      </c>
      <c r="P11" s="84">
        <v>0</v>
      </c>
      <c r="Q11" s="84">
        <v>10</v>
      </c>
      <c r="R11" s="84">
        <v>15</v>
      </c>
      <c r="S11" s="84">
        <v>10</v>
      </c>
      <c r="T11" s="84">
        <v>30</v>
      </c>
      <c r="U11" s="84">
        <f t="shared" si="2"/>
        <v>85</v>
      </c>
      <c r="V11" s="84">
        <f t="shared" si="3"/>
        <v>1</v>
      </c>
      <c r="W11" s="84">
        <v>3</v>
      </c>
      <c r="X11" s="84" t="str">
        <f t="shared" si="4"/>
        <v>BAJO</v>
      </c>
      <c r="Y11" s="61">
        <v>42913</v>
      </c>
      <c r="Z11" s="61">
        <v>43005</v>
      </c>
      <c r="AA11" s="113" t="s">
        <v>308</v>
      </c>
      <c r="AB11" s="113" t="s">
        <v>309</v>
      </c>
      <c r="AC11" s="60">
        <v>42913</v>
      </c>
      <c r="AD11" s="61">
        <v>43449</v>
      </c>
      <c r="AE11" s="113" t="s">
        <v>310</v>
      </c>
      <c r="AF11" s="113" t="s">
        <v>311</v>
      </c>
      <c r="AH11" s="62">
        <f t="shared" si="5"/>
        <v>15</v>
      </c>
      <c r="AJ11" s="62">
        <f t="shared" si="6"/>
        <v>3</v>
      </c>
      <c r="AL11" s="62" t="str">
        <f>IF(AND(IMPACTO!E26&gt;=1,IMPACTO!E26&lt;=5),3,IF(AND(IMPACTO!E26&gt;=6,IMPACTO!E26&lt;=11),4,IF(AND(IMPACTO!E26&gt;=12,IMPACTO!E26&lt;=18),5,"")))</f>
        <v/>
      </c>
      <c r="AM11" s="62">
        <f t="shared" si="7"/>
        <v>1</v>
      </c>
      <c r="AR11" s="62">
        <v>3</v>
      </c>
      <c r="AS11" s="62">
        <v>5</v>
      </c>
    </row>
    <row r="12" spans="2:45" s="62" customFormat="1" ht="140.25" x14ac:dyDescent="0.25">
      <c r="B12" s="123" t="s">
        <v>281</v>
      </c>
      <c r="C12" s="121" t="s">
        <v>320</v>
      </c>
      <c r="D12" s="122" t="s">
        <v>321</v>
      </c>
      <c r="E12" s="123" t="s">
        <v>322</v>
      </c>
      <c r="F12" s="122">
        <v>1</v>
      </c>
      <c r="G12" s="122">
        <v>10</v>
      </c>
      <c r="H12" s="131" t="s">
        <v>346</v>
      </c>
      <c r="I12" s="124" t="str">
        <f>IF(OR(H12="BAJO"),"PUEDE ELIMINARSE O REDUCIRSE CON LOS CONTROLES ESTABLECIDOS",IF(OR(H12="MODERADO"),"LLEVAR RIESGO A ZONA DE RIESGO BAJA O ELIMINARLO",IF(OR(H12="ALTO"),"TOMAR MEDIDAS PARA LLEVAR A ZONA MODERADA, BAJA O ELIMINARLO",IF(OR(H12="EXTREMO"),"TRATAMIENTO PRIORITARIO",""))))</f>
        <v>PUEDE ELIMINARSE O REDUCIRSE CON LOS CONTROLES ESTABLECIDOS</v>
      </c>
      <c r="J12" s="116" t="s">
        <v>312</v>
      </c>
      <c r="K12" s="122">
        <v>1</v>
      </c>
      <c r="L12" s="136">
        <v>0</v>
      </c>
      <c r="M12" s="137"/>
      <c r="N12" s="122">
        <v>15</v>
      </c>
      <c r="O12" s="122">
        <v>5</v>
      </c>
      <c r="P12" s="122">
        <v>0</v>
      </c>
      <c r="Q12" s="122">
        <v>10</v>
      </c>
      <c r="R12" s="122">
        <v>15</v>
      </c>
      <c r="S12" s="122">
        <v>10</v>
      </c>
      <c r="T12" s="122">
        <v>30</v>
      </c>
      <c r="U12" s="122">
        <f>SUM(N12:T12)</f>
        <v>85</v>
      </c>
      <c r="V12" s="124">
        <f>IF(OR(F12=5,F12=4,F12=3),AM12,2)</f>
        <v>2</v>
      </c>
      <c r="W12" s="122">
        <v>4</v>
      </c>
      <c r="X12" s="124" t="s">
        <v>356</v>
      </c>
      <c r="Y12" s="122" t="s">
        <v>323</v>
      </c>
      <c r="Z12" s="61">
        <v>43098</v>
      </c>
      <c r="AA12" s="114" t="s">
        <v>324</v>
      </c>
      <c r="AB12" s="114" t="s">
        <v>325</v>
      </c>
      <c r="AC12" s="60" t="s">
        <v>326</v>
      </c>
      <c r="AD12" s="61">
        <v>43449</v>
      </c>
      <c r="AE12" s="122" t="s">
        <v>327</v>
      </c>
      <c r="AF12" s="122" t="s">
        <v>311</v>
      </c>
      <c r="AL12" s="62" t="str">
        <f>IF(AND(IMPACTO!E74&gt;=1,IMPACTO!E74&lt;=5),3,IF(AND(IMPACTO!E74&gt;=6,IMPACTO!E74&lt;=11),4,IF(AND(IMPACTO!E74&gt;=12,IMPACTO!E74&lt;=18),5,"")))</f>
        <v/>
      </c>
    </row>
    <row r="13" spans="2:45" s="62" customFormat="1" ht="165.75" x14ac:dyDescent="0.25">
      <c r="B13" s="123" t="s">
        <v>281</v>
      </c>
      <c r="C13" s="132" t="s">
        <v>328</v>
      </c>
      <c r="D13" s="120" t="s">
        <v>329</v>
      </c>
      <c r="E13" s="125" t="s">
        <v>330</v>
      </c>
      <c r="F13" s="120">
        <v>3</v>
      </c>
      <c r="G13" s="120">
        <v>10</v>
      </c>
      <c r="H13" s="120" t="s">
        <v>355</v>
      </c>
      <c r="I13" s="120" t="str">
        <f t="shared" ref="I13:I18" si="8">IF(OR(H13="BAJO"),"PUEDE ELIMINARSE O REDUCIRSE CON LOS CONTROLES ESTABLECIDOS",IF(OR(H13="MODERADO"),"LLEVAR RIESGO A ZONA DE RIESGO BAJA O ELIMINARLO",IF(OR(H13="ALTO"),"TOMAR MEDIDAS PARA LLEVAR A ZONA MODERADA, BAJA O ELIMINARLO",IF(OR(H13="EXTREMO"),"TRATAMIENTO PRIORITARIO",""))))</f>
        <v>TOMAR MEDIDAS PARA LLEVAR A ZONA MODERADA, BAJA O ELIMINARLO</v>
      </c>
      <c r="J13" s="118" t="s">
        <v>331</v>
      </c>
      <c r="K13" s="120">
        <v>1</v>
      </c>
      <c r="L13" s="138">
        <v>0</v>
      </c>
      <c r="M13" s="138"/>
      <c r="N13" s="120">
        <v>0</v>
      </c>
      <c r="O13" s="120">
        <v>0</v>
      </c>
      <c r="P13" s="120">
        <v>0</v>
      </c>
      <c r="Q13" s="120">
        <v>10</v>
      </c>
      <c r="R13" s="120">
        <v>0</v>
      </c>
      <c r="S13" s="120">
        <v>10</v>
      </c>
      <c r="T13" s="120">
        <v>0</v>
      </c>
      <c r="U13" s="120">
        <f>SUM(N13:T13)</f>
        <v>20</v>
      </c>
      <c r="V13" s="120">
        <f t="shared" ref="V13" si="9">IF(OR(F13=5,F13=4,F13=3),AM13,2)</f>
        <v>0</v>
      </c>
      <c r="W13" s="120">
        <v>4</v>
      </c>
      <c r="X13" s="120" t="s">
        <v>355</v>
      </c>
      <c r="Y13" s="126">
        <v>42996</v>
      </c>
      <c r="Z13" s="126">
        <v>43098</v>
      </c>
      <c r="AA13" s="120" t="s">
        <v>332</v>
      </c>
      <c r="AB13" s="120" t="s">
        <v>333</v>
      </c>
      <c r="AC13" s="127">
        <v>43081</v>
      </c>
      <c r="AD13" s="61">
        <v>43449</v>
      </c>
      <c r="AE13" s="120" t="s">
        <v>327</v>
      </c>
      <c r="AF13" s="120" t="s">
        <v>311</v>
      </c>
      <c r="AL13" s="62" t="str">
        <f>IF(AND(IMPACTO!E75&gt;=1,IMPACTO!E75&lt;=5),3,IF(AND(IMPACTO!E75&gt;=6,IMPACTO!E75&lt;=11),4,IF(AND(IMPACTO!E75&gt;=12,IMPACTO!E75&lt;=18),5,"")))</f>
        <v/>
      </c>
    </row>
    <row r="14" spans="2:45" s="62" customFormat="1" ht="140.25" x14ac:dyDescent="0.25">
      <c r="B14" s="123" t="s">
        <v>270</v>
      </c>
      <c r="C14" s="123" t="s">
        <v>313</v>
      </c>
      <c r="D14" s="122" t="s">
        <v>314</v>
      </c>
      <c r="E14" s="121" t="s">
        <v>334</v>
      </c>
      <c r="F14" s="122">
        <v>1</v>
      </c>
      <c r="G14" s="122">
        <v>10</v>
      </c>
      <c r="H14" s="122" t="s">
        <v>346</v>
      </c>
      <c r="I14" s="122" t="str">
        <f t="shared" si="8"/>
        <v>PUEDE ELIMINARSE O REDUCIRSE CON LOS CONTROLES ESTABLECIDOS</v>
      </c>
      <c r="J14" s="115" t="s">
        <v>335</v>
      </c>
      <c r="K14" s="122">
        <v>1</v>
      </c>
      <c r="L14" s="133">
        <v>0</v>
      </c>
      <c r="M14" s="133"/>
      <c r="N14" s="122">
        <v>15</v>
      </c>
      <c r="O14" s="122">
        <v>5</v>
      </c>
      <c r="P14" s="122">
        <v>0</v>
      </c>
      <c r="Q14" s="122">
        <v>10</v>
      </c>
      <c r="R14" s="122">
        <v>15</v>
      </c>
      <c r="S14" s="122">
        <v>10</v>
      </c>
      <c r="T14" s="122">
        <v>30</v>
      </c>
      <c r="U14" s="122">
        <f>SUM(N14:T14)</f>
        <v>85</v>
      </c>
      <c r="V14" s="122">
        <v>1</v>
      </c>
      <c r="W14" s="122">
        <v>4</v>
      </c>
      <c r="X14" s="122" t="s">
        <v>346</v>
      </c>
      <c r="Y14" s="61">
        <v>42891</v>
      </c>
      <c r="Z14" s="61">
        <v>43098</v>
      </c>
      <c r="AA14" s="122" t="s">
        <v>317</v>
      </c>
      <c r="AB14" s="122" t="s">
        <v>311</v>
      </c>
      <c r="AC14" s="61">
        <v>43075</v>
      </c>
      <c r="AD14" s="61">
        <v>43449</v>
      </c>
      <c r="AE14" s="117" t="s">
        <v>327</v>
      </c>
      <c r="AF14" s="122" t="s">
        <v>311</v>
      </c>
      <c r="AL14" s="62" t="str">
        <f>IF(AND(IMPACTO!E76&gt;=1,IMPACTO!E76&lt;=5),3,IF(AND(IMPACTO!E76&gt;=6,IMPACTO!E76&lt;=11),4,IF(AND(IMPACTO!E76&gt;=12,IMPACTO!E76&lt;=18),5,"")))</f>
        <v/>
      </c>
    </row>
    <row r="15" spans="2:45" s="62" customFormat="1" ht="140.25" x14ac:dyDescent="0.25">
      <c r="B15" s="123" t="s">
        <v>270</v>
      </c>
      <c r="C15" s="123" t="s">
        <v>315</v>
      </c>
      <c r="D15" s="122" t="s">
        <v>316</v>
      </c>
      <c r="E15" s="121" t="s">
        <v>336</v>
      </c>
      <c r="F15" s="122">
        <v>1</v>
      </c>
      <c r="G15" s="122">
        <v>10</v>
      </c>
      <c r="H15" s="122" t="s">
        <v>346</v>
      </c>
      <c r="I15" s="122" t="str">
        <f t="shared" si="8"/>
        <v>PUEDE ELIMINARSE O REDUCIRSE CON LOS CONTROLES ESTABLECIDOS</v>
      </c>
      <c r="J15" s="115" t="s">
        <v>335</v>
      </c>
      <c r="K15" s="122">
        <v>1</v>
      </c>
      <c r="L15" s="133">
        <v>0</v>
      </c>
      <c r="M15" s="133"/>
      <c r="N15" s="122">
        <v>15</v>
      </c>
      <c r="O15" s="122">
        <v>5</v>
      </c>
      <c r="P15" s="122">
        <v>0</v>
      </c>
      <c r="Q15" s="122">
        <v>10</v>
      </c>
      <c r="R15" s="122">
        <v>15</v>
      </c>
      <c r="S15" s="122">
        <v>10</v>
      </c>
      <c r="T15" s="122">
        <v>30</v>
      </c>
      <c r="U15" s="122">
        <f>SUM(N15:T15)</f>
        <v>85</v>
      </c>
      <c r="V15" s="122">
        <v>1</v>
      </c>
      <c r="W15" s="122">
        <v>4</v>
      </c>
      <c r="X15" s="122" t="s">
        <v>346</v>
      </c>
      <c r="Y15" s="61">
        <v>42891</v>
      </c>
      <c r="Z15" s="61">
        <v>43098</v>
      </c>
      <c r="AA15" s="122" t="s">
        <v>318</v>
      </c>
      <c r="AB15" s="122" t="s">
        <v>311</v>
      </c>
      <c r="AC15" s="61">
        <v>43080</v>
      </c>
      <c r="AD15" s="61">
        <v>43449</v>
      </c>
      <c r="AE15" s="117" t="s">
        <v>327</v>
      </c>
      <c r="AF15" s="122" t="s">
        <v>311</v>
      </c>
      <c r="AL15" s="62" t="str">
        <f>IF(AND(IMPACTO!E77&gt;=1,IMPACTO!E77&lt;=5),3,IF(AND(IMPACTO!E77&gt;=6,IMPACTO!E77&lt;=11),4,IF(AND(IMPACTO!E77&gt;=12,IMPACTO!E77&lt;=18),5,"")))</f>
        <v/>
      </c>
    </row>
    <row r="16" spans="2:45" s="62" customFormat="1" ht="76.5" x14ac:dyDescent="0.25">
      <c r="B16" s="123" t="s">
        <v>281</v>
      </c>
      <c r="C16" s="128" t="s">
        <v>337</v>
      </c>
      <c r="D16" s="117" t="s">
        <v>338</v>
      </c>
      <c r="E16" s="128" t="s">
        <v>339</v>
      </c>
      <c r="F16" s="117">
        <v>1</v>
      </c>
      <c r="G16" s="117">
        <v>10</v>
      </c>
      <c r="H16" s="117" t="s">
        <v>346</v>
      </c>
      <c r="I16" s="117" t="str">
        <f t="shared" si="8"/>
        <v>PUEDE ELIMINARSE O REDUCIRSE CON LOS CONTROLES ESTABLECIDOS</v>
      </c>
      <c r="J16" s="117" t="s">
        <v>340</v>
      </c>
      <c r="K16" s="117">
        <v>1</v>
      </c>
      <c r="L16" s="139">
        <v>0</v>
      </c>
      <c r="M16" s="139"/>
      <c r="N16" s="117">
        <v>15</v>
      </c>
      <c r="O16" s="117">
        <v>5</v>
      </c>
      <c r="P16" s="117">
        <v>0</v>
      </c>
      <c r="Q16" s="117">
        <v>10</v>
      </c>
      <c r="R16" s="117">
        <v>15</v>
      </c>
      <c r="S16" s="117">
        <v>10</v>
      </c>
      <c r="T16" s="117">
        <v>30</v>
      </c>
      <c r="U16" s="117">
        <f t="shared" ref="U16:U18" si="10">SUM(N16:T16)</f>
        <v>85</v>
      </c>
      <c r="V16" s="117">
        <v>1</v>
      </c>
      <c r="W16" s="117">
        <v>4</v>
      </c>
      <c r="X16" s="129" t="s">
        <v>346</v>
      </c>
      <c r="Y16" s="119">
        <v>43003</v>
      </c>
      <c r="Z16" s="119">
        <v>43098</v>
      </c>
      <c r="AA16" s="117" t="s">
        <v>341</v>
      </c>
      <c r="AB16" s="117" t="s">
        <v>342</v>
      </c>
      <c r="AC16" s="119">
        <v>43080</v>
      </c>
      <c r="AD16" s="61">
        <v>43449</v>
      </c>
      <c r="AE16" s="117" t="s">
        <v>327</v>
      </c>
      <c r="AF16" s="117" t="s">
        <v>311</v>
      </c>
      <c r="AL16" s="62" t="str">
        <f>IF(AND(IMPACTO!E78&gt;=1,IMPACTO!E78&lt;=5),3,IF(AND(IMPACTO!E78&gt;=6,IMPACTO!E78&lt;=11),4,IF(AND(IMPACTO!E78&gt;=12,IMPACTO!E78&lt;=18),5,"")))</f>
        <v/>
      </c>
    </row>
    <row r="17" spans="2:38" s="62" customFormat="1" ht="76.5" x14ac:dyDescent="0.25">
      <c r="B17" s="123" t="s">
        <v>281</v>
      </c>
      <c r="C17" s="128" t="s">
        <v>343</v>
      </c>
      <c r="D17" s="117" t="s">
        <v>344</v>
      </c>
      <c r="E17" s="128" t="s">
        <v>345</v>
      </c>
      <c r="F17" s="117">
        <v>1</v>
      </c>
      <c r="G17" s="117">
        <v>20</v>
      </c>
      <c r="H17" s="117" t="s">
        <v>346</v>
      </c>
      <c r="I17" s="130" t="str">
        <f>IF(OR(H17="BAJO"),"PUEDE ELIMINARSE O REDUCIRSE CON LOS CONTROLES ESTABLECIDOS",IF(OR(H17="MODERADO"),"LLEVAR RIESGO A ZONA DE RIESGO BAJA O ELIMINARLO",IF(OR(H17="ALTO"),"TOMAR MEDIDAS PARA LLEVAR A ZONA MODERADA, BAJA O ELIMINARLO",IF(OR(H17="EXTREMO"),"TRATAMIENTO PRIORITARIO",""))))</f>
        <v>PUEDE ELIMINARSE O REDUCIRSE CON LOS CONTROLES ESTABLECIDOS</v>
      </c>
      <c r="J17" s="117" t="s">
        <v>347</v>
      </c>
      <c r="K17" s="117">
        <v>1</v>
      </c>
      <c r="L17" s="134">
        <v>0</v>
      </c>
      <c r="M17" s="135"/>
      <c r="N17" s="117">
        <v>15</v>
      </c>
      <c r="O17" s="117">
        <v>5</v>
      </c>
      <c r="P17" s="117">
        <v>0</v>
      </c>
      <c r="Q17" s="117">
        <v>10</v>
      </c>
      <c r="R17" s="117">
        <v>15</v>
      </c>
      <c r="S17" s="117">
        <v>10</v>
      </c>
      <c r="T17" s="117">
        <v>30</v>
      </c>
      <c r="U17" s="117">
        <f t="shared" si="10"/>
        <v>85</v>
      </c>
      <c r="V17" s="117">
        <v>1</v>
      </c>
      <c r="W17" s="117">
        <v>5</v>
      </c>
      <c r="X17" s="129" t="s">
        <v>346</v>
      </c>
      <c r="Y17" s="119">
        <v>43003</v>
      </c>
      <c r="Z17" s="119">
        <v>43098</v>
      </c>
      <c r="AA17" s="117" t="s">
        <v>348</v>
      </c>
      <c r="AB17" s="117" t="s">
        <v>349</v>
      </c>
      <c r="AC17" s="119">
        <v>43080</v>
      </c>
      <c r="AD17" s="61">
        <v>43449</v>
      </c>
      <c r="AE17" s="117" t="s">
        <v>327</v>
      </c>
      <c r="AF17" s="117" t="s">
        <v>311</v>
      </c>
      <c r="AL17" s="62" t="str">
        <f>IF(AND(IMPACTO!E79&gt;=1,IMPACTO!E79&lt;=5),3,IF(AND(IMPACTO!E79&gt;=6,IMPACTO!E79&lt;=11),4,IF(AND(IMPACTO!E79&gt;=12,IMPACTO!E79&lt;=18),5,"")))</f>
        <v/>
      </c>
    </row>
    <row r="18" spans="2:38" s="62" customFormat="1" ht="114.75" x14ac:dyDescent="0.25">
      <c r="B18" s="123" t="s">
        <v>281</v>
      </c>
      <c r="C18" s="128" t="s">
        <v>350</v>
      </c>
      <c r="D18" s="117" t="s">
        <v>351</v>
      </c>
      <c r="E18" s="128" t="s">
        <v>352</v>
      </c>
      <c r="F18" s="122">
        <v>2</v>
      </c>
      <c r="G18" s="122">
        <v>10</v>
      </c>
      <c r="H18" s="122" t="s">
        <v>346</v>
      </c>
      <c r="I18" s="122" t="str">
        <f t="shared" si="8"/>
        <v>PUEDE ELIMINARSE O REDUCIRSE CON LOS CONTROLES ESTABLECIDOS</v>
      </c>
      <c r="J18" s="122" t="s">
        <v>353</v>
      </c>
      <c r="K18" s="122">
        <v>1</v>
      </c>
      <c r="L18" s="133">
        <v>0</v>
      </c>
      <c r="M18" s="133"/>
      <c r="N18" s="122">
        <v>15</v>
      </c>
      <c r="O18" s="122">
        <v>5</v>
      </c>
      <c r="P18" s="122">
        <v>0</v>
      </c>
      <c r="Q18" s="122">
        <v>10</v>
      </c>
      <c r="R18" s="122">
        <v>15</v>
      </c>
      <c r="S18" s="122">
        <v>10</v>
      </c>
      <c r="T18" s="122">
        <v>30</v>
      </c>
      <c r="U18" s="122">
        <f t="shared" si="10"/>
        <v>85</v>
      </c>
      <c r="V18" s="122">
        <v>2</v>
      </c>
      <c r="W18" s="122">
        <v>4</v>
      </c>
      <c r="X18" s="122" t="s">
        <v>356</v>
      </c>
      <c r="Y18" s="61">
        <v>42997</v>
      </c>
      <c r="Z18" s="61">
        <v>43098</v>
      </c>
      <c r="AA18" s="114" t="s">
        <v>354</v>
      </c>
      <c r="AB18" s="122" t="s">
        <v>319</v>
      </c>
      <c r="AC18" s="61">
        <v>43080</v>
      </c>
      <c r="AD18" s="61">
        <v>43449</v>
      </c>
      <c r="AE18" s="117" t="s">
        <v>327</v>
      </c>
      <c r="AF18" s="122" t="s">
        <v>311</v>
      </c>
      <c r="AL18" s="62" t="str">
        <f>IF(AND(IMPACTO!E80&gt;=1,IMPACTO!E80&lt;=5),3,IF(AND(IMPACTO!E80&gt;=6,IMPACTO!E80&lt;=11),4,IF(AND(IMPACTO!E80&gt;=12,IMPACTO!E80&lt;=18),5,"")))</f>
        <v/>
      </c>
    </row>
    <row r="19" spans="2:38" x14ac:dyDescent="0.2">
      <c r="AL19" s="62" t="str">
        <f>IF(AND(IMPACTO!E81&gt;=1,IMPACTO!E81&lt;=5),3,IF(AND(IMPACTO!E81&gt;=6,IMPACTO!E81&lt;=11),4,IF(AND(IMPACTO!E81&gt;=12,IMPACTO!E81&lt;=18),5,"")))</f>
        <v/>
      </c>
    </row>
    <row r="20" spans="2:38" x14ac:dyDescent="0.2">
      <c r="AL20" s="62" t="str">
        <f>IF(AND(IMPACTO!E82&gt;=1,IMPACTO!E82&lt;=5),3,IF(AND(IMPACTO!E82&gt;=6,IMPACTO!E82&lt;=11),4,IF(AND(IMPACTO!E82&gt;=12,IMPACTO!E82&lt;=18),5,"")))</f>
        <v/>
      </c>
    </row>
    <row r="26" spans="2:38" ht="25.5" customHeight="1" x14ac:dyDescent="0.2"/>
    <row r="42" spans="52:54" ht="25.5" customHeight="1" x14ac:dyDescent="0.2"/>
    <row r="48" spans="52:54" x14ac:dyDescent="0.2">
      <c r="AZ48" s="62"/>
      <c r="BA48" s="62"/>
      <c r="BB48" s="62"/>
    </row>
    <row r="49" spans="52:54" x14ac:dyDescent="0.2">
      <c r="AZ49" s="62"/>
      <c r="BA49" s="62"/>
      <c r="BB49" s="62"/>
    </row>
    <row r="50" spans="52:54" x14ac:dyDescent="0.2">
      <c r="AZ50" s="62"/>
      <c r="BA50" s="62"/>
      <c r="BB50" s="62"/>
    </row>
    <row r="51" spans="52:54" x14ac:dyDescent="0.2">
      <c r="AZ51" s="62"/>
      <c r="BA51" s="62"/>
      <c r="BB51" s="62"/>
    </row>
    <row r="52" spans="52:54" x14ac:dyDescent="0.2">
      <c r="AZ52" s="62"/>
      <c r="BA52" s="62"/>
      <c r="BB52" s="62"/>
    </row>
    <row r="53" spans="52:54" x14ac:dyDescent="0.2">
      <c r="AZ53" s="62"/>
      <c r="BA53" s="62"/>
      <c r="BB53" s="62"/>
    </row>
    <row r="54" spans="52:54" x14ac:dyDescent="0.2">
      <c r="AZ54" s="62"/>
      <c r="BA54" s="62"/>
      <c r="BB54" s="62"/>
    </row>
    <row r="55" spans="52:54" x14ac:dyDescent="0.2">
      <c r="AZ55" s="62"/>
      <c r="BA55" s="62"/>
      <c r="BB55" s="62"/>
    </row>
    <row r="56" spans="52:54" x14ac:dyDescent="0.2">
      <c r="AZ56" s="62"/>
      <c r="BA56" s="62"/>
      <c r="BB56" s="62"/>
    </row>
    <row r="57" spans="52:54" x14ac:dyDescent="0.2">
      <c r="AZ57" s="62"/>
      <c r="BA57" s="62"/>
      <c r="BB57" s="62"/>
    </row>
    <row r="58" spans="52:54" x14ac:dyDescent="0.2">
      <c r="AZ58" s="62"/>
      <c r="BA58" s="62"/>
      <c r="BB58" s="62"/>
    </row>
    <row r="59" spans="52:54" x14ac:dyDescent="0.2">
      <c r="AZ59" s="62"/>
      <c r="BA59" s="62"/>
      <c r="BB59" s="62"/>
    </row>
    <row r="60" spans="52:54" x14ac:dyDescent="0.2">
      <c r="AZ60" s="62"/>
      <c r="BA60" s="62"/>
      <c r="BB60" s="62"/>
    </row>
    <row r="61" spans="52:54" x14ac:dyDescent="0.2">
      <c r="AZ61" s="62"/>
      <c r="BA61" s="62"/>
      <c r="BB61" s="62"/>
    </row>
    <row r="62" spans="52:54" x14ac:dyDescent="0.2">
      <c r="AZ62" s="62"/>
      <c r="BA62" s="62"/>
      <c r="BB62" s="62"/>
    </row>
    <row r="63" spans="52:54" x14ac:dyDescent="0.2">
      <c r="AZ63" s="62"/>
      <c r="BA63" s="62"/>
      <c r="BB63" s="62"/>
    </row>
    <row r="64" spans="52:54" x14ac:dyDescent="0.2">
      <c r="AZ64" s="62"/>
      <c r="BA64" s="62"/>
      <c r="BB64" s="62"/>
    </row>
    <row r="65" spans="52:54" x14ac:dyDescent="0.2">
      <c r="AZ65" s="62"/>
      <c r="BA65" s="62"/>
      <c r="BB65" s="62"/>
    </row>
    <row r="66" spans="52:54" x14ac:dyDescent="0.2">
      <c r="AZ66" s="62"/>
      <c r="BA66" s="62"/>
      <c r="BB66" s="62"/>
    </row>
    <row r="67" spans="52:54" x14ac:dyDescent="0.2">
      <c r="AZ67" s="62"/>
      <c r="BA67" s="62"/>
      <c r="BB67" s="62"/>
    </row>
    <row r="68" spans="52:54" x14ac:dyDescent="0.2">
      <c r="AZ68" s="62"/>
      <c r="BA68" s="62"/>
      <c r="BB68" s="62"/>
    </row>
    <row r="69" spans="52:54" x14ac:dyDescent="0.2">
      <c r="AZ69" s="62"/>
      <c r="BA69" s="62"/>
      <c r="BB69" s="62"/>
    </row>
    <row r="70" spans="52:54" x14ac:dyDescent="0.2">
      <c r="AZ70" s="62"/>
      <c r="BA70" s="62"/>
      <c r="BB70" s="62"/>
    </row>
    <row r="71" spans="52:54" x14ac:dyDescent="0.2">
      <c r="AZ71" s="62"/>
      <c r="BA71" s="62"/>
      <c r="BB71" s="62"/>
    </row>
    <row r="72" spans="52:54" x14ac:dyDescent="0.2">
      <c r="AZ72" s="62"/>
      <c r="BA72" s="62"/>
      <c r="BB72" s="62"/>
    </row>
    <row r="73" spans="52:54" x14ac:dyDescent="0.2">
      <c r="AZ73" s="62"/>
      <c r="BA73" s="62"/>
      <c r="BB73" s="62"/>
    </row>
    <row r="74" spans="52:54" x14ac:dyDescent="0.2">
      <c r="AZ74" s="62"/>
      <c r="BA74" s="62"/>
      <c r="BB74" s="62"/>
    </row>
    <row r="75" spans="52:54" x14ac:dyDescent="0.2">
      <c r="AZ75" s="62"/>
      <c r="BA75" s="62"/>
      <c r="BB75" s="62"/>
    </row>
    <row r="76" spans="52:54" x14ac:dyDescent="0.2">
      <c r="AZ76" s="62"/>
      <c r="BA76" s="62"/>
      <c r="BB76" s="62"/>
    </row>
    <row r="77" spans="52:54" x14ac:dyDescent="0.2">
      <c r="AZ77" s="62"/>
      <c r="BA77" s="62"/>
      <c r="BB77" s="62"/>
    </row>
  </sheetData>
  <sheetProtection autoFilter="0"/>
  <mergeCells count="27">
    <mergeCell ref="B3:AF4"/>
    <mergeCell ref="L9:M9"/>
    <mergeCell ref="AC5:AF7"/>
    <mergeCell ref="F5:AB5"/>
    <mergeCell ref="J7:J8"/>
    <mergeCell ref="V7:X7"/>
    <mergeCell ref="Y7:AB7"/>
    <mergeCell ref="K7:M7"/>
    <mergeCell ref="N7:T7"/>
    <mergeCell ref="I6:AB6"/>
    <mergeCell ref="I7:I8"/>
    <mergeCell ref="B5:E5"/>
    <mergeCell ref="F6:H6"/>
    <mergeCell ref="F7:H7"/>
    <mergeCell ref="E6:E8"/>
    <mergeCell ref="D6:D8"/>
    <mergeCell ref="B6:B8"/>
    <mergeCell ref="C6:C8"/>
    <mergeCell ref="L10:M10"/>
    <mergeCell ref="L11:M11"/>
    <mergeCell ref="L17:M17"/>
    <mergeCell ref="L18:M18"/>
    <mergeCell ref="L12:M12"/>
    <mergeCell ref="L13:M13"/>
    <mergeCell ref="L14:M14"/>
    <mergeCell ref="L15:M15"/>
    <mergeCell ref="L16:M16"/>
  </mergeCells>
  <conditionalFormatting sqref="H9:H11">
    <cfRule type="containsText" dxfId="31" priority="33" operator="containsText" text="EXTREMO">
      <formula>NOT(ISERROR(SEARCH("EXTREMO",H9)))</formula>
    </cfRule>
    <cfRule type="containsText" dxfId="30" priority="34" operator="containsText" text="ALTO">
      <formula>NOT(ISERROR(SEARCH("ALTO",H9)))</formula>
    </cfRule>
    <cfRule type="containsText" dxfId="29" priority="35" operator="containsText" text="MODERADO">
      <formula>NOT(ISERROR(SEARCH("MODERADO",H9)))</formula>
    </cfRule>
    <cfRule type="containsText" dxfId="28" priority="36" operator="containsText" text="BAJO">
      <formula>NOT(ISERROR(SEARCH("BAJO",H9)))</formula>
    </cfRule>
    <cfRule type="containsText" dxfId="27" priority="37" operator="containsText" text="EXTREMO">
      <formula>NOT(ISERROR(SEARCH("EXTREMO",H9)))</formula>
    </cfRule>
    <cfRule type="containsText" dxfId="26" priority="38" operator="containsText" text="ALTO">
      <formula>NOT(ISERROR(SEARCH("ALTO",H9)))</formula>
    </cfRule>
    <cfRule type="containsText" dxfId="25" priority="39" operator="containsText" text="MODERADO">
      <formula>NOT(ISERROR(SEARCH("MODERADO",H9)))</formula>
    </cfRule>
    <cfRule type="containsText" dxfId="24" priority="40" operator="containsText" text="BAJO">
      <formula>NOT(ISERROR(SEARCH("BAJO",H9)))</formula>
    </cfRule>
  </conditionalFormatting>
  <conditionalFormatting sqref="X9:X11">
    <cfRule type="containsText" dxfId="23" priority="29" operator="containsText" text="EXTREMO">
      <formula>NOT(ISERROR(SEARCH("EXTREMO",X9)))</formula>
    </cfRule>
    <cfRule type="containsText" dxfId="22" priority="30" operator="containsText" text="ALTO">
      <formula>NOT(ISERROR(SEARCH("ALTO",X9)))</formula>
    </cfRule>
    <cfRule type="containsText" dxfId="21" priority="31" operator="containsText" text="MODERADO">
      <formula>NOT(ISERROR(SEARCH("MODERADO",X9)))</formula>
    </cfRule>
    <cfRule type="containsText" dxfId="20" priority="32" operator="containsText" text="BAJO">
      <formula>NOT(ISERROR(SEARCH("BAJO",X9)))</formula>
    </cfRule>
  </conditionalFormatting>
  <conditionalFormatting sqref="H13:H18">
    <cfRule type="containsText" dxfId="19" priority="21" operator="containsText" text="EXTREMO">
      <formula>NOT(ISERROR(SEARCH("EXTREMO",H13)))</formula>
    </cfRule>
    <cfRule type="containsText" dxfId="18" priority="22" operator="containsText" text="ALTO">
      <formula>NOT(ISERROR(SEARCH("ALTO",H13)))</formula>
    </cfRule>
    <cfRule type="containsText" dxfId="17" priority="23" operator="containsText" text="MODERADO">
      <formula>NOT(ISERROR(SEARCH("MODERADO",H13)))</formula>
    </cfRule>
    <cfRule type="containsText" dxfId="16" priority="24" operator="containsText" text="BAJO">
      <formula>NOT(ISERROR(SEARCH("BAJO",H13)))</formula>
    </cfRule>
    <cfRule type="containsText" dxfId="15" priority="25" operator="containsText" text="EXTREMO">
      <formula>NOT(ISERROR(SEARCH("EXTREMO",H13)))</formula>
    </cfRule>
    <cfRule type="containsText" dxfId="14" priority="26" operator="containsText" text="ALTO">
      <formula>NOT(ISERROR(SEARCH("ALTO",H13)))</formula>
    </cfRule>
    <cfRule type="containsText" dxfId="13" priority="27" operator="containsText" text="MODERADO">
      <formula>NOT(ISERROR(SEARCH("MODERADO",H13)))</formula>
    </cfRule>
    <cfRule type="containsText" dxfId="12" priority="28" operator="containsText" text="BAJO">
      <formula>NOT(ISERROR(SEARCH("BAJO",H13)))</formula>
    </cfRule>
  </conditionalFormatting>
  <conditionalFormatting sqref="X12:X18">
    <cfRule type="containsText" dxfId="11" priority="17" operator="containsText" text="EXTREMO">
      <formula>NOT(ISERROR(SEARCH("EXTREMO",X12)))</formula>
    </cfRule>
    <cfRule type="containsText" dxfId="10" priority="18" operator="containsText" text="ALTO">
      <formula>NOT(ISERROR(SEARCH("ALTO",X12)))</formula>
    </cfRule>
    <cfRule type="containsText" dxfId="9" priority="19" operator="containsText" text="MODERADO">
      <formula>NOT(ISERROR(SEARCH("MODERADO",X12)))</formula>
    </cfRule>
    <cfRule type="containsText" dxfId="8" priority="20" operator="containsText" text="BAJO">
      <formula>NOT(ISERROR(SEARCH("BAJO",X12)))</formula>
    </cfRule>
  </conditionalFormatting>
  <conditionalFormatting sqref="H12">
    <cfRule type="containsText" dxfId="7" priority="1" operator="containsText" text="EXTREMO">
      <formula>NOT(ISERROR(SEARCH("EXTREMO",H12)))</formula>
    </cfRule>
    <cfRule type="containsText" dxfId="6" priority="2" operator="containsText" text="ALTO">
      <formula>NOT(ISERROR(SEARCH("ALTO",H12)))</formula>
    </cfRule>
    <cfRule type="containsText" dxfId="5" priority="3" operator="containsText" text="MODERADO">
      <formula>NOT(ISERROR(SEARCH("MODERADO",H12)))</formula>
    </cfRule>
    <cfRule type="containsText" dxfId="4" priority="4" operator="containsText" text="BAJO">
      <formula>NOT(ISERROR(SEARCH("BAJO",H12)))</formula>
    </cfRule>
    <cfRule type="containsText" dxfId="3" priority="5" operator="containsText" text="EXTREMO">
      <formula>NOT(ISERROR(SEARCH("EXTREMO",H12)))</formula>
    </cfRule>
    <cfRule type="containsText" dxfId="2" priority="6" operator="containsText" text="ALTO">
      <formula>NOT(ISERROR(SEARCH("ALTO",H12)))</formula>
    </cfRule>
    <cfRule type="containsText" dxfId="1" priority="7" operator="containsText" text="MODERADO">
      <formula>NOT(ISERROR(SEARCH("MODERADO",H12)))</formula>
    </cfRule>
    <cfRule type="containsText" dxfId="0" priority="8" operator="containsText" text="BAJO">
      <formula>NOT(ISERROR(SEARCH("BAJO",H12)))</formula>
    </cfRule>
  </conditionalFormatting>
  <dataValidations count="7">
    <dataValidation type="list" allowBlank="1" showInputMessage="1" showErrorMessage="1" sqref="C9 E9">
      <formula1>INDIRECT($D$9)</formula1>
    </dataValidation>
    <dataValidation type="list" allowBlank="1" showInputMessage="1" showErrorMessage="1" sqref="D9:D11">
      <formula1>RIESGOS_1</formula1>
    </dataValidation>
    <dataValidation type="list" allowBlank="1" showInputMessage="1" showErrorMessage="1" sqref="B9:B11">
      <formula1>PROCESOS</formula1>
    </dataValidation>
    <dataValidation type="list" allowBlank="1" showInputMessage="1" showErrorMessage="1" sqref="G9:G11">
      <formula1>IMPACTO</formula1>
    </dataValidation>
    <dataValidation type="list" allowBlank="1" showInputMessage="1" showErrorMessage="1" sqref="E10 C10">
      <formula1>INDIRECT($D$10)</formula1>
    </dataValidation>
    <dataValidation type="list" allowBlank="1" showInputMessage="1" showErrorMessage="1" sqref="C11 E11">
      <formula1>INDIRECT($D$11)</formula1>
    </dataValidation>
    <dataValidation type="list" allowBlank="1" showInputMessage="1" showErrorMessage="1" sqref="W9:W11">
      <formula1>Impacto_R</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'TABLAS DE VALORACIÓN'!$L$6:$L$10</xm:f>
          </x14:formula1>
          <xm:sqref>F9:F11</xm:sqref>
        </x14:dataValidation>
        <x14:dataValidation type="list" allowBlank="1" showInputMessage="1" showErrorMessage="1">
          <x14:formula1>
            <xm:f>'TABLAS DE VALORACIÓN'!$AG$14:$AG$15</xm:f>
          </x14:formula1>
          <xm:sqref>N9:N11</xm:sqref>
        </x14:dataValidation>
        <x14:dataValidation type="list" allowBlank="1" showInputMessage="1" showErrorMessage="1">
          <x14:formula1>
            <xm:f>'TABLAS DE VALORACIÓN'!$AH$14:$AH$15</xm:f>
          </x14:formula1>
          <xm:sqref>O9:O11</xm:sqref>
        </x14:dataValidation>
        <x14:dataValidation type="list" allowBlank="1" showInputMessage="1" showErrorMessage="1">
          <x14:formula1>
            <xm:f>'TABLAS DE VALORACIÓN'!$AI$14:$AI$15</xm:f>
          </x14:formula1>
          <xm:sqref>P9:P11</xm:sqref>
        </x14:dataValidation>
        <x14:dataValidation type="list" allowBlank="1" showInputMessage="1" showErrorMessage="1">
          <x14:formula1>
            <xm:f>'TABLAS DE VALORACIÓN'!$AJ$14:$AJ$15</xm:f>
          </x14:formula1>
          <xm:sqref>Q9:Q11</xm:sqref>
        </x14:dataValidation>
        <x14:dataValidation type="list" allowBlank="1" showInputMessage="1" showErrorMessage="1">
          <x14:formula1>
            <xm:f>'TABLAS DE VALORACIÓN'!$AK$14:$AK$15</xm:f>
          </x14:formula1>
          <xm:sqref>R9:R11</xm:sqref>
        </x14:dataValidation>
        <x14:dataValidation type="list" allowBlank="1" showInputMessage="1" showErrorMessage="1">
          <x14:formula1>
            <xm:f>'TABLAS DE VALORACIÓN'!$AL$14:$AL$15</xm:f>
          </x14:formula1>
          <xm:sqref>S9:S11</xm:sqref>
        </x14:dataValidation>
        <x14:dataValidation type="list" allowBlank="1" showInputMessage="1" showErrorMessage="1">
          <x14:formula1>
            <xm:f>'TABLAS DE VALORACIÓN'!$AM$14:$AM$15</xm:f>
          </x14:formula1>
          <xm:sqref>T9:T11</xm:sqref>
        </x14:dataValidation>
        <x14:dataValidation type="list" allowBlank="1" showInputMessage="1" showErrorMessage="1">
          <x14:formula1>
            <xm:f>'TABLAS DE VALORACIÓN'!$AD$14:$AD$15</xm:f>
          </x14:formula1>
          <xm:sqref>K9:K11</xm:sqref>
        </x14:dataValidation>
        <x14:dataValidation type="list" allowBlank="1" showInputMessage="1" showErrorMessage="1">
          <x14:formula1>
            <xm:f>'TABLAS DE VALORACIÓN'!$AE$14:$AE$15</xm:f>
          </x14:formula1>
          <xm:sqref>L9:L11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33"/>
  <sheetViews>
    <sheetView showGridLines="0" workbookViewId="0">
      <selection activeCell="D28" sqref="D28"/>
    </sheetView>
  </sheetViews>
  <sheetFormatPr baseColWidth="10" defaultColWidth="10.85546875" defaultRowHeight="15" x14ac:dyDescent="0.25"/>
  <cols>
    <col min="1" max="1" width="10.85546875" style="68"/>
    <col min="2" max="2" width="16" style="68" customWidth="1"/>
    <col min="3" max="3" width="8.140625" style="68" customWidth="1"/>
    <col min="4" max="4" width="55.7109375" style="68" customWidth="1"/>
    <col min="5" max="5" width="10.85546875" style="69"/>
    <col min="6" max="6" width="18.85546875" style="68" customWidth="1"/>
    <col min="7" max="8" width="10.85546875" style="68"/>
    <col min="9" max="9" width="0" style="68" hidden="1" customWidth="1"/>
    <col min="10" max="11" width="10.85546875" style="68"/>
    <col min="12" max="12" width="11.7109375" style="68" customWidth="1"/>
    <col min="13" max="13" width="10.85546875" style="68"/>
    <col min="14" max="14" width="12" style="68" customWidth="1"/>
    <col min="15" max="16384" width="10.85546875" style="68"/>
  </cols>
  <sheetData>
    <row r="4" spans="3:14" ht="15.75" thickBot="1" x14ac:dyDescent="0.3"/>
    <row r="5" spans="3:14" ht="23.1" customHeight="1" thickBot="1" x14ac:dyDescent="0.3">
      <c r="G5" s="169" t="s">
        <v>291</v>
      </c>
      <c r="H5" s="170"/>
      <c r="I5" s="170"/>
      <c r="J5" s="171"/>
      <c r="L5" s="169" t="s">
        <v>286</v>
      </c>
      <c r="M5" s="170"/>
      <c r="N5" s="171"/>
    </row>
    <row r="6" spans="3:14" ht="20.25" x14ac:dyDescent="0.3">
      <c r="C6" s="166" t="s">
        <v>82</v>
      </c>
      <c r="D6" s="167"/>
      <c r="E6" s="168"/>
      <c r="G6" s="108" t="s">
        <v>287</v>
      </c>
      <c r="H6" s="109" t="s">
        <v>28</v>
      </c>
      <c r="I6" s="109">
        <v>5</v>
      </c>
      <c r="J6" s="110" t="s">
        <v>30</v>
      </c>
      <c r="L6" s="97">
        <v>5</v>
      </c>
      <c r="M6" s="96" t="s">
        <v>285</v>
      </c>
      <c r="N6" s="98">
        <v>3</v>
      </c>
    </row>
    <row r="7" spans="3:14" ht="15.75" x14ac:dyDescent="0.25">
      <c r="C7" s="70" t="s">
        <v>74</v>
      </c>
      <c r="D7" s="71" t="s">
        <v>83</v>
      </c>
      <c r="E7" s="72" t="s">
        <v>81</v>
      </c>
      <c r="G7" s="102" t="s">
        <v>288</v>
      </c>
      <c r="H7" s="103" t="s">
        <v>43</v>
      </c>
      <c r="I7" s="103">
        <v>10</v>
      </c>
      <c r="J7" s="104">
        <v>5</v>
      </c>
      <c r="L7" s="97">
        <v>10</v>
      </c>
      <c r="M7" s="96" t="s">
        <v>285</v>
      </c>
      <c r="N7" s="98">
        <v>4</v>
      </c>
    </row>
    <row r="8" spans="3:14" ht="16.5" thickBot="1" x14ac:dyDescent="0.3">
      <c r="C8" s="73">
        <v>1</v>
      </c>
      <c r="D8" s="74" t="s">
        <v>84</v>
      </c>
      <c r="E8" s="75"/>
      <c r="G8" s="102" t="s">
        <v>289</v>
      </c>
      <c r="H8" s="103" t="s">
        <v>44</v>
      </c>
      <c r="I8" s="103">
        <v>20</v>
      </c>
      <c r="J8" s="104">
        <v>10</v>
      </c>
      <c r="L8" s="99">
        <v>20</v>
      </c>
      <c r="M8" s="100" t="s">
        <v>285</v>
      </c>
      <c r="N8" s="101">
        <v>5</v>
      </c>
    </row>
    <row r="9" spans="3:14" ht="32.25" thickBot="1" x14ac:dyDescent="0.3">
      <c r="C9" s="73">
        <v>2</v>
      </c>
      <c r="D9" s="74" t="s">
        <v>85</v>
      </c>
      <c r="E9" s="75"/>
      <c r="G9" s="105" t="s">
        <v>290</v>
      </c>
      <c r="H9" s="106" t="s">
        <v>45</v>
      </c>
      <c r="I9" s="106"/>
      <c r="J9" s="107">
        <v>20</v>
      </c>
    </row>
    <row r="10" spans="3:14" ht="15.75" x14ac:dyDescent="0.25">
      <c r="C10" s="73">
        <v>3</v>
      </c>
      <c r="D10" s="74" t="s">
        <v>86</v>
      </c>
      <c r="E10" s="75"/>
    </row>
    <row r="11" spans="3:14" ht="31.5" x14ac:dyDescent="0.25">
      <c r="C11" s="73">
        <v>4</v>
      </c>
      <c r="D11" s="74" t="s">
        <v>87</v>
      </c>
      <c r="E11" s="75"/>
    </row>
    <row r="12" spans="3:14" ht="31.5" x14ac:dyDescent="0.25">
      <c r="C12" s="73">
        <v>5</v>
      </c>
      <c r="D12" s="74" t="s">
        <v>103</v>
      </c>
      <c r="E12" s="75"/>
    </row>
    <row r="13" spans="3:14" ht="15.75" x14ac:dyDescent="0.25">
      <c r="C13" s="73">
        <v>6</v>
      </c>
      <c r="D13" s="74" t="s">
        <v>89</v>
      </c>
      <c r="E13" s="75"/>
    </row>
    <row r="14" spans="3:14" ht="31.5" x14ac:dyDescent="0.25">
      <c r="C14" s="73">
        <v>7</v>
      </c>
      <c r="D14" s="74" t="s">
        <v>88</v>
      </c>
      <c r="E14" s="75"/>
    </row>
    <row r="15" spans="3:14" ht="31.5" x14ac:dyDescent="0.25">
      <c r="C15" s="73">
        <v>8</v>
      </c>
      <c r="D15" s="74" t="s">
        <v>90</v>
      </c>
      <c r="E15" s="75"/>
    </row>
    <row r="16" spans="3:14" ht="15.75" x14ac:dyDescent="0.25">
      <c r="C16" s="73">
        <v>9</v>
      </c>
      <c r="D16" s="74" t="s">
        <v>91</v>
      </c>
      <c r="E16" s="75"/>
    </row>
    <row r="17" spans="3:6" ht="31.5" x14ac:dyDescent="0.25">
      <c r="C17" s="73">
        <v>10</v>
      </c>
      <c r="D17" s="74" t="s">
        <v>92</v>
      </c>
      <c r="E17" s="75"/>
    </row>
    <row r="18" spans="3:6" ht="15.75" x14ac:dyDescent="0.25">
      <c r="C18" s="73">
        <v>11</v>
      </c>
      <c r="D18" s="74" t="s">
        <v>93</v>
      </c>
      <c r="E18" s="75"/>
    </row>
    <row r="19" spans="3:6" ht="15.75" x14ac:dyDescent="0.25">
      <c r="C19" s="73">
        <v>12</v>
      </c>
      <c r="D19" s="74" t="s">
        <v>94</v>
      </c>
      <c r="E19" s="75"/>
    </row>
    <row r="20" spans="3:6" ht="15.75" x14ac:dyDescent="0.25">
      <c r="C20" s="73">
        <v>13</v>
      </c>
      <c r="D20" s="74" t="s">
        <v>96</v>
      </c>
      <c r="E20" s="75"/>
    </row>
    <row r="21" spans="3:6" ht="15.75" x14ac:dyDescent="0.25">
      <c r="C21" s="73">
        <v>14</v>
      </c>
      <c r="D21" s="74" t="s">
        <v>95</v>
      </c>
      <c r="E21" s="75"/>
    </row>
    <row r="22" spans="3:6" ht="15.75" x14ac:dyDescent="0.25">
      <c r="C22" s="73">
        <v>15</v>
      </c>
      <c r="D22" s="74" t="s">
        <v>97</v>
      </c>
      <c r="E22" s="75"/>
    </row>
    <row r="23" spans="3:6" ht="15.75" x14ac:dyDescent="0.25">
      <c r="C23" s="73">
        <v>16</v>
      </c>
      <c r="D23" s="74" t="s">
        <v>98</v>
      </c>
      <c r="E23" s="75"/>
    </row>
    <row r="24" spans="3:6" ht="15.75" x14ac:dyDescent="0.25">
      <c r="C24" s="73">
        <v>17</v>
      </c>
      <c r="D24" s="74" t="s">
        <v>99</v>
      </c>
      <c r="E24" s="75"/>
    </row>
    <row r="25" spans="3:6" ht="26.1" customHeight="1" thickBot="1" x14ac:dyDescent="0.3">
      <c r="C25" s="76">
        <v>18</v>
      </c>
      <c r="D25" s="77" t="s">
        <v>100</v>
      </c>
      <c r="E25" s="78"/>
      <c r="F25" s="79" t="s">
        <v>282</v>
      </c>
    </row>
    <row r="26" spans="3:6" x14ac:dyDescent="0.25">
      <c r="D26" s="80" t="s">
        <v>77</v>
      </c>
      <c r="E26" s="82">
        <f>SUM(E8:E25)</f>
        <v>0</v>
      </c>
      <c r="F26" s="83" t="str">
        <f>IF(AND(IMPACTO!E26&gt;=1,IMPACTO!E26&lt;=5),5,IF(AND(IMPACTO!E26&gt;=6,IMPACTO!E26&lt;=11),10,IF(AND(IMPACTO!E26&gt;=12,IMPACTO!E26&lt;=18),20,"")))</f>
        <v/>
      </c>
    </row>
    <row r="27" spans="3:6" x14ac:dyDescent="0.25">
      <c r="D27" s="81"/>
    </row>
    <row r="28" spans="3:6" x14ac:dyDescent="0.25">
      <c r="D28" s="81"/>
    </row>
    <row r="29" spans="3:6" x14ac:dyDescent="0.25">
      <c r="D29" s="81"/>
    </row>
    <row r="30" spans="3:6" x14ac:dyDescent="0.25">
      <c r="D30" s="81"/>
    </row>
    <row r="31" spans="3:6" x14ac:dyDescent="0.25">
      <c r="D31" s="81"/>
    </row>
    <row r="32" spans="3:6" x14ac:dyDescent="0.25">
      <c r="D32" s="81"/>
    </row>
    <row r="33" spans="4:4" x14ac:dyDescent="0.25">
      <c r="D33" s="81" t="s">
        <v>101</v>
      </c>
    </row>
  </sheetData>
  <sheetProtection password="FFEC" sheet="1" objects="1" scenarios="1"/>
  <mergeCells count="3">
    <mergeCell ref="C6:E6"/>
    <mergeCell ref="L5:N5"/>
    <mergeCell ref="G5:J5"/>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30"/>
  <sheetViews>
    <sheetView zoomScale="80" zoomScaleNormal="80" zoomScalePageLayoutView="80" workbookViewId="0">
      <pane xSplit="4" ySplit="3" topLeftCell="E4" activePane="bottomRight" state="frozen"/>
      <selection pane="topRight" activeCell="E1" sqref="E1"/>
      <selection pane="bottomLeft" activeCell="A4" sqref="A4"/>
      <selection pane="bottomRight" activeCell="E10" sqref="E10"/>
    </sheetView>
  </sheetViews>
  <sheetFormatPr baseColWidth="10" defaultRowHeight="15" x14ac:dyDescent="0.25"/>
  <cols>
    <col min="1" max="1" width="55.7109375" customWidth="1"/>
    <col min="2" max="2" width="54.85546875" customWidth="1"/>
    <col min="4" max="4" width="60" style="35" customWidth="1"/>
    <col min="5" max="7" width="50.7109375" customWidth="1"/>
    <col min="8" max="8" width="55.42578125" customWidth="1"/>
    <col min="9" max="29" width="50.7109375" customWidth="1"/>
  </cols>
  <sheetData>
    <row r="3" spans="1:28" ht="51" x14ac:dyDescent="0.25">
      <c r="D3" s="44" t="s">
        <v>239</v>
      </c>
      <c r="E3" s="42" t="s">
        <v>104</v>
      </c>
      <c r="F3" s="46" t="s">
        <v>110</v>
      </c>
      <c r="G3" s="40" t="s">
        <v>119</v>
      </c>
      <c r="H3" s="39" t="s">
        <v>124</v>
      </c>
      <c r="I3" s="39" t="s">
        <v>130</v>
      </c>
      <c r="J3" s="39" t="s">
        <v>136</v>
      </c>
      <c r="K3" s="39" t="s">
        <v>139</v>
      </c>
      <c r="L3" s="39" t="s">
        <v>143</v>
      </c>
      <c r="M3" s="39" t="s">
        <v>151</v>
      </c>
      <c r="N3" s="39" t="s">
        <v>155</v>
      </c>
      <c r="O3" s="39" t="s">
        <v>158</v>
      </c>
      <c r="P3" s="39" t="s">
        <v>161</v>
      </c>
      <c r="Q3" s="39" t="s">
        <v>166</v>
      </c>
      <c r="R3" s="39" t="s">
        <v>168</v>
      </c>
      <c r="S3" s="39" t="s">
        <v>175</v>
      </c>
      <c r="T3" s="39" t="s">
        <v>189</v>
      </c>
      <c r="U3" s="39" t="s">
        <v>196</v>
      </c>
      <c r="V3" s="39" t="s">
        <v>197</v>
      </c>
      <c r="W3" s="39" t="s">
        <v>200</v>
      </c>
      <c r="X3" s="39" t="s">
        <v>204</v>
      </c>
      <c r="Y3" s="39" t="s">
        <v>208</v>
      </c>
      <c r="Z3" s="39" t="s">
        <v>211</v>
      </c>
      <c r="AA3" s="39" t="s">
        <v>181</v>
      </c>
      <c r="AB3" s="39" t="s">
        <v>193</v>
      </c>
    </row>
    <row r="4" spans="1:28" ht="58.5" customHeight="1" x14ac:dyDescent="0.4">
      <c r="B4" s="40" t="s">
        <v>104</v>
      </c>
      <c r="D4" s="40" t="s">
        <v>242</v>
      </c>
      <c r="E4" s="49" t="s">
        <v>214</v>
      </c>
      <c r="F4" s="36" t="s">
        <v>214</v>
      </c>
      <c r="G4" s="36" t="s">
        <v>214</v>
      </c>
      <c r="H4" s="36" t="s">
        <v>214</v>
      </c>
      <c r="I4" s="36" t="s">
        <v>214</v>
      </c>
      <c r="J4" s="36" t="s">
        <v>214</v>
      </c>
      <c r="K4" s="36" t="s">
        <v>214</v>
      </c>
      <c r="L4" s="36" t="s">
        <v>214</v>
      </c>
      <c r="M4" s="36" t="s">
        <v>214</v>
      </c>
      <c r="N4" s="36" t="s">
        <v>214</v>
      </c>
      <c r="O4" s="36" t="s">
        <v>214</v>
      </c>
      <c r="P4" s="36" t="s">
        <v>214</v>
      </c>
      <c r="Q4" s="36" t="s">
        <v>214</v>
      </c>
      <c r="R4" s="36" t="s">
        <v>214</v>
      </c>
      <c r="S4" s="36" t="s">
        <v>214</v>
      </c>
      <c r="T4" s="36" t="s">
        <v>214</v>
      </c>
      <c r="U4" s="36" t="s">
        <v>214</v>
      </c>
      <c r="V4" s="36" t="s">
        <v>214</v>
      </c>
      <c r="W4" s="36" t="s">
        <v>214</v>
      </c>
      <c r="X4" s="36" t="s">
        <v>214</v>
      </c>
      <c r="Y4" s="36" t="s">
        <v>214</v>
      </c>
      <c r="Z4" s="36" t="s">
        <v>214</v>
      </c>
      <c r="AA4" s="36" t="s">
        <v>214</v>
      </c>
      <c r="AB4" s="36" t="s">
        <v>214</v>
      </c>
    </row>
    <row r="5" spans="1:28" ht="38.25" customHeight="1" x14ac:dyDescent="0.25">
      <c r="B5" s="40" t="s">
        <v>110</v>
      </c>
      <c r="D5" s="40" t="s">
        <v>243</v>
      </c>
      <c r="E5" s="43" t="s">
        <v>105</v>
      </c>
      <c r="F5" s="47" t="s">
        <v>111</v>
      </c>
      <c r="G5" s="41" t="s">
        <v>120</v>
      </c>
      <c r="H5" s="48" t="s">
        <v>125</v>
      </c>
      <c r="I5" s="48" t="s">
        <v>131</v>
      </c>
      <c r="J5" s="48" t="s">
        <v>137</v>
      </c>
      <c r="K5" s="48" t="s">
        <v>140</v>
      </c>
      <c r="L5" s="48" t="s">
        <v>144</v>
      </c>
      <c r="M5" s="48" t="s">
        <v>152</v>
      </c>
      <c r="N5" s="48" t="s">
        <v>156</v>
      </c>
      <c r="O5" s="48" t="s">
        <v>159</v>
      </c>
      <c r="P5" s="48" t="s">
        <v>162</v>
      </c>
      <c r="Q5" s="48" t="s">
        <v>167</v>
      </c>
      <c r="R5" s="48" t="s">
        <v>169</v>
      </c>
      <c r="S5" s="48" t="s">
        <v>176</v>
      </c>
      <c r="T5" s="48" t="s">
        <v>190</v>
      </c>
      <c r="U5" s="29" t="s">
        <v>191</v>
      </c>
      <c r="V5" s="48" t="s">
        <v>191</v>
      </c>
      <c r="W5" s="48" t="s">
        <v>167</v>
      </c>
      <c r="X5" s="48" t="s">
        <v>205</v>
      </c>
      <c r="Y5" s="48" t="s">
        <v>209</v>
      </c>
      <c r="Z5" s="48" t="s">
        <v>191</v>
      </c>
      <c r="AA5" s="48" t="s">
        <v>182</v>
      </c>
      <c r="AB5" s="48" t="s">
        <v>194</v>
      </c>
    </row>
    <row r="6" spans="1:28" ht="44.25" customHeight="1" x14ac:dyDescent="0.25">
      <c r="A6" t="s">
        <v>242</v>
      </c>
      <c r="B6" s="40" t="s">
        <v>119</v>
      </c>
      <c r="D6" s="40" t="s">
        <v>241</v>
      </c>
      <c r="E6" s="43" t="s">
        <v>106</v>
      </c>
      <c r="F6" s="47" t="s">
        <v>112</v>
      </c>
      <c r="G6" s="41" t="s">
        <v>121</v>
      </c>
      <c r="H6" s="48" t="s">
        <v>126</v>
      </c>
      <c r="I6" s="48" t="s">
        <v>132</v>
      </c>
      <c r="J6" s="48" t="s">
        <v>138</v>
      </c>
      <c r="K6" s="48" t="s">
        <v>141</v>
      </c>
      <c r="L6" s="48" t="s">
        <v>145</v>
      </c>
      <c r="M6" s="48" t="s">
        <v>153</v>
      </c>
      <c r="N6" s="48" t="s">
        <v>157</v>
      </c>
      <c r="O6" s="48" t="s">
        <v>160</v>
      </c>
      <c r="P6" s="48" t="s">
        <v>163</v>
      </c>
      <c r="Q6" s="38" t="s">
        <v>265</v>
      </c>
      <c r="R6" s="48" t="s">
        <v>170</v>
      </c>
      <c r="S6" s="48" t="s">
        <v>177</v>
      </c>
      <c r="T6" s="48" t="s">
        <v>191</v>
      </c>
      <c r="U6" s="38" t="s">
        <v>265</v>
      </c>
      <c r="V6" s="48"/>
      <c r="W6" s="48" t="s">
        <v>201</v>
      </c>
      <c r="X6" s="48" t="s">
        <v>206</v>
      </c>
      <c r="Y6" s="48"/>
      <c r="Z6" s="38" t="s">
        <v>265</v>
      </c>
      <c r="AA6" s="48" t="s">
        <v>183</v>
      </c>
      <c r="AB6" s="38" t="s">
        <v>265</v>
      </c>
    </row>
    <row r="7" spans="1:28" ht="38.25" x14ac:dyDescent="0.25">
      <c r="B7" s="40" t="s">
        <v>124</v>
      </c>
      <c r="D7" s="40" t="s">
        <v>244</v>
      </c>
      <c r="E7" s="43" t="s">
        <v>107</v>
      </c>
      <c r="F7" s="38" t="s">
        <v>265</v>
      </c>
      <c r="G7" s="41" t="s">
        <v>122</v>
      </c>
      <c r="H7" s="48" t="s">
        <v>127</v>
      </c>
      <c r="I7" s="48" t="s">
        <v>133</v>
      </c>
      <c r="J7" s="38" t="s">
        <v>265</v>
      </c>
      <c r="K7" s="48" t="s">
        <v>142</v>
      </c>
      <c r="L7" s="48" t="s">
        <v>146</v>
      </c>
      <c r="M7" s="38" t="s">
        <v>265</v>
      </c>
      <c r="N7" s="38" t="s">
        <v>265</v>
      </c>
      <c r="O7" s="38" t="s">
        <v>265</v>
      </c>
      <c r="P7" s="48" t="s">
        <v>164</v>
      </c>
      <c r="Q7" s="48" t="s">
        <v>134</v>
      </c>
      <c r="R7" s="48" t="s">
        <v>171</v>
      </c>
      <c r="S7" s="48" t="s">
        <v>178</v>
      </c>
      <c r="T7" s="48" t="s">
        <v>192</v>
      </c>
      <c r="U7" s="48" t="s">
        <v>118</v>
      </c>
      <c r="V7" s="38" t="s">
        <v>265</v>
      </c>
      <c r="W7" s="48" t="s">
        <v>202</v>
      </c>
      <c r="X7" s="48" t="s">
        <v>207</v>
      </c>
      <c r="Y7" s="38" t="s">
        <v>265</v>
      </c>
      <c r="Z7" s="48" t="s">
        <v>114</v>
      </c>
      <c r="AA7" s="48" t="s">
        <v>184</v>
      </c>
      <c r="AB7" s="48" t="s">
        <v>212</v>
      </c>
    </row>
    <row r="8" spans="1:28" ht="33.75" customHeight="1" x14ac:dyDescent="0.25">
      <c r="B8" s="40" t="s">
        <v>130</v>
      </c>
      <c r="D8" s="40" t="s">
        <v>245</v>
      </c>
      <c r="E8" s="43" t="s">
        <v>108</v>
      </c>
      <c r="F8" s="48" t="s">
        <v>114</v>
      </c>
      <c r="G8" s="38" t="s">
        <v>265</v>
      </c>
      <c r="H8" s="38" t="s">
        <v>265</v>
      </c>
      <c r="I8" s="38" t="s">
        <v>265</v>
      </c>
      <c r="J8" s="48" t="s">
        <v>113</v>
      </c>
      <c r="K8" s="38" t="s">
        <v>265</v>
      </c>
      <c r="L8" s="48" t="s">
        <v>147</v>
      </c>
      <c r="M8" s="48" t="s">
        <v>154</v>
      </c>
      <c r="N8" s="48" t="s">
        <v>134</v>
      </c>
      <c r="O8" s="48" t="s">
        <v>114</v>
      </c>
      <c r="P8" s="38" t="s">
        <v>265</v>
      </c>
      <c r="R8" s="48" t="s">
        <v>172</v>
      </c>
      <c r="S8" s="48" t="s">
        <v>179</v>
      </c>
      <c r="T8" s="38" t="s">
        <v>265</v>
      </c>
      <c r="U8" s="48" t="s">
        <v>116</v>
      </c>
      <c r="V8" s="48" t="s">
        <v>195</v>
      </c>
      <c r="W8" s="48" t="s">
        <v>203</v>
      </c>
      <c r="X8" s="38" t="s">
        <v>265</v>
      </c>
      <c r="Y8" s="48" t="s">
        <v>165</v>
      </c>
      <c r="Z8" s="48" t="s">
        <v>113</v>
      </c>
      <c r="AA8" s="48" t="s">
        <v>185</v>
      </c>
      <c r="AB8" s="48" t="s">
        <v>118</v>
      </c>
    </row>
    <row r="9" spans="1:28" ht="26.25" customHeight="1" x14ac:dyDescent="0.25">
      <c r="B9" s="40" t="s">
        <v>136</v>
      </c>
      <c r="D9" s="40" t="s">
        <v>246</v>
      </c>
      <c r="E9" s="43" t="s">
        <v>292</v>
      </c>
      <c r="F9" s="48" t="s">
        <v>117</v>
      </c>
      <c r="G9" s="48" t="s">
        <v>113</v>
      </c>
      <c r="H9" s="48" t="s">
        <v>128</v>
      </c>
      <c r="I9" s="48" t="s">
        <v>134</v>
      </c>
      <c r="K9" s="48" t="s">
        <v>113</v>
      </c>
      <c r="L9" s="48" t="s">
        <v>148</v>
      </c>
      <c r="N9" s="48" t="s">
        <v>154</v>
      </c>
      <c r="O9" s="48" t="s">
        <v>113</v>
      </c>
      <c r="P9" s="48" t="s">
        <v>165</v>
      </c>
      <c r="R9" s="38" t="s">
        <v>265</v>
      </c>
      <c r="S9" s="38" t="s">
        <v>265</v>
      </c>
      <c r="T9" s="48" t="s">
        <v>114</v>
      </c>
      <c r="U9" s="48" t="s">
        <v>165</v>
      </c>
      <c r="W9" s="38" t="s">
        <v>265</v>
      </c>
      <c r="X9" s="48" t="s">
        <v>199</v>
      </c>
      <c r="Y9" s="48" t="s">
        <v>180</v>
      </c>
      <c r="Z9" s="48" t="s">
        <v>118</v>
      </c>
      <c r="AA9" s="48" t="s">
        <v>186</v>
      </c>
      <c r="AB9" s="48" t="s">
        <v>113</v>
      </c>
    </row>
    <row r="10" spans="1:28" ht="39.75" customHeight="1" x14ac:dyDescent="0.25">
      <c r="B10" s="40" t="s">
        <v>139</v>
      </c>
      <c r="D10" s="40" t="s">
        <v>247</v>
      </c>
      <c r="E10" s="43" t="s">
        <v>109</v>
      </c>
      <c r="F10" s="48" t="s">
        <v>118</v>
      </c>
      <c r="G10" s="48" t="s">
        <v>123</v>
      </c>
      <c r="H10" s="48" t="s">
        <v>129</v>
      </c>
      <c r="I10" s="48" t="s">
        <v>135</v>
      </c>
      <c r="L10" s="48" t="s">
        <v>149</v>
      </c>
      <c r="P10" s="48" t="s">
        <v>134</v>
      </c>
      <c r="R10" s="48" t="s">
        <v>150</v>
      </c>
      <c r="S10" s="48" t="s">
        <v>165</v>
      </c>
      <c r="T10" s="48" t="s">
        <v>113</v>
      </c>
      <c r="W10" s="48" t="s">
        <v>198</v>
      </c>
      <c r="X10" s="48" t="s">
        <v>113</v>
      </c>
      <c r="AA10" s="38" t="s">
        <v>265</v>
      </c>
      <c r="AB10" s="48" t="s">
        <v>213</v>
      </c>
    </row>
    <row r="11" spans="1:28" ht="42.75" customHeight="1" x14ac:dyDescent="0.25">
      <c r="B11" s="40" t="s">
        <v>143</v>
      </c>
      <c r="D11" s="40" t="s">
        <v>249</v>
      </c>
      <c r="G11" s="48" t="s">
        <v>114</v>
      </c>
      <c r="H11" s="48" t="s">
        <v>113</v>
      </c>
      <c r="L11" s="38" t="s">
        <v>265</v>
      </c>
      <c r="R11" s="48" t="s">
        <v>173</v>
      </c>
      <c r="S11" s="48" t="s">
        <v>180</v>
      </c>
      <c r="T11" s="48" t="s">
        <v>187</v>
      </c>
      <c r="W11" s="48" t="s">
        <v>118</v>
      </c>
      <c r="AA11" s="48" t="s">
        <v>113</v>
      </c>
    </row>
    <row r="12" spans="1:28" ht="25.5" x14ac:dyDescent="0.4">
      <c r="B12" s="40" t="s">
        <v>151</v>
      </c>
      <c r="D12" s="40" t="s">
        <v>248</v>
      </c>
      <c r="E12" s="49" t="s">
        <v>265</v>
      </c>
      <c r="G12" s="48"/>
      <c r="L12" s="48" t="s">
        <v>113</v>
      </c>
      <c r="R12" s="48" t="s">
        <v>174</v>
      </c>
      <c r="T12" s="48" t="s">
        <v>188</v>
      </c>
      <c r="W12" s="48" t="s">
        <v>113</v>
      </c>
      <c r="AA12" s="48" t="s">
        <v>210</v>
      </c>
    </row>
    <row r="13" spans="1:28" ht="15" customHeight="1" x14ac:dyDescent="0.25">
      <c r="B13" s="40" t="s">
        <v>155</v>
      </c>
      <c r="D13" s="40" t="s">
        <v>250</v>
      </c>
      <c r="E13" s="48" t="s">
        <v>113</v>
      </c>
      <c r="L13" s="48" t="s">
        <v>150</v>
      </c>
      <c r="T13" s="48" t="s">
        <v>165</v>
      </c>
    </row>
    <row r="14" spans="1:28" x14ac:dyDescent="0.25">
      <c r="B14" s="40" t="s">
        <v>158</v>
      </c>
      <c r="D14" s="40" t="s">
        <v>251</v>
      </c>
      <c r="E14" s="48" t="s">
        <v>114</v>
      </c>
      <c r="J14" s="48"/>
      <c r="K14" s="48"/>
      <c r="M14" s="48"/>
    </row>
    <row r="15" spans="1:28" x14ac:dyDescent="0.25">
      <c r="B15" s="40" t="s">
        <v>161</v>
      </c>
      <c r="D15" s="40" t="s">
        <v>252</v>
      </c>
      <c r="E15" s="48" t="s">
        <v>115</v>
      </c>
      <c r="L15" s="48"/>
      <c r="R15" s="48"/>
      <c r="S15" s="48"/>
      <c r="Y15" s="48"/>
    </row>
    <row r="16" spans="1:28" ht="34.5" customHeight="1" x14ac:dyDescent="0.25">
      <c r="B16" s="40" t="s">
        <v>166</v>
      </c>
      <c r="D16" s="40" t="s">
        <v>253</v>
      </c>
      <c r="E16" s="48" t="s">
        <v>116</v>
      </c>
      <c r="L16" s="48"/>
    </row>
    <row r="17" spans="2:4" ht="15" customHeight="1" x14ac:dyDescent="0.25">
      <c r="B17" s="40" t="s">
        <v>168</v>
      </c>
      <c r="D17" s="40" t="s">
        <v>254</v>
      </c>
    </row>
    <row r="18" spans="2:4" x14ac:dyDescent="0.25">
      <c r="B18" s="40" t="s">
        <v>175</v>
      </c>
      <c r="D18" s="40" t="s">
        <v>255</v>
      </c>
    </row>
    <row r="19" spans="2:4" x14ac:dyDescent="0.25">
      <c r="B19" s="40" t="s">
        <v>181</v>
      </c>
      <c r="D19" s="40" t="s">
        <v>263</v>
      </c>
    </row>
    <row r="20" spans="2:4" ht="33" customHeight="1" x14ac:dyDescent="0.25">
      <c r="B20" s="40" t="s">
        <v>189</v>
      </c>
      <c r="D20" s="40" t="s">
        <v>256</v>
      </c>
    </row>
    <row r="21" spans="2:4" ht="51" x14ac:dyDescent="0.25">
      <c r="B21" s="40" t="s">
        <v>193</v>
      </c>
      <c r="D21" s="40" t="s">
        <v>264</v>
      </c>
    </row>
    <row r="22" spans="2:4" x14ac:dyDescent="0.25">
      <c r="B22" s="40" t="s">
        <v>196</v>
      </c>
      <c r="D22" s="40" t="s">
        <v>257</v>
      </c>
    </row>
    <row r="23" spans="2:4" ht="32.25" customHeight="1" x14ac:dyDescent="0.25">
      <c r="B23" s="40" t="s">
        <v>197</v>
      </c>
      <c r="D23" s="40" t="s">
        <v>258</v>
      </c>
    </row>
    <row r="24" spans="2:4" x14ac:dyDescent="0.25">
      <c r="B24" s="40" t="s">
        <v>200</v>
      </c>
      <c r="D24" s="40" t="s">
        <v>259</v>
      </c>
    </row>
    <row r="25" spans="2:4" ht="15" customHeight="1" x14ac:dyDescent="0.25">
      <c r="B25" s="40" t="s">
        <v>204</v>
      </c>
      <c r="D25" s="40" t="s">
        <v>260</v>
      </c>
    </row>
    <row r="26" spans="2:4" ht="28.5" customHeight="1" x14ac:dyDescent="0.25">
      <c r="B26" s="40" t="s">
        <v>208</v>
      </c>
      <c r="D26" s="40" t="s">
        <v>261</v>
      </c>
    </row>
    <row r="27" spans="2:4" x14ac:dyDescent="0.25">
      <c r="B27" s="40" t="s">
        <v>211</v>
      </c>
      <c r="D27" s="40" t="s">
        <v>262</v>
      </c>
    </row>
    <row r="28" spans="2:4" x14ac:dyDescent="0.25">
      <c r="D28" s="48"/>
    </row>
    <row r="29" spans="2:4" x14ac:dyDescent="0.25">
      <c r="D29" s="48"/>
    </row>
    <row r="30" spans="2:4" x14ac:dyDescent="0.25">
      <c r="D30" s="48"/>
    </row>
  </sheetData>
  <dataValidations count="2">
    <dataValidation type="list" allowBlank="1" showInputMessage="1" showErrorMessage="1" sqref="A6 A4">
      <formula1>RIESGOS_1</formula1>
    </dataValidation>
    <dataValidation type="list" allowBlank="1" showInputMessage="1" showErrorMessage="1" sqref="B6">
      <formula1>INDIRECT(CAUSAS_1)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C31"/>
  <sheetViews>
    <sheetView topLeftCell="X1" zoomScale="70" zoomScaleNormal="70" zoomScalePageLayoutView="70" workbookViewId="0">
      <selection activeCell="F5" sqref="F5:AA9"/>
    </sheetView>
  </sheetViews>
  <sheetFormatPr baseColWidth="10" defaultRowHeight="15" x14ac:dyDescent="0.25"/>
  <cols>
    <col min="3" max="3" width="60" style="35" customWidth="1"/>
    <col min="4" max="30" width="50.7109375" customWidth="1"/>
  </cols>
  <sheetData>
    <row r="3" spans="3:29" s="36" customFormat="1" x14ac:dyDescent="0.25">
      <c r="C3" s="35"/>
      <c r="D3" s="38" t="s">
        <v>3</v>
      </c>
      <c r="E3" s="38" t="s">
        <v>3</v>
      </c>
      <c r="F3" s="38" t="s">
        <v>3</v>
      </c>
      <c r="G3" s="38" t="s">
        <v>3</v>
      </c>
      <c r="H3" s="38" t="s">
        <v>3</v>
      </c>
      <c r="I3" s="38" t="s">
        <v>3</v>
      </c>
      <c r="J3" s="38" t="s">
        <v>3</v>
      </c>
      <c r="K3" s="38" t="s">
        <v>3</v>
      </c>
      <c r="L3" s="38" t="s">
        <v>3</v>
      </c>
      <c r="M3" s="38" t="s">
        <v>3</v>
      </c>
      <c r="N3" s="38" t="s">
        <v>3</v>
      </c>
      <c r="O3" s="38" t="s">
        <v>3</v>
      </c>
      <c r="P3" s="38" t="s">
        <v>3</v>
      </c>
      <c r="Q3" s="38" t="s">
        <v>3</v>
      </c>
      <c r="R3" s="38" t="s">
        <v>3</v>
      </c>
      <c r="S3" s="38" t="s">
        <v>3</v>
      </c>
      <c r="T3" s="38" t="s">
        <v>3</v>
      </c>
      <c r="U3" s="38" t="s">
        <v>3</v>
      </c>
      <c r="V3" s="38" t="s">
        <v>3</v>
      </c>
      <c r="W3" s="38" t="s">
        <v>3</v>
      </c>
      <c r="X3" s="38" t="s">
        <v>3</v>
      </c>
      <c r="Y3" s="38" t="s">
        <v>3</v>
      </c>
      <c r="Z3" s="38" t="s">
        <v>3</v>
      </c>
      <c r="AA3" s="38" t="s">
        <v>3</v>
      </c>
      <c r="AB3" s="38" t="s">
        <v>214</v>
      </c>
      <c r="AC3" s="38" t="s">
        <v>3</v>
      </c>
    </row>
    <row r="4" spans="3:29" ht="51" x14ac:dyDescent="0.25">
      <c r="C4" s="37" t="s">
        <v>240</v>
      </c>
      <c r="D4" s="39" t="s">
        <v>215</v>
      </c>
      <c r="E4" s="39" t="s">
        <v>216</v>
      </c>
      <c r="F4" s="39" t="s">
        <v>217</v>
      </c>
      <c r="G4" s="39" t="s">
        <v>218</v>
      </c>
      <c r="H4" s="39" t="s">
        <v>219</v>
      </c>
      <c r="I4" s="39" t="s">
        <v>220</v>
      </c>
      <c r="J4" s="39" t="s">
        <v>221</v>
      </c>
      <c r="K4" s="39" t="s">
        <v>222</v>
      </c>
      <c r="L4" s="39" t="s">
        <v>223</v>
      </c>
      <c r="M4" s="39" t="s">
        <v>224</v>
      </c>
      <c r="N4" s="39" t="s">
        <v>225</v>
      </c>
      <c r="O4" s="39" t="s">
        <v>226</v>
      </c>
      <c r="P4" s="39" t="s">
        <v>227</v>
      </c>
      <c r="Q4" s="39" t="s">
        <v>228</v>
      </c>
      <c r="R4" s="39" t="s">
        <v>229</v>
      </c>
      <c r="S4" s="39" t="s">
        <v>230</v>
      </c>
      <c r="T4" s="39" t="s">
        <v>231</v>
      </c>
      <c r="U4" s="39" t="s">
        <v>232</v>
      </c>
      <c r="V4" s="39" t="s">
        <v>233</v>
      </c>
      <c r="W4" s="39" t="s">
        <v>234</v>
      </c>
      <c r="X4" s="39" t="s">
        <v>235</v>
      </c>
      <c r="Y4" s="39" t="s">
        <v>236</v>
      </c>
      <c r="Z4" s="39" t="s">
        <v>237</v>
      </c>
      <c r="AA4" s="39" t="s">
        <v>238</v>
      </c>
    </row>
    <row r="5" spans="3:29" ht="58.5" customHeight="1" x14ac:dyDescent="0.25">
      <c r="C5" s="40" t="s">
        <v>242</v>
      </c>
      <c r="D5" s="34" t="s">
        <v>113</v>
      </c>
      <c r="E5" s="34" t="s">
        <v>114</v>
      </c>
      <c r="F5" s="34" t="s">
        <v>113</v>
      </c>
      <c r="G5" s="34" t="s">
        <v>128</v>
      </c>
      <c r="H5" s="34" t="s">
        <v>134</v>
      </c>
      <c r="I5" s="34" t="s">
        <v>113</v>
      </c>
      <c r="J5" s="34" t="s">
        <v>113</v>
      </c>
      <c r="K5" s="34" t="s">
        <v>113</v>
      </c>
      <c r="L5" s="34" t="s">
        <v>154</v>
      </c>
      <c r="M5" s="34" t="s">
        <v>134</v>
      </c>
      <c r="N5" s="34" t="s">
        <v>114</v>
      </c>
      <c r="O5" s="34" t="s">
        <v>165</v>
      </c>
      <c r="P5" s="34" t="s">
        <v>134</v>
      </c>
      <c r="Q5" s="34" t="s">
        <v>150</v>
      </c>
      <c r="R5" s="34" t="s">
        <v>165</v>
      </c>
      <c r="S5" s="34" t="s">
        <v>114</v>
      </c>
      <c r="T5" s="34" t="s">
        <v>118</v>
      </c>
      <c r="U5" s="34" t="s">
        <v>195</v>
      </c>
      <c r="V5" s="34" t="s">
        <v>198</v>
      </c>
      <c r="W5" s="34" t="s">
        <v>199</v>
      </c>
      <c r="X5" s="34" t="s">
        <v>165</v>
      </c>
      <c r="Y5" s="34" t="s">
        <v>114</v>
      </c>
      <c r="Z5" s="34" t="s">
        <v>113</v>
      </c>
      <c r="AA5" s="34" t="s">
        <v>212</v>
      </c>
    </row>
    <row r="6" spans="3:29" ht="38.25" customHeight="1" x14ac:dyDescent="0.25">
      <c r="C6" s="40" t="s">
        <v>243</v>
      </c>
      <c r="D6" s="34" t="s">
        <v>114</v>
      </c>
      <c r="E6" s="34" t="s">
        <v>117</v>
      </c>
      <c r="F6" s="34" t="s">
        <v>123</v>
      </c>
      <c r="G6" s="34" t="s">
        <v>129</v>
      </c>
      <c r="H6" s="34" t="s">
        <v>135</v>
      </c>
      <c r="I6" s="34"/>
      <c r="J6" s="34"/>
      <c r="K6" s="34" t="s">
        <v>150</v>
      </c>
      <c r="L6" s="34"/>
      <c r="M6" s="34" t="s">
        <v>154</v>
      </c>
      <c r="N6" s="34" t="s">
        <v>113</v>
      </c>
      <c r="O6" s="34" t="s">
        <v>134</v>
      </c>
      <c r="Q6" s="34" t="s">
        <v>173</v>
      </c>
      <c r="R6" s="34" t="s">
        <v>180</v>
      </c>
      <c r="S6" s="34" t="s">
        <v>113</v>
      </c>
      <c r="T6" s="34" t="s">
        <v>116</v>
      </c>
      <c r="V6" s="34" t="s">
        <v>118</v>
      </c>
      <c r="W6" s="34" t="s">
        <v>113</v>
      </c>
      <c r="X6" s="34" t="s">
        <v>180</v>
      </c>
      <c r="Y6" s="34" t="s">
        <v>113</v>
      </c>
      <c r="Z6" s="34" t="s">
        <v>210</v>
      </c>
      <c r="AA6" s="34" t="s">
        <v>118</v>
      </c>
    </row>
    <row r="7" spans="3:29" ht="32.25" customHeight="1" x14ac:dyDescent="0.25">
      <c r="C7" s="40" t="s">
        <v>241</v>
      </c>
      <c r="D7" s="34" t="s">
        <v>115</v>
      </c>
      <c r="E7" s="34" t="s">
        <v>118</v>
      </c>
      <c r="F7" s="34" t="s">
        <v>114</v>
      </c>
      <c r="G7" s="34" t="s">
        <v>113</v>
      </c>
      <c r="H7" s="34"/>
      <c r="J7" s="34"/>
      <c r="K7" s="34"/>
      <c r="O7" s="34"/>
      <c r="Q7" s="34" t="s">
        <v>174</v>
      </c>
      <c r="R7" s="34"/>
      <c r="S7" s="34" t="s">
        <v>187</v>
      </c>
      <c r="T7" s="34" t="s">
        <v>165</v>
      </c>
      <c r="V7" s="34" t="s">
        <v>113</v>
      </c>
      <c r="X7" s="34"/>
      <c r="Y7" s="34" t="s">
        <v>118</v>
      </c>
      <c r="AA7" s="34" t="s">
        <v>113</v>
      </c>
    </row>
    <row r="8" spans="3:29" ht="25.5" x14ac:dyDescent="0.25">
      <c r="C8" s="40" t="s">
        <v>244</v>
      </c>
      <c r="D8" s="34" t="s">
        <v>116</v>
      </c>
      <c r="K8" s="34"/>
      <c r="Q8" s="34"/>
      <c r="R8" s="34"/>
      <c r="S8" s="34" t="s">
        <v>188</v>
      </c>
      <c r="X8" s="34"/>
      <c r="AA8" s="34" t="s">
        <v>213</v>
      </c>
    </row>
    <row r="9" spans="3:29" ht="33.75" customHeight="1" x14ac:dyDescent="0.25">
      <c r="C9" s="40" t="s">
        <v>245</v>
      </c>
      <c r="D9" s="34"/>
      <c r="K9" s="34"/>
      <c r="S9" s="34" t="s">
        <v>165</v>
      </c>
    </row>
    <row r="10" spans="3:29" ht="26.25" customHeight="1" x14ac:dyDescent="0.25">
      <c r="C10" s="40" t="s">
        <v>246</v>
      </c>
      <c r="D10" s="34"/>
      <c r="K10" s="34"/>
    </row>
    <row r="11" spans="3:29" ht="39.75" customHeight="1" x14ac:dyDescent="0.25">
      <c r="C11" s="40" t="s">
        <v>247</v>
      </c>
      <c r="D11" s="38"/>
    </row>
    <row r="12" spans="3:29" ht="42.75" customHeight="1" x14ac:dyDescent="0.25">
      <c r="C12" s="40" t="s">
        <v>249</v>
      </c>
      <c r="D12" s="45"/>
    </row>
    <row r="13" spans="3:29" x14ac:dyDescent="0.25">
      <c r="C13" s="40" t="s">
        <v>248</v>
      </c>
      <c r="D13" s="34"/>
    </row>
    <row r="14" spans="3:29" ht="15" customHeight="1" x14ac:dyDescent="0.25">
      <c r="C14" s="40" t="s">
        <v>250</v>
      </c>
      <c r="D14" s="34"/>
    </row>
    <row r="15" spans="3:29" x14ac:dyDescent="0.25">
      <c r="C15" s="40" t="s">
        <v>251</v>
      </c>
      <c r="D15" s="34"/>
    </row>
    <row r="16" spans="3:29" x14ac:dyDescent="0.25">
      <c r="C16" s="40" t="s">
        <v>252</v>
      </c>
      <c r="D16" s="34"/>
    </row>
    <row r="17" spans="3:3" ht="25.5" x14ac:dyDescent="0.25">
      <c r="C17" s="40" t="s">
        <v>253</v>
      </c>
    </row>
    <row r="18" spans="3:3" ht="24.75" customHeight="1" x14ac:dyDescent="0.25">
      <c r="C18" s="40" t="s">
        <v>254</v>
      </c>
    </row>
    <row r="19" spans="3:3" x14ac:dyDescent="0.25">
      <c r="C19" s="40" t="s">
        <v>255</v>
      </c>
    </row>
    <row r="20" spans="3:3" x14ac:dyDescent="0.25">
      <c r="C20" s="40" t="s">
        <v>263</v>
      </c>
    </row>
    <row r="21" spans="3:3" ht="33" customHeight="1" x14ac:dyDescent="0.25">
      <c r="C21" s="40" t="s">
        <v>256</v>
      </c>
    </row>
    <row r="22" spans="3:3" ht="51" x14ac:dyDescent="0.25">
      <c r="C22" s="40" t="s">
        <v>264</v>
      </c>
    </row>
    <row r="23" spans="3:3" x14ac:dyDescent="0.25">
      <c r="C23" s="40" t="s">
        <v>257</v>
      </c>
    </row>
    <row r="24" spans="3:3" ht="32.25" customHeight="1" x14ac:dyDescent="0.25">
      <c r="C24" s="40" t="s">
        <v>258</v>
      </c>
    </row>
    <row r="25" spans="3:3" x14ac:dyDescent="0.25">
      <c r="C25" s="40" t="s">
        <v>259</v>
      </c>
    </row>
    <row r="26" spans="3:3" ht="15" customHeight="1" x14ac:dyDescent="0.25">
      <c r="C26" s="40" t="s">
        <v>260</v>
      </c>
    </row>
    <row r="27" spans="3:3" ht="28.5" customHeight="1" x14ac:dyDescent="0.25">
      <c r="C27" s="40" t="s">
        <v>261</v>
      </c>
    </row>
    <row r="28" spans="3:3" x14ac:dyDescent="0.25">
      <c r="C28" s="40" t="s">
        <v>262</v>
      </c>
    </row>
    <row r="29" spans="3:3" x14ac:dyDescent="0.25">
      <c r="C29" s="34"/>
    </row>
    <row r="30" spans="3:3" x14ac:dyDescent="0.25">
      <c r="C30" s="34"/>
    </row>
    <row r="31" spans="3:3" x14ac:dyDescent="0.25">
      <c r="C31" s="34"/>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N28"/>
  <sheetViews>
    <sheetView workbookViewId="0">
      <selection activeCell="T35" sqref="T35"/>
    </sheetView>
  </sheetViews>
  <sheetFormatPr baseColWidth="10" defaultColWidth="10.85546875" defaultRowHeight="15" x14ac:dyDescent="0.25"/>
  <cols>
    <col min="1" max="1" width="10.85546875" style="1"/>
    <col min="2" max="2" width="15.85546875" style="1" customWidth="1"/>
    <col min="3" max="3" width="28.42578125" style="1" customWidth="1"/>
    <col min="4" max="4" width="28.140625" style="1" customWidth="1"/>
    <col min="5" max="5" width="12.7109375" style="1" customWidth="1"/>
    <col min="6" max="6" width="10.85546875" style="1"/>
    <col min="7" max="7" width="15.7109375" style="1" customWidth="1"/>
    <col min="8" max="8" width="52.85546875" style="1" customWidth="1"/>
    <col min="9" max="9" width="9.85546875" style="1" customWidth="1"/>
    <col min="10" max="10" width="10.85546875" style="1"/>
    <col min="11" max="11" width="12.28515625" style="1" hidden="1" customWidth="1"/>
    <col min="12" max="14" width="0" style="1" hidden="1" customWidth="1"/>
    <col min="15" max="15" width="16.42578125" style="1" hidden="1" customWidth="1"/>
    <col min="16" max="16" width="10.85546875" style="1"/>
    <col min="17" max="17" width="14.85546875" style="1" customWidth="1"/>
    <col min="18" max="20" width="10.85546875" style="1"/>
    <col min="21" max="21" width="15.42578125" style="1" customWidth="1"/>
    <col min="22" max="23" width="10.85546875" style="1"/>
    <col min="24" max="26" width="0" style="1" hidden="1" customWidth="1"/>
    <col min="27" max="27" width="40.85546875" style="1" hidden="1" customWidth="1"/>
    <col min="28" max="29" width="0" style="1" hidden="1" customWidth="1"/>
    <col min="30" max="16384" width="10.85546875" style="1"/>
  </cols>
  <sheetData>
    <row r="3" spans="2:40" ht="15.75" thickBot="1" x14ac:dyDescent="0.3"/>
    <row r="4" spans="2:40" ht="36" customHeight="1" x14ac:dyDescent="0.25">
      <c r="B4" s="177" t="s">
        <v>42</v>
      </c>
      <c r="C4" s="178"/>
      <c r="D4" s="178"/>
      <c r="E4" s="179"/>
      <c r="G4" s="177" t="s">
        <v>41</v>
      </c>
      <c r="H4" s="180"/>
      <c r="I4" s="181"/>
      <c r="K4" s="177" t="s">
        <v>48</v>
      </c>
      <c r="L4" s="178"/>
      <c r="M4" s="178"/>
      <c r="N4" s="178"/>
      <c r="O4" s="179"/>
      <c r="Q4" s="177" t="s">
        <v>48</v>
      </c>
      <c r="R4" s="178"/>
      <c r="S4" s="178"/>
      <c r="T4" s="178"/>
      <c r="U4" s="179"/>
      <c r="X4" s="177" t="s">
        <v>71</v>
      </c>
      <c r="Y4" s="178"/>
      <c r="Z4" s="178"/>
      <c r="AA4" s="178"/>
      <c r="AB4" s="178"/>
      <c r="AC4" s="179"/>
    </row>
    <row r="5" spans="2:40" ht="28.5" x14ac:dyDescent="0.25">
      <c r="B5" s="13" t="s">
        <v>22</v>
      </c>
      <c r="C5" s="14" t="s">
        <v>28</v>
      </c>
      <c r="D5" s="14" t="s">
        <v>29</v>
      </c>
      <c r="E5" s="16" t="s">
        <v>30</v>
      </c>
      <c r="G5" s="23" t="s">
        <v>22</v>
      </c>
      <c r="H5" s="25" t="s">
        <v>28</v>
      </c>
      <c r="I5" s="26" t="s">
        <v>30</v>
      </c>
      <c r="K5" s="13" t="s">
        <v>49</v>
      </c>
      <c r="L5" s="14" t="s">
        <v>50</v>
      </c>
      <c r="M5" s="172" t="s">
        <v>51</v>
      </c>
      <c r="N5" s="172"/>
      <c r="O5" s="173"/>
      <c r="Q5" s="13" t="s">
        <v>49</v>
      </c>
      <c r="R5" s="14" t="s">
        <v>50</v>
      </c>
      <c r="S5" s="172" t="s">
        <v>51</v>
      </c>
      <c r="T5" s="172"/>
      <c r="U5" s="173"/>
      <c r="X5" s="174" t="s">
        <v>62</v>
      </c>
      <c r="Y5" s="172"/>
      <c r="Z5" s="172"/>
      <c r="AA5" s="14" t="s">
        <v>76</v>
      </c>
      <c r="AB5" s="172" t="s">
        <v>75</v>
      </c>
      <c r="AC5" s="173"/>
    </row>
    <row r="6" spans="2:40" ht="30" x14ac:dyDescent="0.25">
      <c r="B6" s="23" t="s">
        <v>23</v>
      </c>
      <c r="C6" s="3" t="s">
        <v>31</v>
      </c>
      <c r="D6" s="3" t="s">
        <v>36</v>
      </c>
      <c r="E6" s="5">
        <v>1</v>
      </c>
      <c r="G6" s="23" t="s">
        <v>43</v>
      </c>
      <c r="H6" s="3" t="s">
        <v>46</v>
      </c>
      <c r="I6" s="5">
        <v>5</v>
      </c>
      <c r="K6" s="9" t="s">
        <v>27</v>
      </c>
      <c r="L6" s="3">
        <v>5</v>
      </c>
      <c r="M6" s="31">
        <f>L6*M12</f>
        <v>25</v>
      </c>
      <c r="N6" s="30">
        <f>L6*$N$12</f>
        <v>50</v>
      </c>
      <c r="O6" s="33">
        <f>L6*$O$12</f>
        <v>100</v>
      </c>
      <c r="Q6" s="9" t="s">
        <v>27</v>
      </c>
      <c r="R6" s="3">
        <v>5</v>
      </c>
      <c r="S6" s="20" t="s">
        <v>54</v>
      </c>
      <c r="T6" s="18" t="s">
        <v>55</v>
      </c>
      <c r="U6" s="22" t="s">
        <v>56</v>
      </c>
      <c r="X6" s="23" t="s">
        <v>59</v>
      </c>
      <c r="Y6" s="25" t="s">
        <v>60</v>
      </c>
      <c r="Z6" s="25" t="s">
        <v>61</v>
      </c>
      <c r="AA6" s="25" t="s">
        <v>72</v>
      </c>
      <c r="AB6" s="25" t="s">
        <v>73</v>
      </c>
      <c r="AC6" s="26" t="s">
        <v>74</v>
      </c>
    </row>
    <row r="7" spans="2:40" ht="45" x14ac:dyDescent="0.25">
      <c r="B7" s="23" t="s">
        <v>24</v>
      </c>
      <c r="C7" s="3" t="s">
        <v>32</v>
      </c>
      <c r="D7" s="3" t="s">
        <v>37</v>
      </c>
      <c r="E7" s="5">
        <v>2</v>
      </c>
      <c r="G7" s="23" t="s">
        <v>44</v>
      </c>
      <c r="H7" s="3" t="s">
        <v>267</v>
      </c>
      <c r="I7" s="5">
        <v>10</v>
      </c>
      <c r="K7" s="9" t="s">
        <v>26</v>
      </c>
      <c r="L7" s="3">
        <v>4</v>
      </c>
      <c r="M7" s="31">
        <f>L7*$M$12</f>
        <v>20</v>
      </c>
      <c r="N7" s="30">
        <f t="shared" ref="N7:N10" si="0">L7*$N$12</f>
        <v>40</v>
      </c>
      <c r="O7" s="33">
        <f t="shared" ref="O7:O10" si="1">L7*$O$12</f>
        <v>80</v>
      </c>
      <c r="Q7" s="9" t="s">
        <v>26</v>
      </c>
      <c r="R7" s="3">
        <v>4</v>
      </c>
      <c r="S7" s="20" t="s">
        <v>54</v>
      </c>
      <c r="T7" s="18" t="s">
        <v>57</v>
      </c>
      <c r="U7" s="22" t="s">
        <v>56</v>
      </c>
      <c r="X7" s="15">
        <v>1</v>
      </c>
      <c r="Y7" s="8"/>
      <c r="Z7" s="8"/>
      <c r="AA7" s="3" t="s">
        <v>63</v>
      </c>
      <c r="AB7" s="4">
        <v>15</v>
      </c>
      <c r="AC7" s="11"/>
    </row>
    <row r="8" spans="2:40" ht="45.75" thickBot="1" x14ac:dyDescent="0.3">
      <c r="B8" s="23" t="s">
        <v>25</v>
      </c>
      <c r="C8" s="3" t="s">
        <v>33</v>
      </c>
      <c r="D8" s="3" t="s">
        <v>38</v>
      </c>
      <c r="E8" s="5">
        <v>3</v>
      </c>
      <c r="G8" s="24" t="s">
        <v>45</v>
      </c>
      <c r="H8" s="6" t="s">
        <v>47</v>
      </c>
      <c r="I8" s="7">
        <v>20</v>
      </c>
      <c r="K8" s="9" t="s">
        <v>25</v>
      </c>
      <c r="L8" s="3">
        <v>3</v>
      </c>
      <c r="M8" s="31">
        <f t="shared" ref="M8:M10" si="2">L8*$M$12</f>
        <v>15</v>
      </c>
      <c r="N8" s="30">
        <f t="shared" si="0"/>
        <v>30</v>
      </c>
      <c r="O8" s="33">
        <f t="shared" si="1"/>
        <v>60</v>
      </c>
      <c r="Q8" s="9" t="s">
        <v>25</v>
      </c>
      <c r="R8" s="3">
        <v>3</v>
      </c>
      <c r="S8" s="20" t="s">
        <v>54</v>
      </c>
      <c r="T8" s="18" t="s">
        <v>57</v>
      </c>
      <c r="U8" s="22" t="s">
        <v>56</v>
      </c>
      <c r="X8" s="10"/>
      <c r="Y8" s="8"/>
      <c r="Z8" s="8"/>
      <c r="AA8" s="3" t="s">
        <v>64</v>
      </c>
      <c r="AB8" s="4">
        <v>5</v>
      </c>
      <c r="AC8" s="11"/>
    </row>
    <row r="9" spans="2:40" ht="30" x14ac:dyDescent="0.25">
      <c r="B9" s="23" t="s">
        <v>26</v>
      </c>
      <c r="C9" s="3" t="s">
        <v>34</v>
      </c>
      <c r="D9" s="3" t="s">
        <v>39</v>
      </c>
      <c r="E9" s="5">
        <v>4</v>
      </c>
      <c r="K9" s="9" t="s">
        <v>24</v>
      </c>
      <c r="L9" s="3">
        <v>2</v>
      </c>
      <c r="M9" s="111">
        <f t="shared" si="2"/>
        <v>10</v>
      </c>
      <c r="N9" s="31">
        <f t="shared" si="0"/>
        <v>20</v>
      </c>
      <c r="O9" s="32">
        <f t="shared" si="1"/>
        <v>40</v>
      </c>
      <c r="Q9" s="9" t="s">
        <v>24</v>
      </c>
      <c r="R9" s="3">
        <v>2</v>
      </c>
      <c r="S9" s="19" t="s">
        <v>58</v>
      </c>
      <c r="T9" s="20" t="s">
        <v>54</v>
      </c>
      <c r="U9" s="18" t="s">
        <v>55</v>
      </c>
      <c r="X9" s="10"/>
      <c r="Y9" s="8"/>
      <c r="Z9" s="8"/>
      <c r="AA9" s="3" t="s">
        <v>65</v>
      </c>
      <c r="AB9" s="4">
        <v>15</v>
      </c>
      <c r="AC9" s="11"/>
    </row>
    <row r="10" spans="2:40" ht="45.75" thickBot="1" x14ac:dyDescent="0.3">
      <c r="B10" s="24" t="s">
        <v>27</v>
      </c>
      <c r="C10" s="6" t="s">
        <v>35</v>
      </c>
      <c r="D10" s="6" t="s">
        <v>40</v>
      </c>
      <c r="E10" s="7">
        <v>5</v>
      </c>
      <c r="K10" s="9" t="s">
        <v>23</v>
      </c>
      <c r="L10" s="3">
        <v>1</v>
      </c>
      <c r="M10" s="111">
        <f t="shared" si="2"/>
        <v>5</v>
      </c>
      <c r="N10" s="111">
        <f t="shared" si="0"/>
        <v>10</v>
      </c>
      <c r="O10" s="112">
        <f t="shared" si="1"/>
        <v>20</v>
      </c>
      <c r="Q10" s="9" t="s">
        <v>23</v>
      </c>
      <c r="R10" s="3">
        <v>1</v>
      </c>
      <c r="S10" s="19" t="s">
        <v>58</v>
      </c>
      <c r="T10" s="19" t="s">
        <v>58</v>
      </c>
      <c r="U10" s="21" t="s">
        <v>54</v>
      </c>
      <c r="X10" s="10"/>
      <c r="Y10" s="8"/>
      <c r="Z10" s="8"/>
      <c r="AA10" s="3" t="s">
        <v>66</v>
      </c>
      <c r="AB10" s="4">
        <v>10</v>
      </c>
      <c r="AC10" s="11"/>
    </row>
    <row r="11" spans="2:40" ht="29.25" customHeight="1" x14ac:dyDescent="0.25">
      <c r="K11" s="174" t="s">
        <v>52</v>
      </c>
      <c r="L11" s="172"/>
      <c r="M11" s="14" t="s">
        <v>53</v>
      </c>
      <c r="N11" s="14" t="s">
        <v>44</v>
      </c>
      <c r="O11" s="16" t="s">
        <v>45</v>
      </c>
      <c r="Q11" s="174" t="s">
        <v>52</v>
      </c>
      <c r="R11" s="172"/>
      <c r="S11" s="14" t="s">
        <v>53</v>
      </c>
      <c r="T11" s="14" t="s">
        <v>44</v>
      </c>
      <c r="U11" s="16" t="s">
        <v>45</v>
      </c>
      <c r="X11" s="10"/>
      <c r="Y11" s="8"/>
      <c r="Z11" s="8"/>
      <c r="AA11" s="3" t="s">
        <v>67</v>
      </c>
      <c r="AB11" s="4">
        <v>15</v>
      </c>
      <c r="AC11" s="11"/>
    </row>
    <row r="12" spans="2:40" ht="30.75" thickBot="1" x14ac:dyDescent="0.3">
      <c r="K12" s="175" t="s">
        <v>50</v>
      </c>
      <c r="L12" s="176"/>
      <c r="M12" s="6">
        <v>5</v>
      </c>
      <c r="N12" s="6">
        <v>10</v>
      </c>
      <c r="O12" s="17">
        <v>20</v>
      </c>
      <c r="Q12" s="175" t="s">
        <v>50</v>
      </c>
      <c r="R12" s="176"/>
      <c r="S12" s="6">
        <v>5</v>
      </c>
      <c r="T12" s="6">
        <v>10</v>
      </c>
      <c r="U12" s="17">
        <v>20</v>
      </c>
      <c r="X12" s="10"/>
      <c r="Y12" s="8"/>
      <c r="Z12" s="8"/>
      <c r="AA12" s="3" t="s">
        <v>68</v>
      </c>
      <c r="AB12" s="4">
        <v>10</v>
      </c>
      <c r="AC12" s="11"/>
    </row>
    <row r="13" spans="2:40" ht="30" x14ac:dyDescent="0.25">
      <c r="X13" s="10"/>
      <c r="Y13" s="8"/>
      <c r="Z13" s="8"/>
      <c r="AA13" s="3" t="s">
        <v>69</v>
      </c>
      <c r="AB13" s="4">
        <v>30</v>
      </c>
      <c r="AC13" s="11"/>
    </row>
    <row r="14" spans="2:40" ht="15.75" hidden="1" thickBot="1" x14ac:dyDescent="0.3">
      <c r="Q14" s="177" t="s">
        <v>48</v>
      </c>
      <c r="R14" s="178"/>
      <c r="S14" s="178"/>
      <c r="T14" s="178"/>
      <c r="U14" s="179"/>
      <c r="X14" s="182" t="s">
        <v>77</v>
      </c>
      <c r="Y14" s="183"/>
      <c r="Z14" s="183"/>
      <c r="AA14" s="184"/>
      <c r="AB14" s="6">
        <f>SUM(AB7:AB13)</f>
        <v>100</v>
      </c>
      <c r="AC14" s="12"/>
      <c r="AD14" s="1">
        <v>1</v>
      </c>
      <c r="AE14" s="1">
        <v>1</v>
      </c>
      <c r="AF14" s="1">
        <v>1</v>
      </c>
      <c r="AG14" s="28">
        <v>15</v>
      </c>
      <c r="AH14" s="28">
        <v>5</v>
      </c>
      <c r="AI14" s="28">
        <v>15</v>
      </c>
      <c r="AJ14" s="28">
        <v>10</v>
      </c>
      <c r="AK14" s="28">
        <v>15</v>
      </c>
      <c r="AL14" s="28">
        <v>10</v>
      </c>
      <c r="AM14" s="28">
        <v>30</v>
      </c>
      <c r="AN14" s="28">
        <f>SUM(AG14:AM14)</f>
        <v>100</v>
      </c>
    </row>
    <row r="15" spans="2:40" hidden="1" x14ac:dyDescent="0.25">
      <c r="Q15" s="67" t="s">
        <v>49</v>
      </c>
      <c r="R15" s="65" t="s">
        <v>50</v>
      </c>
      <c r="S15" s="172" t="s">
        <v>51</v>
      </c>
      <c r="T15" s="172"/>
      <c r="U15" s="173"/>
      <c r="AA15" s="2"/>
      <c r="AD15" s="1">
        <v>0</v>
      </c>
      <c r="AE15" s="1">
        <v>0</v>
      </c>
      <c r="AF15" s="1">
        <v>0</v>
      </c>
      <c r="AG15" s="27">
        <v>0</v>
      </c>
      <c r="AH15" s="27">
        <v>0</v>
      </c>
      <c r="AI15" s="27">
        <v>0</v>
      </c>
      <c r="AJ15" s="27">
        <v>0</v>
      </c>
      <c r="AK15" s="27">
        <v>0</v>
      </c>
      <c r="AL15" s="27">
        <v>0</v>
      </c>
      <c r="AM15" s="27">
        <v>0</v>
      </c>
      <c r="AN15" s="27">
        <v>0</v>
      </c>
    </row>
    <row r="16" spans="2:40" hidden="1" x14ac:dyDescent="0.25">
      <c r="Q16" s="9" t="s">
        <v>27</v>
      </c>
      <c r="R16" s="3">
        <v>5</v>
      </c>
      <c r="S16" s="93">
        <f>R16*$S$22</f>
        <v>15</v>
      </c>
      <c r="T16" s="92">
        <f>R16*$T$22</f>
        <v>20</v>
      </c>
      <c r="U16" s="91">
        <f>R16*$U$22</f>
        <v>25</v>
      </c>
      <c r="AA16" s="2"/>
    </row>
    <row r="17" spans="17:27" hidden="1" x14ac:dyDescent="0.25">
      <c r="Q17" s="9" t="s">
        <v>26</v>
      </c>
      <c r="R17" s="3">
        <v>4</v>
      </c>
      <c r="S17" s="93">
        <f t="shared" ref="S17:S20" si="3">R17*$S$22</f>
        <v>12</v>
      </c>
      <c r="T17" s="92">
        <f t="shared" ref="T17:T20" si="4">R17*$T$22</f>
        <v>16</v>
      </c>
      <c r="U17" s="91">
        <f t="shared" ref="U17:U20" si="5">R17*$U$22</f>
        <v>20</v>
      </c>
      <c r="AA17" s="2"/>
    </row>
    <row r="18" spans="17:27" hidden="1" x14ac:dyDescent="0.25">
      <c r="Q18" s="9" t="s">
        <v>25</v>
      </c>
      <c r="R18" s="3">
        <v>3</v>
      </c>
      <c r="S18" s="90">
        <f t="shared" si="3"/>
        <v>9</v>
      </c>
      <c r="T18" s="92">
        <f t="shared" si="4"/>
        <v>12</v>
      </c>
      <c r="U18" s="91">
        <f t="shared" si="5"/>
        <v>15</v>
      </c>
      <c r="AA18" s="2"/>
    </row>
    <row r="19" spans="17:27" hidden="1" x14ac:dyDescent="0.25">
      <c r="Q19" s="9" t="s">
        <v>24</v>
      </c>
      <c r="R19" s="3">
        <v>2</v>
      </c>
      <c r="S19" s="90">
        <f t="shared" si="3"/>
        <v>6</v>
      </c>
      <c r="T19" s="89">
        <f t="shared" si="4"/>
        <v>8</v>
      </c>
      <c r="U19" s="91">
        <f t="shared" si="5"/>
        <v>10</v>
      </c>
      <c r="AA19" s="8"/>
    </row>
    <row r="20" spans="17:27" hidden="1" x14ac:dyDescent="0.25">
      <c r="Q20" s="9" t="s">
        <v>23</v>
      </c>
      <c r="R20" s="3">
        <v>1</v>
      </c>
      <c r="S20" s="88">
        <f t="shared" si="3"/>
        <v>3</v>
      </c>
      <c r="T20" s="95">
        <f t="shared" si="4"/>
        <v>4</v>
      </c>
      <c r="U20" s="94">
        <f t="shared" si="5"/>
        <v>5</v>
      </c>
    </row>
    <row r="21" spans="17:27" hidden="1" x14ac:dyDescent="0.25">
      <c r="Q21" s="174" t="s">
        <v>52</v>
      </c>
      <c r="R21" s="172"/>
      <c r="S21" s="65" t="s">
        <v>53</v>
      </c>
      <c r="T21" s="65" t="s">
        <v>44</v>
      </c>
      <c r="U21" s="66" t="s">
        <v>45</v>
      </c>
    </row>
    <row r="22" spans="17:27" ht="15.75" hidden="1" thickBot="1" x14ac:dyDescent="0.3">
      <c r="Q22" s="175" t="s">
        <v>50</v>
      </c>
      <c r="R22" s="176"/>
      <c r="S22" s="6">
        <v>3</v>
      </c>
      <c r="T22" s="6">
        <v>4</v>
      </c>
      <c r="U22" s="17">
        <v>5</v>
      </c>
    </row>
    <row r="23" spans="17:27" hidden="1" x14ac:dyDescent="0.25"/>
    <row r="24" spans="17:27" hidden="1" x14ac:dyDescent="0.25"/>
    <row r="25" spans="17:27" hidden="1" x14ac:dyDescent="0.25"/>
    <row r="26" spans="17:27" hidden="1" x14ac:dyDescent="0.25"/>
    <row r="27" spans="17:27" hidden="1" x14ac:dyDescent="0.25"/>
    <row r="28" spans="17:27" hidden="1" x14ac:dyDescent="0.25">
      <c r="Q28" s="1" t="s">
        <v>284</v>
      </c>
    </row>
  </sheetData>
  <sheetProtection password="FFEC" sheet="1" objects="1" scenarios="1"/>
  <mergeCells count="18">
    <mergeCell ref="X14:AA14"/>
    <mergeCell ref="Q4:U4"/>
    <mergeCell ref="S5:U5"/>
    <mergeCell ref="Q11:R11"/>
    <mergeCell ref="Q12:R12"/>
    <mergeCell ref="X5:Z5"/>
    <mergeCell ref="X4:AC4"/>
    <mergeCell ref="AB5:AC5"/>
    <mergeCell ref="Q14:U14"/>
    <mergeCell ref="S15:U15"/>
    <mergeCell ref="Q21:R21"/>
    <mergeCell ref="Q22:R22"/>
    <mergeCell ref="K12:L12"/>
    <mergeCell ref="B4:E4"/>
    <mergeCell ref="G4:I4"/>
    <mergeCell ref="M5:O5"/>
    <mergeCell ref="K4:O4"/>
    <mergeCell ref="K11:L11"/>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1:C22"/>
  <sheetViews>
    <sheetView workbookViewId="0">
      <selection activeCell="B39" sqref="B39"/>
    </sheetView>
  </sheetViews>
  <sheetFormatPr baseColWidth="10" defaultRowHeight="15" x14ac:dyDescent="0.25"/>
  <sheetData>
    <row r="11" spans="3:3" x14ac:dyDescent="0.25">
      <c r="C11" t="s">
        <v>270</v>
      </c>
    </row>
    <row r="12" spans="3:3" x14ac:dyDescent="0.25">
      <c r="C12" t="s">
        <v>271</v>
      </c>
    </row>
    <row r="13" spans="3:3" x14ac:dyDescent="0.25">
      <c r="C13" t="s">
        <v>272</v>
      </c>
    </row>
    <row r="14" spans="3:3" x14ac:dyDescent="0.25">
      <c r="C14" t="s">
        <v>273</v>
      </c>
    </row>
    <row r="15" spans="3:3" x14ac:dyDescent="0.25">
      <c r="C15" t="s">
        <v>274</v>
      </c>
    </row>
    <row r="16" spans="3:3" x14ac:dyDescent="0.25">
      <c r="C16" t="s">
        <v>275</v>
      </c>
    </row>
    <row r="17" spans="3:3" x14ac:dyDescent="0.25">
      <c r="C17" t="s">
        <v>276</v>
      </c>
    </row>
    <row r="18" spans="3:3" x14ac:dyDescent="0.25">
      <c r="C18" t="s">
        <v>277</v>
      </c>
    </row>
    <row r="19" spans="3:3" x14ac:dyDescent="0.25">
      <c r="C19" t="s">
        <v>278</v>
      </c>
    </row>
    <row r="20" spans="3:3" x14ac:dyDescent="0.25">
      <c r="C20" t="s">
        <v>279</v>
      </c>
    </row>
    <row r="21" spans="3:3" x14ac:dyDescent="0.25">
      <c r="C21" t="s">
        <v>280</v>
      </c>
    </row>
    <row r="22" spans="3:3" x14ac:dyDescent="0.25">
      <c r="C22" t="s">
        <v>281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28</vt:i4>
      </vt:variant>
    </vt:vector>
  </HeadingPairs>
  <TitlesOfParts>
    <vt:vector size="34" baseType="lpstr">
      <vt:lpstr>MATRIZ MAPA DE CORRUPCIÓN</vt:lpstr>
      <vt:lpstr>IMPACTO</vt:lpstr>
      <vt:lpstr>RIESGOS_CAUSAS</vt:lpstr>
      <vt:lpstr>RIESGOS_CONSECUENCIAS</vt:lpstr>
      <vt:lpstr>TABLAS DE VALORACIÓN</vt:lpstr>
      <vt:lpstr>Hoja2</vt:lpstr>
      <vt:lpstr>Adelantar_un_proceso_contractual_sin_tener_la_aprobación_correspondiente_por_parte_del_comité_de_contratación_o_de_la_instancia_correspondiente</vt:lpstr>
      <vt:lpstr>Adelantar_un_proceso_de_selección_sin_contar_con_la_debida_disponibilidad_presupuestal</vt:lpstr>
      <vt:lpstr>Adjudicación_viciada_por_error</vt:lpstr>
      <vt:lpstr>Aprobar_adquisiciones_de_bienes__obras_y_servicios_que_no_se_ajustan_a_las_necesidades_o_al_cumplimiento_de_los_objetivos_de_la_entidad</vt:lpstr>
      <vt:lpstr>Declaración_desierta_del_proceso_de_selección</vt:lpstr>
      <vt:lpstr>Direccionamiento_de_contratación_y_o_vinculación_en_favor_de_un_tercero</vt:lpstr>
      <vt:lpstr>IMPACTO</vt:lpstr>
      <vt:lpstr>Impacto_R</vt:lpstr>
      <vt:lpstr>Imposibilidad_de_celebrar_el_contrato_o_convenio_por_cualquiera_de_las_partes</vt:lpstr>
      <vt:lpstr>Inadecuada_Formulación_y_Elaboración_del_Plan_Anual_de_Adquisiciones</vt:lpstr>
      <vt:lpstr>Inadecuada_liquidación_de_los_contratos_y_convenios</vt:lpstr>
      <vt:lpstr>Inadecuado_manejo_del_anticipo</vt:lpstr>
      <vt:lpstr>Incumplimiento_de_los_términos_legales_o_pactados_para_la_liquidación_de_los_contratos_o_convenios</vt:lpstr>
      <vt:lpstr>Incumplimiento_del_pago_de_salarios_y_prestaciones_sociales_por_parte_del_contratista_a_su_equipo_humano</vt:lpstr>
      <vt:lpstr>Inestabilidad_de_la_obra</vt:lpstr>
      <vt:lpstr>Nulidad_absoluta_del_contrato</vt:lpstr>
      <vt:lpstr>Pérdida_de_información__modificación_o_alteración_de_las_ofertas_a_evaluar_o_de_los_expedientes_que_soportan_los_procesos_de_contratación</vt:lpstr>
      <vt:lpstr>Permitir_la_ejecución_del_contrato_sin_el_lleno_de_requisitos_legales</vt:lpstr>
      <vt:lpstr>PROCESOS</vt:lpstr>
      <vt:lpstr>Recibir_obras__bienes_y_o_servicios_que_cumplen_con_las_especificaciones_técnicas_establecidas_por_la_Entidad__pero_que_su_correcto_funcionamiento_no_corresponde_con_la_calidad_y_el_tiempo_previsto_por_la_Entidad</vt:lpstr>
      <vt:lpstr>Recibir_obras__bienes_y_o_servicios_que_no_cumplen_con_las_especificaciones_técnicas_establecidas_por_la_entidad</vt:lpstr>
      <vt:lpstr>Retraso_en_la_suscripción_del_contrato</vt:lpstr>
      <vt:lpstr>Retrasos_en_el_proceso_de_selección</vt:lpstr>
      <vt:lpstr>RIESGOS_1</vt:lpstr>
      <vt:lpstr>Selección_de_contratistas_que_no_cuenten_con_la_capacidad_financiera_y_o_técnica_y_o_jurídica_necesarias_para_la_ejecución_del_contrato</vt:lpstr>
      <vt:lpstr>Suspensión_del_proceso_de_selección</vt:lpstr>
      <vt:lpstr>Terminación_anticipada_del_contrato</vt:lpstr>
      <vt:lpstr>Terminación_unilateral_del_contrato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Darwin Antonio Baquero Saldoval</dc:creator>
  <cp:lastModifiedBy>Juan Carlos Jose Camacho Rosso</cp:lastModifiedBy>
  <dcterms:created xsi:type="dcterms:W3CDTF">2017-03-06T20:54:42Z</dcterms:created>
  <dcterms:modified xsi:type="dcterms:W3CDTF">2018-01-31T21:33:49Z</dcterms:modified>
</cp:coreProperties>
</file>