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backup\BACKUP\2025\BALANCES 2025\BALANCE FEB 2025\"/>
    </mc:Choice>
  </mc:AlternateContent>
  <xr:revisionPtr revIDLastSave="0" documentId="13_ncr:1_{2F8CEA48-A4B4-4661-8E2C-8D946A276C91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ITUACION FINANCIERA" sheetId="2" r:id="rId1"/>
    <sheet name="RESULTADOS " sheetId="1" r:id="rId2"/>
  </sheets>
  <definedNames>
    <definedName name="_xlnm.Print_Area" localSheetId="1">'RESULTADOS '!$A$1:$F$149</definedName>
    <definedName name="_xlnm.Print_Area" localSheetId="0">'SITUACION FINANCIERA'!$A$1:$I$91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47" i="1"/>
  <c r="D39" i="1"/>
  <c r="D28" i="1"/>
  <c r="D26" i="1" l="1"/>
  <c r="D60" i="1"/>
  <c r="D67" i="1" s="1"/>
  <c r="D17" i="2" l="1"/>
  <c r="D40" i="2" l="1"/>
  <c r="D46" i="2" l="1"/>
  <c r="I81" i="2" l="1"/>
  <c r="I78" i="2" s="1"/>
  <c r="D78" i="2"/>
  <c r="I39" i="2"/>
  <c r="I37" i="2" s="1"/>
  <c r="I31" i="2"/>
  <c r="I27" i="2"/>
  <c r="I22" i="2"/>
  <c r="I13" i="2"/>
  <c r="D13" i="2"/>
  <c r="D20" i="1"/>
  <c r="D16" i="1"/>
  <c r="D12" i="1"/>
  <c r="D24" i="2"/>
  <c r="D69" i="2"/>
  <c r="D10" i="1" l="1"/>
  <c r="D58" i="1" s="1"/>
  <c r="D70" i="1" s="1"/>
  <c r="D73" i="1" s="1"/>
  <c r="D11" i="2"/>
  <c r="I11" i="2"/>
  <c r="I44" i="2" s="1"/>
  <c r="D38" i="2"/>
  <c r="D75" i="2" l="1"/>
  <c r="I53" i="2" l="1"/>
  <c r="I49" i="2" s="1"/>
  <c r="I55" i="2" s="1"/>
  <c r="I75" i="2" s="1"/>
</calcChain>
</file>

<file path=xl/sharedStrings.xml><?xml version="1.0" encoding="utf-8"?>
<sst xmlns="http://schemas.openxmlformats.org/spreadsheetml/2006/main" count="157" uniqueCount="137">
  <si>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</si>
  <si>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</si>
  <si>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</si>
  <si>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</si>
  <si>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</si>
  <si>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</si>
  <si>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</si>
  <si>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</si>
  <si>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</si>
  <si>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</si>
  <si>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</si>
  <si>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</si>
  <si>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</si>
  <si>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</si>
  <si>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</si>
  <si>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</si>
  <si>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</si>
  <si>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</si>
  <si>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</si>
  <si>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</si>
  <si>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</si>
  <si>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</si>
  <si>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</si>
  <si>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</si>
  <si>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</si>
  <si>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</si>
  <si>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</si>
  <si>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</si>
  <si>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</si>
  <si>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</si>
  <si>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</si>
  <si>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</si>
  <si>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</si>
  <si>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</si>
  <si>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</si>
  <si>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</si>
  <si>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</si>
  <si>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</si>
  <si>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</si>
  <si>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</si>
  <si>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</si>
  <si>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</si>
  <si>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</si>
  <si>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</si>
  <si>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</si>
  <si>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</si>
  <si>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</si>
  <si>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</si>
  <si>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</si>
  <si>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</si>
  <si>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</si>
  <si>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</si>
  <si>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</si>
  <si>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</si>
  <si>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</si>
  <si>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</si>
  <si>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</si>
  <si>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</si>
  <si>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</si>
  <si>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</si>
  <si>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</si>
  <si>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</si>
  <si>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</si>
  <si>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</si>
  <si>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</si>
  <si>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</si>
  <si>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</si>
  <si>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</si>
  <si>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</si>
  <si>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</si>
  <si>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</si>
  <si>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</si>
  <si>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</si>
  <si>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</si>
  <si>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</si>
  <si>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</si>
  <si>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</si>
  <si>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</si>
  <si>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</si>
  <si>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</si>
  <si>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</si>
  <si>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</si>
  <si>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</si>
  <si>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</si>
  <si>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</si>
  <si>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</si>
  <si>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</si>
  <si>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</si>
  <si>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</si>
  <si>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</si>
  <si>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</si>
  <si>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</si>
  <si>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</si>
  <si>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</si>
  <si>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</si>
  <si>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</si>
  <si>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</si>
  <si>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</si>
  <si>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</si>
  <si>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</si>
  <si>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</si>
  <si>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</si>
  <si>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</si>
  <si>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</si>
  <si>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</si>
  <si>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</si>
  <si>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</si>
  <si>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</si>
  <si>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</si>
  <si>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</si>
  <si>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</si>
  <si>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</si>
  <si>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</si>
  <si>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</si>
  <si>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</si>
  <si>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</si>
  <si>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</si>
  <si>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</si>
  <si>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Profesional Esp. con funciones de Contador de la</t>
  </si>
  <si>
    <t>UAE Cuerpo Oficial de Bomberos</t>
  </si>
  <si>
    <t>CONTRIBUCIONES, TASAS E INGRESOS NO TRIBUTARIOS</t>
  </si>
  <si>
    <t>REVERSIÓN DE LAS PÉRDIDAS POR DETERIORO</t>
  </si>
  <si>
    <t>PAULA XIMENA HENAO ESCOBAR</t>
  </si>
  <si>
    <t>Directora UAE Cuerpo Oficial de Bomberos</t>
  </si>
  <si>
    <t>SENTENCIAS  LAUDOS Y CONCILIACIONES EXTRAJUDICIALES A FAVOR</t>
  </si>
  <si>
    <t>DEPÓSITOS ENTREGADOS EN GARANTÍA</t>
  </si>
  <si>
    <t>SEGUROS CON COBERTURA MAYOR A 12 MESES</t>
  </si>
  <si>
    <t>FINANCIEROS</t>
  </si>
  <si>
    <t>FINANCIEROS - PERDIDA EN BAJAS</t>
  </si>
  <si>
    <t>A FEBRERO DE 2025</t>
  </si>
  <si>
    <t>DEL 01 DE ENERO AL 28 DE FEBRERO DE 2025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</si>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</sst>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  <xf numFmtId="3" fontId="1" fillId="3" borderId="0" xfId="1" applyNumberFormat="1" applyFont="1" applyFill="1" applyBorder="1"/>
    <xf numFmtId="3" fontId="10" fillId="5" borderId="0" xfId="1" applyNumberFormat="1" applyFont="1" applyFill="1" applyBorder="1" applyAlignment="1" applyProtection="1">
      <protection locked="0"/>
    </xf>
  </cellXfs>
  <cellStyles count="3"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view="pageBreakPreview" zoomScale="55" zoomScaleNormal="50" zoomScaleSheetLayoutView="55" workbookViewId="0">
      <selection activeCell="Q15" sqref="Q15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0" width="14.42578125" style="66" bestFit="1" customWidth="1"/>
    <col min="11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129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7682531122</v>
      </c>
      <c r="E11" s="73"/>
      <c r="F11" s="22"/>
      <c r="G11" s="22" t="s">
        <v>46</v>
      </c>
      <c r="H11" s="22"/>
      <c r="I11" s="103">
        <f>I13+I22+I27+I31</f>
        <v>16445128107.690001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847953499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794457754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45122345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240836517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8373400</v>
      </c>
    </row>
    <row r="19" spans="1:9" ht="27" customHeight="1" x14ac:dyDescent="0.3">
      <c r="A19" s="15">
        <v>1311</v>
      </c>
      <c r="B19" s="15" t="s">
        <v>120</v>
      </c>
      <c r="C19" s="57"/>
      <c r="D19" s="14">
        <v>24377816</v>
      </c>
      <c r="E19" s="14"/>
      <c r="F19" s="15">
        <v>2490</v>
      </c>
      <c r="G19" s="15" t="s">
        <v>57</v>
      </c>
      <c r="H19" s="57"/>
      <c r="I19" s="58">
        <v>0</v>
      </c>
    </row>
    <row r="20" spans="1:9" ht="27" customHeight="1" x14ac:dyDescent="0.35">
      <c r="A20" s="15">
        <v>1338</v>
      </c>
      <c r="B20" s="15" t="s">
        <v>124</v>
      </c>
      <c r="C20" s="57"/>
      <c r="D20" s="14">
        <v>15166396</v>
      </c>
      <c r="E20" s="74"/>
      <c r="F20" s="15"/>
      <c r="G20" s="15"/>
      <c r="H20" s="57"/>
      <c r="I20" s="58"/>
    </row>
    <row r="21" spans="1:9" ht="27" customHeight="1" x14ac:dyDescent="0.35">
      <c r="A21" s="15">
        <v>1384</v>
      </c>
      <c r="B21" s="15" t="s">
        <v>55</v>
      </c>
      <c r="C21" s="57"/>
      <c r="D21" s="14">
        <v>201292305</v>
      </c>
      <c r="E21" s="74"/>
    </row>
    <row r="22" spans="1:9" ht="27" customHeight="1" x14ac:dyDescent="0.35">
      <c r="A22" s="15">
        <v>1385</v>
      </c>
      <c r="B22" s="15" t="s">
        <v>56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7593676360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7441694605</v>
      </c>
      <c r="E24" s="14"/>
      <c r="F24" s="15">
        <v>2511</v>
      </c>
      <c r="G24" s="15" t="s">
        <v>61</v>
      </c>
      <c r="H24" s="57"/>
      <c r="I24" s="58">
        <v>7593676360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284613438</v>
      </c>
      <c r="E27" s="14"/>
      <c r="F27" s="76">
        <v>27</v>
      </c>
      <c r="G27" s="76" t="s">
        <v>66</v>
      </c>
      <c r="H27" s="85"/>
      <c r="I27" s="107">
        <f>SUM(I29:I30)</f>
        <v>6117905361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6652697822</v>
      </c>
      <c r="E28" s="14"/>
      <c r="F28" s="66"/>
      <c r="G28" s="66"/>
      <c r="H28" s="67"/>
      <c r="I28" s="66"/>
    </row>
    <row r="29" spans="1:9" s="60" customFormat="1" ht="20.25" x14ac:dyDescent="0.3">
      <c r="A29" s="15">
        <v>1906</v>
      </c>
      <c r="B29" s="15" t="s">
        <v>68</v>
      </c>
      <c r="C29" s="57"/>
      <c r="D29" s="13">
        <v>80142044</v>
      </c>
      <c r="E29" s="14"/>
      <c r="F29" s="15">
        <v>2701</v>
      </c>
      <c r="G29" s="15" t="s">
        <v>69</v>
      </c>
      <c r="H29" s="57"/>
      <c r="I29" s="58">
        <v>6117905361</v>
      </c>
    </row>
    <row r="30" spans="1:9" s="60" customFormat="1" ht="20.25" x14ac:dyDescent="0.3">
      <c r="A30" s="15">
        <v>1909</v>
      </c>
      <c r="B30" s="15" t="s">
        <v>125</v>
      </c>
      <c r="C30" s="62"/>
      <c r="D30" s="13">
        <v>0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1915</v>
      </c>
      <c r="B31" s="15" t="s">
        <v>67</v>
      </c>
      <c r="C31" s="62"/>
      <c r="D31" s="13">
        <v>0</v>
      </c>
      <c r="E31" s="14"/>
      <c r="F31" s="76">
        <v>29</v>
      </c>
      <c r="G31" s="76" t="s">
        <v>71</v>
      </c>
      <c r="H31" s="85"/>
      <c r="I31" s="107">
        <f>SUM(I33:I36)</f>
        <v>1885592887.6900001</v>
      </c>
    </row>
    <row r="32" spans="1:9" s="60" customFormat="1" ht="27" customHeight="1" x14ac:dyDescent="0.3">
      <c r="A32" s="15">
        <v>1925</v>
      </c>
      <c r="B32" s="15" t="s">
        <v>70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72</v>
      </c>
      <c r="C33" s="57"/>
      <c r="D33" s="13">
        <v>0</v>
      </c>
      <c r="E33" s="72"/>
      <c r="F33" s="15">
        <v>2905</v>
      </c>
      <c r="G33" s="15" t="s">
        <v>74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73</v>
      </c>
      <c r="C34" s="57"/>
      <c r="D34" s="13">
        <v>0</v>
      </c>
      <c r="F34" s="15">
        <v>2910</v>
      </c>
      <c r="G34" s="15" t="s">
        <v>75</v>
      </c>
      <c r="H34" s="57"/>
      <c r="I34" s="58">
        <v>1885592887.6900001</v>
      </c>
    </row>
    <row r="35" spans="1:9" ht="27" customHeight="1" x14ac:dyDescent="0.3">
      <c r="A35" s="15">
        <v>1986</v>
      </c>
      <c r="B35" s="15" t="s">
        <v>126</v>
      </c>
      <c r="C35" s="57"/>
      <c r="D35" s="13">
        <v>424241301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76</v>
      </c>
      <c r="H37" s="63"/>
      <c r="I37" s="103">
        <f>I39</f>
        <v>6922674850</v>
      </c>
    </row>
    <row r="38" spans="1:9" s="60" customFormat="1" ht="27" customHeight="1" x14ac:dyDescent="0.4">
      <c r="A38" s="15"/>
      <c r="B38" s="22" t="s">
        <v>76</v>
      </c>
      <c r="C38" s="63"/>
      <c r="D38" s="83">
        <f>D40+D46+D69</f>
        <v>49689409885.649994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6922674850</v>
      </c>
    </row>
    <row r="40" spans="1:9" ht="27" customHeight="1" x14ac:dyDescent="0.35">
      <c r="A40" s="76">
        <v>13</v>
      </c>
      <c r="B40" s="76" t="s">
        <v>77</v>
      </c>
      <c r="C40" s="77"/>
      <c r="D40" s="89">
        <f>SUM(D42:D44)</f>
        <v>-22938450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6922674850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0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142646521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-165584971</v>
      </c>
      <c r="E44" s="14"/>
      <c r="F44" s="64"/>
      <c r="G44" s="22" t="s">
        <v>79</v>
      </c>
      <c r="H44" s="63"/>
      <c r="I44" s="111">
        <f>+I11+I37</f>
        <v>23367802957.690002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78</v>
      </c>
      <c r="C46" s="77"/>
      <c r="D46" s="89">
        <f>SUM(D48:D67)</f>
        <v>49066458828.939995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82</v>
      </c>
      <c r="H47" s="63"/>
      <c r="I47" s="65"/>
    </row>
    <row r="48" spans="1:9" ht="27" customHeight="1" x14ac:dyDescent="0.4">
      <c r="A48" s="15">
        <v>1605</v>
      </c>
      <c r="B48" s="15" t="s">
        <v>80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81</v>
      </c>
      <c r="C49" s="57"/>
      <c r="D49" s="14">
        <v>114250000</v>
      </c>
      <c r="E49" s="14"/>
      <c r="F49" s="76">
        <v>31</v>
      </c>
      <c r="G49" s="76" t="s">
        <v>85</v>
      </c>
      <c r="H49" s="85"/>
      <c r="I49" s="89">
        <f>SUM(I51:I54)</f>
        <v>34004138050.340004</v>
      </c>
    </row>
    <row r="50" spans="1:9" s="60" customFormat="1" ht="27" customHeight="1" x14ac:dyDescent="0.3">
      <c r="A50" s="15">
        <v>1615</v>
      </c>
      <c r="B50" s="15" t="s">
        <v>83</v>
      </c>
      <c r="C50" s="57"/>
      <c r="D50" s="14">
        <v>387689297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84</v>
      </c>
      <c r="C51" s="57"/>
      <c r="D51" s="14">
        <v>0</v>
      </c>
      <c r="E51" s="14"/>
      <c r="F51" s="15">
        <v>3105</v>
      </c>
      <c r="G51" s="15" t="s">
        <v>88</v>
      </c>
      <c r="H51" s="57"/>
      <c r="I51" s="58">
        <v>73254783915.270004</v>
      </c>
    </row>
    <row r="52" spans="1:9" ht="27" customHeight="1" x14ac:dyDescent="0.3">
      <c r="A52" s="15">
        <v>1625</v>
      </c>
      <c r="B52" s="15" t="s">
        <v>86</v>
      </c>
      <c r="C52" s="57"/>
      <c r="D52" s="14">
        <v>0</v>
      </c>
      <c r="E52" s="14"/>
      <c r="F52" s="15">
        <v>3109</v>
      </c>
      <c r="G52" s="15" t="s">
        <v>90</v>
      </c>
      <c r="H52" s="57"/>
      <c r="I52" s="58">
        <v>-48195884586.300003</v>
      </c>
    </row>
    <row r="53" spans="1:9" ht="27" customHeight="1" x14ac:dyDescent="0.3">
      <c r="A53" s="15">
        <v>1635</v>
      </c>
      <c r="B53" s="15" t="s">
        <v>87</v>
      </c>
      <c r="C53" s="57"/>
      <c r="D53" s="14">
        <v>1359007713.8900001</v>
      </c>
      <c r="E53" s="14"/>
      <c r="F53" s="15">
        <v>3110</v>
      </c>
      <c r="G53" s="15" t="s">
        <v>92</v>
      </c>
      <c r="H53" s="57"/>
      <c r="I53" s="58">
        <f>+'RESULTADOS '!D73</f>
        <v>8945238721.3700008</v>
      </c>
    </row>
    <row r="54" spans="1:9" ht="27" customHeight="1" x14ac:dyDescent="0.3">
      <c r="A54" s="15">
        <v>1636</v>
      </c>
      <c r="B54" s="15" t="s">
        <v>89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91</v>
      </c>
      <c r="C55" s="57"/>
      <c r="D55" s="14">
        <v>1772471722.96</v>
      </c>
      <c r="E55" s="14"/>
      <c r="F55" s="8"/>
      <c r="G55" s="22" t="s">
        <v>95</v>
      </c>
      <c r="H55" s="63"/>
      <c r="I55" s="111">
        <f>+I49</f>
        <v>34004138050.340004</v>
      </c>
    </row>
    <row r="56" spans="1:9" ht="27" customHeight="1" thickTop="1" x14ac:dyDescent="0.3">
      <c r="A56" s="15">
        <v>1640</v>
      </c>
      <c r="B56" s="15" t="s">
        <v>93</v>
      </c>
      <c r="C56" s="57"/>
      <c r="D56" s="14">
        <v>16114994587</v>
      </c>
      <c r="E56" s="14"/>
    </row>
    <row r="57" spans="1:9" ht="27" customHeight="1" x14ac:dyDescent="0.3">
      <c r="A57" s="15">
        <v>1645</v>
      </c>
      <c r="B57" s="15" t="s">
        <v>94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96</v>
      </c>
      <c r="C58" s="57"/>
      <c r="D58" s="14">
        <v>0</v>
      </c>
      <c r="E58" s="14"/>
    </row>
    <row r="59" spans="1:9" ht="27" customHeight="1" x14ac:dyDescent="0.3">
      <c r="A59" s="15">
        <v>1655</v>
      </c>
      <c r="B59" s="15" t="s">
        <v>97</v>
      </c>
      <c r="C59" s="57"/>
      <c r="D59" s="14">
        <v>22201854404.619999</v>
      </c>
      <c r="E59" s="14"/>
    </row>
    <row r="60" spans="1:9" ht="27" customHeight="1" x14ac:dyDescent="0.3">
      <c r="A60" s="15">
        <v>1660</v>
      </c>
      <c r="B60" s="15" t="s">
        <v>98</v>
      </c>
      <c r="C60" s="57"/>
      <c r="D60" s="14">
        <v>28774414</v>
      </c>
      <c r="E60" s="14"/>
    </row>
    <row r="61" spans="1:9" s="60" customFormat="1" ht="27" customHeight="1" x14ac:dyDescent="0.3">
      <c r="A61" s="15">
        <v>1665</v>
      </c>
      <c r="B61" s="15" t="s">
        <v>99</v>
      </c>
      <c r="C61" s="57"/>
      <c r="D61" s="14">
        <v>3437959593.73</v>
      </c>
      <c r="E61" s="14"/>
    </row>
    <row r="62" spans="1:9" s="60" customFormat="1" ht="27" customHeight="1" x14ac:dyDescent="0.3">
      <c r="A62" s="15">
        <v>1670</v>
      </c>
      <c r="B62" s="15" t="s">
        <v>100</v>
      </c>
      <c r="C62" s="57"/>
      <c r="D62" s="14">
        <v>15885221578.860001</v>
      </c>
      <c r="E62" s="14"/>
    </row>
    <row r="63" spans="1:9" ht="27" customHeight="1" x14ac:dyDescent="0.3">
      <c r="A63" s="15">
        <v>1675</v>
      </c>
      <c r="B63" s="15" t="s">
        <v>101</v>
      </c>
      <c r="C63" s="57"/>
      <c r="D63" s="14">
        <v>54022906661</v>
      </c>
      <c r="E63" s="14"/>
    </row>
    <row r="64" spans="1:9" ht="27" customHeight="1" x14ac:dyDescent="0.3">
      <c r="A64" s="15">
        <v>1680</v>
      </c>
      <c r="B64" s="15" t="s">
        <v>102</v>
      </c>
      <c r="C64" s="57"/>
      <c r="D64" s="14">
        <v>1358644717</v>
      </c>
      <c r="E64" s="14"/>
    </row>
    <row r="65" spans="1:10" s="59" customFormat="1" ht="27" customHeight="1" x14ac:dyDescent="0.3">
      <c r="A65" s="15">
        <v>1681</v>
      </c>
      <c r="B65" s="15" t="s">
        <v>103</v>
      </c>
      <c r="C65" s="57"/>
      <c r="D65" s="14">
        <v>0</v>
      </c>
      <c r="E65" s="14"/>
      <c r="F65" s="60"/>
      <c r="G65" s="60"/>
      <c r="H65" s="69"/>
      <c r="I65" s="60"/>
    </row>
    <row r="66" spans="1:10" s="59" customFormat="1" ht="27" customHeight="1" x14ac:dyDescent="0.3">
      <c r="A66" s="15">
        <v>1685</v>
      </c>
      <c r="B66" s="15" t="s">
        <v>104</v>
      </c>
      <c r="C66" s="57"/>
      <c r="D66" s="14">
        <v>-67388518985.120003</v>
      </c>
      <c r="E66" s="72"/>
    </row>
    <row r="67" spans="1:10" ht="27" customHeight="1" x14ac:dyDescent="0.35">
      <c r="A67" s="15">
        <v>1695</v>
      </c>
      <c r="B67" s="15" t="s">
        <v>105</v>
      </c>
      <c r="C67" s="57"/>
      <c r="D67" s="14">
        <v>-228796876</v>
      </c>
      <c r="E67" s="74"/>
      <c r="F67" s="60"/>
      <c r="G67" s="60"/>
      <c r="H67" s="69"/>
      <c r="I67" s="60"/>
    </row>
    <row r="68" spans="1:10" ht="27" customHeight="1" x14ac:dyDescent="0.35">
      <c r="A68" s="59"/>
      <c r="B68" s="59"/>
      <c r="C68" s="59"/>
      <c r="D68" s="59"/>
      <c r="E68" s="74"/>
    </row>
    <row r="69" spans="1:10" ht="27" customHeight="1" x14ac:dyDescent="0.35">
      <c r="A69" s="76">
        <v>19</v>
      </c>
      <c r="B69" s="76" t="s">
        <v>60</v>
      </c>
      <c r="C69" s="77"/>
      <c r="D69" s="89">
        <f>SUM(D71:D72)</f>
        <v>645889506.71000004</v>
      </c>
      <c r="E69" s="14"/>
    </row>
    <row r="70" spans="1:10" ht="27" customHeight="1" x14ac:dyDescent="0.35">
      <c r="A70" s="76"/>
      <c r="B70" s="76"/>
      <c r="C70" s="77"/>
      <c r="D70" s="74"/>
      <c r="E70" s="60"/>
    </row>
    <row r="71" spans="1:10" ht="27" customHeight="1" x14ac:dyDescent="0.3">
      <c r="A71" s="15">
        <v>1970</v>
      </c>
      <c r="B71" s="17" t="s">
        <v>106</v>
      </c>
      <c r="C71" s="57"/>
      <c r="D71" s="13">
        <v>3375643079.1999998</v>
      </c>
      <c r="E71" s="19"/>
    </row>
    <row r="72" spans="1:10" ht="27" customHeight="1" x14ac:dyDescent="0.35">
      <c r="A72" s="15">
        <v>1975</v>
      </c>
      <c r="B72" s="17" t="s">
        <v>107</v>
      </c>
      <c r="C72" s="57"/>
      <c r="D72" s="13">
        <v>-2729753572.4899998</v>
      </c>
      <c r="E72" s="74"/>
    </row>
    <row r="73" spans="1:10" ht="27" customHeight="1" x14ac:dyDescent="0.4">
      <c r="A73" s="67"/>
      <c r="B73" s="67"/>
      <c r="C73" s="67"/>
      <c r="D73" s="67"/>
      <c r="E73" s="74"/>
      <c r="F73" s="64"/>
    </row>
    <row r="74" spans="1:10" ht="27" customHeight="1" x14ac:dyDescent="0.3">
      <c r="E74" s="14"/>
    </row>
    <row r="75" spans="1:10" ht="27" customHeight="1" thickBot="1" x14ac:dyDescent="0.45">
      <c r="B75" s="22" t="s">
        <v>108</v>
      </c>
      <c r="C75" s="63"/>
      <c r="D75" s="93">
        <f>D38+D11</f>
        <v>57371941007.649994</v>
      </c>
      <c r="E75" s="14"/>
      <c r="G75" s="22" t="s">
        <v>109</v>
      </c>
      <c r="H75" s="63"/>
      <c r="I75" s="111">
        <f>+I44+I55</f>
        <v>57371941008.030006</v>
      </c>
      <c r="J75" s="140"/>
    </row>
    <row r="76" spans="1:10" ht="27" customHeight="1" thickTop="1" x14ac:dyDescent="0.4">
      <c r="B76" s="22"/>
      <c r="C76" s="63"/>
      <c r="D76" s="73"/>
      <c r="E76" s="14"/>
    </row>
    <row r="77" spans="1:10" ht="27" customHeight="1" x14ac:dyDescent="0.4">
      <c r="B77" s="22"/>
      <c r="C77" s="63"/>
      <c r="D77" s="73"/>
      <c r="E77" s="14"/>
    </row>
    <row r="78" spans="1:10" ht="27" customHeight="1" x14ac:dyDescent="0.4">
      <c r="A78" s="22">
        <v>8</v>
      </c>
      <c r="B78" s="22" t="s">
        <v>110</v>
      </c>
      <c r="C78" s="63"/>
      <c r="D78" s="103">
        <f>+D79+D80+D81</f>
        <v>0</v>
      </c>
      <c r="E78" s="14"/>
      <c r="F78" s="22">
        <v>9</v>
      </c>
      <c r="G78" s="22" t="s">
        <v>111</v>
      </c>
      <c r="H78" s="63"/>
      <c r="I78" s="103">
        <f>+I79+I80+I81</f>
        <v>0</v>
      </c>
    </row>
    <row r="79" spans="1:10" ht="27" customHeight="1" x14ac:dyDescent="0.35">
      <c r="A79" s="27">
        <v>81</v>
      </c>
      <c r="B79" s="27" t="s">
        <v>112</v>
      </c>
      <c r="C79" s="115"/>
      <c r="D79" s="116">
        <v>92774520</v>
      </c>
      <c r="E79" s="14"/>
      <c r="F79" s="27">
        <v>91</v>
      </c>
      <c r="G79" s="27" t="s">
        <v>113</v>
      </c>
      <c r="H79" s="115"/>
      <c r="I79" s="117">
        <v>3371075346</v>
      </c>
    </row>
    <row r="80" spans="1:10" ht="27" customHeight="1" x14ac:dyDescent="0.35">
      <c r="A80" s="27">
        <v>83</v>
      </c>
      <c r="B80" s="27" t="s">
        <v>114</v>
      </c>
      <c r="C80" s="115"/>
      <c r="D80" s="116">
        <v>2066249535.1800001</v>
      </c>
      <c r="E80" s="14"/>
      <c r="F80" s="27">
        <v>93</v>
      </c>
      <c r="G80" s="27" t="s">
        <v>115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116</v>
      </c>
      <c r="C81" s="115"/>
      <c r="D81" s="116">
        <v>-2159024055.1799998</v>
      </c>
      <c r="E81" s="14"/>
      <c r="F81" s="27">
        <v>99</v>
      </c>
      <c r="G81" s="27" t="s">
        <v>117</v>
      </c>
      <c r="H81" s="115"/>
      <c r="I81" s="117">
        <f>-I79</f>
        <v>-3371075346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38"/>
      <c r="E84" s="14"/>
    </row>
    <row r="85" spans="1:9" s="19" customFormat="1" ht="27" customHeight="1" x14ac:dyDescent="0.3">
      <c r="A85" s="15"/>
      <c r="B85" s="137" t="s">
        <v>131</v>
      </c>
      <c r="C85" s="57"/>
      <c r="D85" s="13"/>
      <c r="E85" s="14"/>
      <c r="G85" s="137" t="s">
        <v>131</v>
      </c>
    </row>
    <row r="86" spans="1:9" ht="27" customHeight="1" x14ac:dyDescent="0.4">
      <c r="A86" s="66"/>
      <c r="B86" s="119" t="s">
        <v>122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27" t="s">
        <v>123</v>
      </c>
      <c r="C87" s="121"/>
      <c r="D87" s="116"/>
      <c r="F87" s="118"/>
      <c r="G87" s="118" t="s">
        <v>118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119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 t="s">
        <v>132</v>
      </c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133</v>
      </c>
      <c r="C91" s="68"/>
      <c r="D91" s="36"/>
      <c r="F91" s="118"/>
      <c r="G91" s="118"/>
      <c r="H91" s="118"/>
      <c r="I91" s="118"/>
    </row>
  </sheetData>
  <pageMargins left="0.70866141732283472" right="0.51181102362204722" top="0.94488188976377963" bottom="0.94488188976377963" header="0.31496062992125984" footer="0.31496062992125984"/>
  <pageSetup scale="39" orientation="landscape" horizontalDpi="1200" verticalDpi="1200" r:id="rId1"/>
  <rowBreaks count="1" manualBreakCount="1">
    <brk id="44" max="8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9"/>
  <sheetViews>
    <sheetView view="pageBreakPreview" zoomScale="60" zoomScaleNormal="50" workbookViewId="0">
      <pane ySplit="8" topLeftCell="A102" activePane="bottomLeft" state="frozen"/>
      <selection activeCell="A153" sqref="A153"/>
      <selection pane="bottomLeft" activeCell="B85" sqref="B85:B87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4"/>
      <c r="B1" s="125"/>
      <c r="C1" s="125"/>
      <c r="D1" s="126"/>
    </row>
    <row r="2" spans="1:4" s="4" customFormat="1" ht="27" customHeight="1" x14ac:dyDescent="0.4">
      <c r="A2" s="130" t="s">
        <v>0</v>
      </c>
      <c r="B2" s="131"/>
      <c r="C2" s="131"/>
      <c r="D2" s="132"/>
    </row>
    <row r="3" spans="1:4" s="4" customFormat="1" ht="27" customHeight="1" x14ac:dyDescent="0.4">
      <c r="A3" s="130" t="s">
        <v>1</v>
      </c>
      <c r="B3" s="131"/>
      <c r="C3" s="131"/>
      <c r="D3" s="132"/>
    </row>
    <row r="4" spans="1:4" s="4" customFormat="1" ht="27" customHeight="1" x14ac:dyDescent="0.4">
      <c r="A4" s="133" t="s">
        <v>130</v>
      </c>
      <c r="B4" s="131"/>
      <c r="C4" s="131"/>
      <c r="D4" s="132"/>
    </row>
    <row r="5" spans="1:4" s="8" customFormat="1" ht="27" customHeight="1" x14ac:dyDescent="0.35">
      <c r="A5" s="134" t="s">
        <v>2</v>
      </c>
      <c r="B5" s="135"/>
      <c r="C5" s="135"/>
      <c r="D5" s="136"/>
    </row>
    <row r="6" spans="1:4" s="1" customFormat="1" ht="27" customHeight="1" thickBot="1" x14ac:dyDescent="0.4">
      <c r="A6" s="127"/>
      <c r="B6" s="128"/>
      <c r="C6" s="128"/>
      <c r="D6" s="129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+D12+D20+D16</f>
        <v>28320599845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294667590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294667590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28025932255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28025932255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19960390382.619999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18082455070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7062914275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12449765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1709767057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233142900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4269067976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110085881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4685027216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1545725063.6200001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39">
        <v>1504383064.23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41341999.390000001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0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331349938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331349938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SUM(D53:D56)</f>
        <v>860311</v>
      </c>
    </row>
    <row r="53" spans="1:4" s="71" customFormat="1" ht="27" customHeight="1" x14ac:dyDescent="0.3">
      <c r="A53" s="15"/>
      <c r="B53" s="15"/>
      <c r="C53" s="15"/>
      <c r="D53" s="13">
        <v>0</v>
      </c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860310</v>
      </c>
    </row>
    <row r="55" spans="1:4" s="71" customFormat="1" ht="27" customHeight="1" x14ac:dyDescent="0.3">
      <c r="A55" s="15">
        <v>5804</v>
      </c>
      <c r="B55" s="15" t="s">
        <v>128</v>
      </c>
      <c r="C55" s="15"/>
      <c r="D55" s="13">
        <v>0</v>
      </c>
    </row>
    <row r="56" spans="1:4" s="71" customFormat="1" ht="27" customHeight="1" x14ac:dyDescent="0.3">
      <c r="A56" s="15">
        <v>5890</v>
      </c>
      <c r="B56" s="15" t="s">
        <v>32</v>
      </c>
      <c r="C56" s="15"/>
      <c r="D56" s="13">
        <v>1</v>
      </c>
    </row>
    <row r="57" spans="1:4" s="71" customFormat="1" ht="27" customHeight="1" x14ac:dyDescent="0.35">
      <c r="A57" s="20"/>
      <c r="B57" s="21"/>
      <c r="C57" s="21"/>
      <c r="D57" s="1"/>
    </row>
    <row r="58" spans="1:4" s="71" customFormat="1" ht="27" customHeight="1" thickBot="1" x14ac:dyDescent="0.45">
      <c r="A58" s="22"/>
      <c r="B58" s="22" t="s">
        <v>33</v>
      </c>
      <c r="C58" s="22"/>
      <c r="D58" s="93">
        <f>+D10-D26</f>
        <v>8360209462.3800011</v>
      </c>
    </row>
    <row r="59" spans="1:4" s="71" customFormat="1" ht="33" customHeight="1" thickTop="1" x14ac:dyDescent="0.25">
      <c r="A59" s="66"/>
      <c r="B59" s="23"/>
      <c r="C59" s="23"/>
      <c r="D59" s="94"/>
    </row>
    <row r="60" spans="1:4" s="71" customFormat="1" ht="27" customHeight="1" x14ac:dyDescent="0.35">
      <c r="A60" s="76">
        <v>48</v>
      </c>
      <c r="B60" s="76" t="s">
        <v>34</v>
      </c>
      <c r="C60" s="23"/>
      <c r="D60" s="89">
        <f>+D61+D63+D62</f>
        <v>585029258.99000001</v>
      </c>
    </row>
    <row r="61" spans="1:4" s="71" customFormat="1" ht="27" customHeight="1" x14ac:dyDescent="0.35">
      <c r="A61" s="15">
        <v>4802</v>
      </c>
      <c r="B61" s="15" t="s">
        <v>127</v>
      </c>
      <c r="C61" s="85"/>
      <c r="D61" s="13">
        <v>0</v>
      </c>
    </row>
    <row r="62" spans="1:4" s="71" customFormat="1" ht="27" customHeight="1" x14ac:dyDescent="0.35">
      <c r="A62" s="15" t="s">
        <v>35</v>
      </c>
      <c r="B62" s="15" t="s">
        <v>36</v>
      </c>
      <c r="C62" s="85"/>
      <c r="D62" s="13">
        <v>585029258.99000001</v>
      </c>
    </row>
    <row r="63" spans="1:4" s="71" customFormat="1" ht="27" customHeight="1" x14ac:dyDescent="0.35">
      <c r="A63" s="15">
        <v>4830</v>
      </c>
      <c r="B63" s="15" t="s">
        <v>121</v>
      </c>
      <c r="C63" s="85"/>
      <c r="D63" s="13">
        <v>0</v>
      </c>
    </row>
    <row r="64" spans="1:4" s="71" customFormat="1" ht="27" customHeight="1" x14ac:dyDescent="0.35">
      <c r="A64" s="76"/>
      <c r="B64" s="76"/>
      <c r="C64" s="76"/>
      <c r="D64" s="94"/>
    </row>
    <row r="65" spans="1:6" s="71" customFormat="1" ht="27" customHeight="1" x14ac:dyDescent="0.35">
      <c r="A65" s="76">
        <v>58</v>
      </c>
      <c r="B65" s="76" t="s">
        <v>30</v>
      </c>
      <c r="C65" s="85"/>
      <c r="D65" s="89">
        <v>0</v>
      </c>
    </row>
    <row r="66" spans="1:6" s="71" customFormat="1" ht="27" customHeight="1" x14ac:dyDescent="0.3">
      <c r="A66" s="15"/>
      <c r="B66" s="15"/>
      <c r="C66" s="19"/>
      <c r="D66" s="13"/>
    </row>
    <row r="67" spans="1:6" s="71" customFormat="1" ht="27" customHeight="1" thickBot="1" x14ac:dyDescent="0.45">
      <c r="A67" s="16"/>
      <c r="B67" s="22" t="s">
        <v>37</v>
      </c>
      <c r="C67" s="16"/>
      <c r="D67" s="93">
        <f>+D60-D65</f>
        <v>585029258.99000001</v>
      </c>
    </row>
    <row r="68" spans="1:6" s="71" customFormat="1" ht="27" customHeight="1" thickTop="1" x14ac:dyDescent="0.25">
      <c r="A68" s="16"/>
      <c r="B68" s="16"/>
      <c r="C68" s="16"/>
      <c r="D68" s="88"/>
    </row>
    <row r="69" spans="1:6" s="71" customFormat="1" ht="27" customHeight="1" x14ac:dyDescent="0.25">
      <c r="A69" s="16"/>
      <c r="B69" s="16"/>
      <c r="C69" s="16"/>
      <c r="D69" s="88"/>
    </row>
    <row r="70" spans="1:6" s="75" customFormat="1" ht="27" customHeight="1" thickBot="1" x14ac:dyDescent="0.45">
      <c r="A70" s="16"/>
      <c r="B70" s="22" t="s">
        <v>38</v>
      </c>
      <c r="C70" s="16"/>
      <c r="D70" s="93">
        <f>+D58+D67</f>
        <v>8945238721.3700008</v>
      </c>
    </row>
    <row r="71" spans="1:6" s="75" customFormat="1" ht="27" customHeight="1" thickTop="1" x14ac:dyDescent="0.25">
      <c r="A71" s="16"/>
      <c r="B71" s="16"/>
      <c r="C71" s="16"/>
      <c r="D71" s="88"/>
    </row>
    <row r="72" spans="1:6" s="75" customFormat="1" ht="27" customHeight="1" x14ac:dyDescent="0.25">
      <c r="A72" s="16"/>
      <c r="B72" s="16"/>
      <c r="C72" s="16"/>
      <c r="D72" s="88"/>
    </row>
    <row r="73" spans="1:6" s="75" customFormat="1" ht="27" customHeight="1" thickBot="1" x14ac:dyDescent="0.45">
      <c r="A73" s="22"/>
      <c r="B73" s="22" t="s">
        <v>39</v>
      </c>
      <c r="C73" s="22"/>
      <c r="D73" s="93">
        <f>+D70</f>
        <v>8945238721.3700008</v>
      </c>
    </row>
    <row r="74" spans="1:6" s="75" customFormat="1" ht="27" customHeight="1" thickTop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4"/>
    </row>
    <row r="77" spans="1:6" s="75" customFormat="1" ht="27" customHeight="1" x14ac:dyDescent="0.25">
      <c r="A77" s="26"/>
      <c r="B77" s="26"/>
      <c r="C77" s="26"/>
      <c r="D77" s="25"/>
    </row>
    <row r="78" spans="1:6" s="75" customFormat="1" ht="27" customHeight="1" x14ac:dyDescent="0.25">
      <c r="A78" s="26"/>
      <c r="B78" s="26"/>
      <c r="C78" s="26"/>
      <c r="D78" s="26"/>
    </row>
    <row r="79" spans="1:6" s="75" customFormat="1" ht="27" customHeight="1" x14ac:dyDescent="0.3">
      <c r="A79" s="26"/>
      <c r="B79" s="17" t="s">
        <v>131</v>
      </c>
      <c r="C79" s="17" t="s">
        <v>131</v>
      </c>
      <c r="D79" s="91"/>
      <c r="E79" s="14"/>
      <c r="F79" s="19"/>
    </row>
    <row r="80" spans="1:6" s="75" customFormat="1" ht="27" customHeight="1" x14ac:dyDescent="0.4">
      <c r="A80" s="122"/>
      <c r="B80" s="22" t="s">
        <v>122</v>
      </c>
      <c r="C80" s="141" t="s">
        <v>40</v>
      </c>
      <c r="D80" s="123"/>
    </row>
    <row r="81" spans="1:4" s="75" customFormat="1" ht="27" customHeight="1" x14ac:dyDescent="0.4">
      <c r="A81" s="122"/>
      <c r="B81" s="27" t="s">
        <v>123</v>
      </c>
      <c r="C81" s="27" t="s">
        <v>118</v>
      </c>
      <c r="D81" s="28"/>
    </row>
    <row r="82" spans="1:4" s="75" customFormat="1" ht="27" customHeight="1" x14ac:dyDescent="0.4">
      <c r="A82" s="122"/>
      <c r="B82" s="29"/>
      <c r="C82" s="27" t="s">
        <v>119</v>
      </c>
      <c r="D82" s="31"/>
    </row>
    <row r="83" spans="1:4" s="75" customFormat="1" ht="27" customHeight="1" x14ac:dyDescent="0.4">
      <c r="A83" s="122"/>
      <c r="B83" s="29"/>
      <c r="C83" s="30" t="s">
        <v>41</v>
      </c>
      <c r="D83" s="31"/>
    </row>
    <row r="84" spans="1:4" s="75" customFormat="1" ht="27" customHeight="1" x14ac:dyDescent="0.4">
      <c r="A84" s="122"/>
      <c r="B84" s="29"/>
      <c r="C84" s="30"/>
      <c r="D84" s="31"/>
    </row>
    <row r="85" spans="1:4" s="75" customFormat="1" ht="27" customHeight="1" x14ac:dyDescent="0.4">
      <c r="A85" s="122"/>
      <c r="B85" s="29" t="s">
        <v>134</v>
      </c>
      <c r="C85" s="30"/>
      <c r="D85" s="31"/>
    </row>
    <row r="86" spans="1:4" s="75" customFormat="1" ht="27" customHeight="1" x14ac:dyDescent="0.4">
      <c r="A86" s="122"/>
      <c r="B86" s="29" t="s">
        <v>135</v>
      </c>
      <c r="C86" s="30"/>
      <c r="D86" s="31"/>
    </row>
    <row r="87" spans="1:4" s="75" customFormat="1" ht="27" customHeight="1" x14ac:dyDescent="0.4">
      <c r="B87" s="29" t="s">
        <v>136</v>
      </c>
      <c r="C87" s="32"/>
      <c r="D87" s="33"/>
    </row>
    <row r="88" spans="1:4" s="75" customFormat="1" ht="27" customHeight="1" x14ac:dyDescent="0.35">
      <c r="B88" s="29"/>
      <c r="C88" s="34"/>
      <c r="D88" s="35"/>
    </row>
    <row r="89" spans="1:4" s="75" customFormat="1" ht="27" customHeight="1" x14ac:dyDescent="0.35">
      <c r="A89" s="36"/>
      <c r="B89" s="36"/>
      <c r="C89" s="37"/>
      <c r="D89" s="37"/>
    </row>
  </sheetData>
  <pageMargins left="0.70866141732283472" right="0.70866141732283472" top="0.74803149606299213" bottom="0.74803149606299213" header="0.31496062992125984" footer="0.31496062992125984"/>
  <pageSetup scale="44" orientation="portrait" horizontalDpi="4294967294" verticalDpi="4294967294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2025-03-31T20:32:11Z</cp:lastPrinted>
  <dcterms:created xsi:type="dcterms:W3CDTF">2021-08-26T15:57:19Z</dcterms:created>
  <dcterms:modified xsi:type="dcterms:W3CDTF">2025-03-31T20:32:21Z</dcterms:modified>
</cp:coreProperties>
</file>