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14505" windowHeight="1170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D64" i="7" l="1"/>
  <c r="D53" i="7"/>
  <c r="D36" i="7"/>
  <c r="D30" i="7"/>
  <c r="F27" i="7" s="1"/>
  <c r="D18" i="7"/>
  <c r="D25" i="7"/>
  <c r="C147" i="7"/>
  <c r="B147" i="7"/>
  <c r="D135" i="7"/>
  <c r="D125" i="7"/>
  <c r="D122" i="7"/>
  <c r="D129" i="7" s="1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F24" i="7"/>
  <c r="G23" i="7"/>
  <c r="F23" i="7"/>
  <c r="G20" i="7"/>
  <c r="F20" i="7"/>
  <c r="G18" i="7"/>
  <c r="F18" i="7"/>
  <c r="F16" i="7"/>
  <c r="G16" i="7"/>
  <c r="G15" i="7"/>
  <c r="F15" i="7"/>
  <c r="G14" i="7"/>
  <c r="F13" i="7"/>
  <c r="A2" i="7"/>
  <c r="K193" i="6"/>
  <c r="D193" i="6"/>
  <c r="K190" i="6"/>
  <c r="D190" i="6"/>
  <c r="D167" i="6"/>
  <c r="D155" i="6"/>
  <c r="K142" i="6"/>
  <c r="K133" i="6"/>
  <c r="D129" i="6"/>
  <c r="K128" i="6"/>
  <c r="K123" i="6"/>
  <c r="D121" i="6"/>
  <c r="D120" i="6"/>
  <c r="D119" i="6"/>
  <c r="D109" i="6" s="1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D73" i="6"/>
  <c r="K63" i="6"/>
  <c r="D63" i="6"/>
  <c r="K59" i="6"/>
  <c r="K54" i="6"/>
  <c r="M54" i="6" s="1"/>
  <c r="D42" i="6"/>
  <c r="K32" i="6"/>
  <c r="D32" i="6"/>
  <c r="K22" i="6"/>
  <c r="D22" i="6"/>
  <c r="K14" i="6"/>
  <c r="D14" i="6"/>
  <c r="A2" i="6"/>
  <c r="D90" i="6" l="1"/>
  <c r="D88" i="6" s="1"/>
  <c r="D68" i="6"/>
  <c r="M68" i="6" s="1"/>
  <c r="K82" i="6"/>
  <c r="D51" i="7"/>
  <c r="K12" i="6"/>
  <c r="K150" i="6" s="1"/>
  <c r="D12" i="6"/>
  <c r="F63" i="7"/>
  <c r="D12" i="7"/>
  <c r="F14" i="7"/>
  <c r="G13" i="7"/>
  <c r="G10" i="7" s="1"/>
  <c r="D187" i="6" l="1"/>
  <c r="D10" i="7"/>
  <c r="F10" i="7" l="1"/>
  <c r="D119" i="7"/>
  <c r="D132" i="7" s="1"/>
  <c r="K160" i="6" l="1"/>
  <c r="K156" i="6" s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<sst xmlns="http://schemas.openxmlformats.org/spreadsheetml/2006/main" count="359" uniqueCount="260">
  <si>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</si>
  <si>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</si>
  <si>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</si>
  <si>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</si>
  <si>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</si>
  <si>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</si>
  <si>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</si>
  <si>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</si>
  <si>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</si>
  <si>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</si>
  <si>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</si>
  <si>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</si>
  <si>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</si>
  <si>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</si>
  <si>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</si>
  <si>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</si>
  <si>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</si>
  <si>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</si>
  <si>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</si>
  <si>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</si>
  <si>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</si>
  <si>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</si>
  <si>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</si>
  <si>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</si>
  <si>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</si>
  <si>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</si>
  <si>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</si>
  <si>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</si>
  <si>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</si>
  <si>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</si>
  <si>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</si>
  <si>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</si>
  <si>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</si>
  <si>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</si>
  <si>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</si>
  <si>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</si>
  <si>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</si>
  <si>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</si>
  <si>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</si>
  <si>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</si>
  <si>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</si>
  <si>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</si>
  <si>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</si>
  <si>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</si>
  <si>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</si>
  <si>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</si>
  <si>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</si>
  <si>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</si>
  <si>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</si>
  <si>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</si>
  <si>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</si>
  <si>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</si>
  <si>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</si>
  <si>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</si>
  <si>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</si>
  <si>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</si>
  <si>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</si>
  <si>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</si>
  <si>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</si>
  <si>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</si>
  <si>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</si>
  <si>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</si>
  <si>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</si>
  <si>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</si>
  <si>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</si>
  <si>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</si>
  <si>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</si>
  <si>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</si>
  <si>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</si>
  <si>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</si>
  <si>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</si>
  <si>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</si>
  <si>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</si>
  <si>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</si>
  <si>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</si>
  <si>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</si>
  <si>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</si>
  <si>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</si>
  <si>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</si>
  <si>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</si>
  <si>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</si>
  <si>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</si>
  <si>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</si>
  <si>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</si>
  <si>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</si>
  <si>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</si>
  <si>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</si>
  <si>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</si>
  <si>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</si>
  <si>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</si>
  <si>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</si>
  <si>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</si>
  <si>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</si>
  <si>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</si>
  <si>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</si>
  <si>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</si>
  <si>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</si>
  <si>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</si>
  <si>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</si>
  <si>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</si>
  <si>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</si>
  <si>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</si>
  <si>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</si>
  <si>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</si>
  <si>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</si>
  <si>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</si>
  <si>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</si>
  <si>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</si>
  <si>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</si>
  <si>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</si>
  <si>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</si>
  <si>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</si>
  <si>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</si>
  <si>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</si>
  <si>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</si>
  <si>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</si>
  <si>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</si>
  <si>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</si>
  <si>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</si>
  <si>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</si>
  <si>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</si>
  <si>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</si>
  <si>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</si>
  <si>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</si>
  <si>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</si>
  <si>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</si>
  <si>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</si>
  <si>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</si>
  <si>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</si>
  <si>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</si>
  <si>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</si>
  <si>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</si>
  <si>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</si>
  <si>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</si>
  <si>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</si>
  <si>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</si>
  <si>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</si>
  <si>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</si>
  <si>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</si>
  <si>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</si>
  <si>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</si>
  <si>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</si>
  <si>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</si>
  <si>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</si>
  <si>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</si>
  <si>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</si>
  <si>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</si>
  <si>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</si>
  <si>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</si>
  <si>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</si>
  <si>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</si>
  <si>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</si>
  <si>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</si>
  <si>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</si>
  <si>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</si>
  <si>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</si>
  <si>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</si>
  <si>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</si>
  <si>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</si>
  <si>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</si>
  <si>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</si>
  <si>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</si>
  <si>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</si>
  <si>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</si>
  <si>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</si>
  <si>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</si>
  <si>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</si>
  <si>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</si>
  <si>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</si>
  <si>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</si>
  <si>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</si>
  <si>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</si>
  <si>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</si>
  <si>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</si>
  <si>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</si>
  <si>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</si>
  <si>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</si>
  <si>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</si>
  <si>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</si>
  <si>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</si>
  <si>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</si>
  <si>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</si>
  <si>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</si>
  <si>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</si>
  <si>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</si>
  <si>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</si>
  <si>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</si>
  <si>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</si>
  <si>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</si>
  <si>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</si>
  <si>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</si>
  <si>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</si>
  <si>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</si>
  <si>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</si>
  <si>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</si>
  <si>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</si>
  <si>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</si>
  <si>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</si>
  <si>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</si>
  <si>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</si>
  <si>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</si>
  <si>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</si>
  <si>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</si>
  <si>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</si>
  <si>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</si>
  <si>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</si>
  <si>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</si>
  <si>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</si>
  <si>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</si>
  <si>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</si>
  <si>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</si>
  <si>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</si>
  <si>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</si>
  <si>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</si>
  <si>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</si>
  <si>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</si>
  <si>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</si>
  <si>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</si>
  <si>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</si>
  <si>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</si>
  <si>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</si>
  <si>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</si>
  <si>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</si>
  <si>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</si>
  <si>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</si>
  <si>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</si>
  <si>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</si>
  <si>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</si>
  <si>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</si>
  <si>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</si>
  <si>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</si>
  <si>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</si>
  <si>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</si>
  <si>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</si>
  <si>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</si>
  <si>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</si>
  <si>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</si>
  <si>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</si>
  <si>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</si>
  <si>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</si>
  <si>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</si>
  <si>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</si>
  <si>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</si>
  <si>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</si>
  <si>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</si>
  <si>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</si>
  <si>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</si>
  <si>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</si>
  <si>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</si>
  <si>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</si>
  <si>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</si>
  <si>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</si>
  <si>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</si>
  <si>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</si>
  <si>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</si>
  <si>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</si>
  <si>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PEDRO ANDRES MANOSALVA</t>
  </si>
  <si>
    <t>GLORIA VERONICA ZAMBRANO</t>
  </si>
  <si>
    <t>A JULIO 31 DE 2019</t>
  </si>
  <si>
    <t>DEL 01 DE  ENERO AL 31  DE 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</si>
</sst>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43" fontId="15" fillId="4" borderId="0" xfId="3" applyNumberFormat="1" applyFont="1" applyFill="1" applyBorder="1"/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678">
          <cell r="G678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view="pageBreakPreview" topLeftCell="A181" zoomScale="60" zoomScaleNormal="40" zoomScalePageLayoutView="40" workbookViewId="0">
      <selection activeCell="D12" sqref="D12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6.28515625" style="63" bestFit="1" customWidth="1"/>
    <col min="5" max="5" width="6.7109375" style="63" hidden="1" customWidth="1"/>
    <col min="6" max="6" width="3.5703125" style="63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255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258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3987749915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11501214966.68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2200000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2200000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hidden="1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142768218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2832901584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2806456843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142768218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26444739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1</v>
      </c>
      <c r="L41" s="27"/>
    </row>
    <row r="42" spans="1:15" s="60" customFormat="1" ht="27" hidden="1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1</v>
      </c>
      <c r="L42" s="27"/>
      <c r="O42" s="27"/>
    </row>
    <row r="43" spans="1:15" s="60" customFormat="1" ht="27" hidden="1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hidden="1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5287433131</v>
      </c>
      <c r="L54" s="27"/>
      <c r="M54" s="177">
        <f>+K54+K123</f>
        <v>10029953706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5287433131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2528429407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245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2528429407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249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3842781697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4769038600.71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99309194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3743472503</v>
      </c>
      <c r="E72" s="27"/>
      <c r="F72" s="27"/>
      <c r="G72" s="49"/>
      <c r="J72" s="62"/>
      <c r="L72" s="27"/>
    </row>
    <row r="73" spans="1:13" ht="27" customHeight="1" x14ac:dyDescent="0.4">
      <c r="A73" s="53">
        <v>1915</v>
      </c>
      <c r="B73" s="53" t="s">
        <v>62</v>
      </c>
      <c r="C73" s="54"/>
      <c r="D73" s="77">
        <f>+'[1]CGN-2005-001A'!G678</f>
        <v>0</v>
      </c>
      <c r="E73" s="27"/>
      <c r="F73" s="27"/>
      <c r="G73" s="49"/>
      <c r="J73" s="62"/>
      <c r="L73" s="27"/>
    </row>
    <row r="74" spans="1:13" ht="27" customHeight="1" x14ac:dyDescent="0.4">
      <c r="A74" s="53">
        <v>1906</v>
      </c>
      <c r="B74" s="53" t="s">
        <v>25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852450844.67999995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852450844.67999995</v>
      </c>
      <c r="L77" s="27"/>
    </row>
    <row r="78" spans="1:13" ht="27" hidden="1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hidden="1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hidden="1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4742520575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80"/>
      <c r="B86" s="80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69415926323.559998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hidden="1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hidden="1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hidden="1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hidden="1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39801531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-39801531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hidden="1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hidden="1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4742520575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4742520575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68489669419.849998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9957568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109968008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1589322193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249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61094854.770000003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1469760648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14801394077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2268993324.48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9141761856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51073503992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830746363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246</v>
      </c>
      <c r="C149" s="54"/>
      <c r="D149" s="57">
        <v>-13006502138.4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247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16243735541.68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57159940697.199997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73253606279.759995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-21956617803.560001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5862952221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250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248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926256903.71000004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57159940697.199997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thickTop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1077525235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-151268331.28999999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73403676238.559998</v>
      </c>
      <c r="E187" s="27"/>
      <c r="F187" s="27"/>
      <c r="G187" s="57"/>
      <c r="H187" s="111"/>
      <c r="I187" s="92" t="s">
        <v>207</v>
      </c>
      <c r="J187" s="93"/>
      <c r="K187" s="94">
        <f>+K150+K168</f>
        <v>73403676238.880005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-0.32000732421875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7496430786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-7496430786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0" t="s">
        <v>256</v>
      </c>
      <c r="C198" s="210"/>
      <c r="D198" s="38"/>
      <c r="E198" s="27"/>
      <c r="F198" s="211" t="s">
        <v>257</v>
      </c>
      <c r="G198" s="211"/>
      <c r="H198" s="211"/>
      <c r="I198" s="211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2" t="s">
        <v>254</v>
      </c>
      <c r="C199" s="212"/>
      <c r="D199" s="121"/>
      <c r="E199" s="27"/>
      <c r="F199" s="213" t="s">
        <v>211</v>
      </c>
      <c r="G199" s="213"/>
      <c r="H199" s="213"/>
      <c r="I199" s="213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9"/>
      <c r="B205" s="209"/>
      <c r="C205" s="209"/>
      <c r="D205" s="209"/>
      <c r="E205" s="27"/>
      <c r="F205" s="27"/>
      <c r="G205" s="132"/>
      <c r="H205" s="133"/>
      <c r="I205" s="214"/>
      <c r="J205" s="214"/>
      <c r="K205" s="214"/>
      <c r="L205" s="27"/>
      <c r="M205" s="98"/>
      <c r="N205" s="98"/>
      <c r="O205" s="98"/>
      <c r="P205" s="98"/>
    </row>
    <row r="206" spans="1:16" s="98" customFormat="1" ht="27" customHeight="1" x14ac:dyDescent="0.4">
      <c r="A206" s="209"/>
      <c r="B206" s="209"/>
      <c r="C206" s="209"/>
      <c r="D206" s="209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9"/>
      <c r="B207" s="209"/>
      <c r="C207" s="209"/>
      <c r="D207" s="209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110" zoomScale="40" zoomScaleNormal="40" workbookViewId="0">
      <selection activeCell="B52" sqref="B52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252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259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67327042041</v>
      </c>
      <c r="E10" s="159"/>
      <c r="F10" s="159">
        <f>SUM(D10:D10)</f>
        <v>67327042041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5421260375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5421260375</v>
      </c>
      <c r="E15" s="159"/>
      <c r="F15" s="159">
        <f>SUM(D15:D15)</f>
        <v>5421260375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hidden="1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hidden="1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216</v>
      </c>
      <c r="C27" s="53"/>
      <c r="D27" s="77">
        <v>0</v>
      </c>
      <c r="E27" s="159"/>
      <c r="F27" s="159">
        <f>SUM(D30:D30)</f>
        <v>61905781666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61905781666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60693447163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781500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1211553003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customHeight="1" x14ac:dyDescent="0.4">
      <c r="A40" s="53"/>
      <c r="B40" s="53"/>
      <c r="C40" s="53"/>
      <c r="D40" s="77"/>
      <c r="F40" s="159"/>
      <c r="G40" s="167"/>
    </row>
    <row r="41" spans="1:7" s="166" customFormat="1" ht="27" customHeight="1" x14ac:dyDescent="0.4">
      <c r="A41" s="53">
        <v>4819</v>
      </c>
      <c r="B41" s="53" t="s">
        <v>155</v>
      </c>
      <c r="C41" s="53"/>
      <c r="D41" s="208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hidden="1" customHeight="1" x14ac:dyDescent="0.4">
      <c r="A44" s="168"/>
      <c r="B44" s="169"/>
      <c r="C44" s="170"/>
      <c r="D44" s="171"/>
      <c r="F44" s="159"/>
      <c r="G44" s="167"/>
    </row>
    <row r="45" spans="1:7" s="109" customFormat="1" ht="27" hidden="1" customHeight="1" x14ac:dyDescent="0.3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hidden="1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hidden="1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hidden="1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hidden="1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62318593221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48355796007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17250580037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46228000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6247488428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976648200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8886227199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1809304505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13139319638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8294677386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4">
      <c r="A80" s="53">
        <v>5347</v>
      </c>
      <c r="B80" s="53" t="s">
        <v>144</v>
      </c>
      <c r="C80" s="53"/>
      <c r="D80" s="77">
        <v>0</v>
      </c>
      <c r="E80" s="159"/>
      <c r="F80" s="159"/>
      <c r="G80" s="161"/>
    </row>
    <row r="81" spans="1:7" s="101" customFormat="1" ht="27" customHeight="1" x14ac:dyDescent="0.4">
      <c r="A81" s="53">
        <v>5317</v>
      </c>
      <c r="B81" s="53" t="s">
        <v>106</v>
      </c>
      <c r="C81" s="53"/>
      <c r="D81" s="77">
        <v>0</v>
      </c>
      <c r="E81" s="159"/>
      <c r="F81" s="159"/>
      <c r="G81" s="161"/>
    </row>
    <row r="82" spans="1:7" s="101" customFormat="1" ht="27" customHeight="1" x14ac:dyDescent="0.4">
      <c r="A82" s="53">
        <v>5330</v>
      </c>
      <c r="B82" s="53" t="s">
        <v>142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225</v>
      </c>
      <c r="C83" s="53"/>
      <c r="D83" s="77">
        <v>7582641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225</v>
      </c>
      <c r="C84" s="53"/>
      <c r="D84" s="207">
        <v>5395863033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105863656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2785368056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226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hidden="1" customHeight="1" x14ac:dyDescent="0.4">
      <c r="A92" s="46">
        <v>55</v>
      </c>
      <c r="B92" s="46" t="s">
        <v>227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4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228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229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">
      <c r="A98" s="53">
        <v>5505</v>
      </c>
      <c r="B98" s="53" t="s">
        <v>230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3">
      <c r="A102" s="53">
        <v>5550</v>
      </c>
      <c r="B102" s="53" t="s">
        <v>231</v>
      </c>
      <c r="C102" s="53"/>
      <c r="D102" s="77">
        <v>0</v>
      </c>
      <c r="G102" s="182"/>
    </row>
    <row r="103" spans="1:7" s="65" customFormat="1" ht="27" hidden="1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5667119333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232</v>
      </c>
      <c r="C107" s="53"/>
      <c r="D107" s="77">
        <v>5667119333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1000495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1000483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233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251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12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234</v>
      </c>
      <c r="C119" s="92"/>
      <c r="D119" s="110">
        <f>+D10-D43-D51</f>
        <v>5008448820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235</v>
      </c>
      <c r="C122" s="186"/>
      <c r="D122" s="48">
        <f>+D123</f>
        <v>854503401</v>
      </c>
      <c r="G122" s="183"/>
    </row>
    <row r="123" spans="1:7" s="65" customFormat="1" ht="27" customHeight="1" x14ac:dyDescent="0.35">
      <c r="A123" s="53" t="s">
        <v>236</v>
      </c>
      <c r="B123" s="53" t="s">
        <v>156</v>
      </c>
      <c r="C123" s="47"/>
      <c r="D123" s="77">
        <v>854503401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237</v>
      </c>
      <c r="C129" s="162"/>
      <c r="D129" s="110">
        <f>+D122-D125</f>
        <v>854503401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238</v>
      </c>
      <c r="C132" s="162"/>
      <c r="D132" s="110">
        <f>+D119+D129</f>
        <v>5862952221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239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240</v>
      </c>
      <c r="B137" s="53" t="s">
        <v>241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242</v>
      </c>
      <c r="C142" s="92"/>
      <c r="D142" s="110">
        <f>+D132+D135</f>
        <v>5862952221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PEDRO ANDRES MANOSALVA</v>
      </c>
      <c r="C147" s="215" t="str">
        <f>+BALANCE2!F198</f>
        <v>GLORIA VERONICA ZAMBRANO</v>
      </c>
      <c r="D147" s="216"/>
      <c r="E147" s="216"/>
      <c r="F147" s="201"/>
    </row>
    <row r="148" spans="1:7" s="68" customFormat="1" ht="27" customHeight="1" x14ac:dyDescent="0.4">
      <c r="A148" s="199"/>
      <c r="B148" s="202" t="s">
        <v>253</v>
      </c>
      <c r="C148" s="203" t="s">
        <v>243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10" t="s">
        <v>210</v>
      </c>
      <c r="B152" s="210"/>
      <c r="C152" s="210"/>
      <c r="D152" s="210"/>
      <c r="E152" s="210"/>
      <c r="F152" s="210"/>
    </row>
    <row r="153" spans="1:7" s="68" customFormat="1" ht="27" customHeight="1" x14ac:dyDescent="0.35">
      <c r="A153" s="212" t="s">
        <v>244</v>
      </c>
      <c r="B153" s="212"/>
      <c r="C153" s="212"/>
      <c r="D153" s="212"/>
      <c r="E153" s="212"/>
      <c r="F153" s="212"/>
    </row>
  </sheetData>
  <autoFilter ref="A1:G153"/>
  <mergeCells count="3">
    <mergeCell ref="C147:E147"/>
    <mergeCell ref="A152:F152"/>
    <mergeCell ref="A153:F153"/>
  </mergeCells>
  <pageMargins left="0.55118110236220474" right="0.55118110236220474" top="0.55118110236220474" bottom="0.55118110236220474" header="0.31496062992125984" footer="0.31496062992125984"/>
  <pageSetup scale="45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2019-09-30T13:52:12Z</cp:lastPrinted>
  <dcterms:created xsi:type="dcterms:W3CDTF">2018-04-16T17:08:10Z</dcterms:created>
  <dcterms:modified xsi:type="dcterms:W3CDTF">2019-09-30T13:59:50Z</dcterms:modified>
</cp:coreProperties>
</file>