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patch\2021\BALANCES 2021\BALANCE MAYO 2021\"/>
    </mc:Choice>
  </mc:AlternateContent>
  <bookViews>
    <workbookView xWindow="0" yWindow="0" windowWidth="20490" windowHeight="7620" activeTab="1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ACTIVIDAD2!$A$1:$G$154</definedName>
    <definedName name="_xlnm._FilterDatabase" localSheetId="0" hidden="1">BALANCE2!$A$1:$IS$372</definedName>
    <definedName name="_xlnm.Print_Area" localSheetId="1">ACTIVIDAD2!$A$1:$F$154</definedName>
    <definedName name="_xlnm.Print_Area" localSheetId="0">BALANCE2!$A$1:$L$205</definedName>
  </definedNames>
  <calcPr calcId="162913"/>
</workbook>
</file>

<file path=xl/calcChain.xml><?xml version="1.0" encoding="utf-8"?>
<calcChain xmlns="http://schemas.openxmlformats.org/spreadsheetml/2006/main">
  <c r="K193" i="6" l="1"/>
  <c r="D64" i="7" l="1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F28" i="7"/>
  <c r="G27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09" i="6" l="1"/>
  <c r="D129" i="7"/>
  <c r="D90" i="6"/>
  <c r="D88" i="6" s="1"/>
  <c r="D68" i="6"/>
  <c r="M68" i="6" s="1"/>
  <c r="K82" i="6"/>
  <c r="D51" i="7"/>
  <c r="K12" i="6"/>
  <c r="F63" i="7"/>
  <c r="D12" i="7"/>
  <c r="F14" i="7"/>
  <c r="G13" i="7"/>
  <c r="G10" i="7" s="1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<sst xmlns="http://schemas.openxmlformats.org/spreadsheetml/2006/main" count="356" uniqueCount="257">
  <si>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</si>
  <si>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</si>
  <si>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</si>
  <si>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</si>
  <si>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</si>
  <si>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</si>
  <si>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</si>
  <si>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</si>
  <si>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</si>
  <si>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</si>
  <si>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</si>
  <si>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</si>
  <si>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</si>
  <si>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</si>
  <si>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</si>
  <si>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</si>
  <si>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</si>
  <si>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</si>
  <si>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</si>
  <si>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</si>
  <si>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</si>
  <si>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</si>
  <si>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</si>
  <si>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</si>
  <si>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</si>
  <si>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</si>
  <si>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</si>
  <si>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</si>
  <si>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</si>
  <si>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</si>
  <si>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</si>
  <si>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</si>
  <si>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</si>
  <si>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</si>
  <si>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</si>
  <si>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</si>
  <si>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</si>
  <si>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</si>
  <si>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</si>
  <si>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</si>
  <si>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</si>
  <si>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</si>
  <si>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</si>
  <si>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</si>
  <si>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</si>
  <si>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</si>
  <si>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</si>
  <si>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</si>
  <si>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</si>
  <si>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</si>
  <si>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</si>
  <si>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</si>
  <si>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</si>
  <si>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</si>
  <si>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</si>
  <si>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</si>
  <si>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</si>
  <si>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</si>
  <si>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</si>
  <si>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</si>
  <si>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</si>
  <si>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</si>
  <si>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</si>
  <si>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</si>
  <si>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</si>
  <si>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</si>
  <si>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</si>
  <si>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</si>
  <si>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</si>
  <si>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</si>
  <si>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</si>
  <si>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</si>
  <si>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</si>
  <si>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</si>
  <si>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</si>
  <si>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</si>
  <si>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</si>
  <si>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</si>
  <si>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</si>
  <si>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</si>
  <si>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</si>
  <si>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</si>
  <si>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</si>
  <si>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</si>
  <si>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</si>
  <si>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</si>
  <si>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</si>
  <si>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</si>
  <si>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</si>
  <si>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</si>
  <si>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</si>
  <si>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</si>
  <si>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</si>
  <si>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</si>
  <si>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</si>
  <si>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</si>
  <si>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</si>
  <si>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</si>
  <si>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</si>
  <si>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</si>
  <si>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</si>
  <si>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</si>
  <si>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</si>
  <si>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</si>
  <si>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</si>
  <si>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</si>
  <si>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</si>
  <si>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</si>
  <si>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</si>
  <si>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</si>
  <si>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</si>
  <si>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</si>
  <si>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</si>
  <si>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</si>
  <si>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</si>
  <si>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</si>
  <si>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</si>
  <si>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</si>
  <si>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</si>
  <si>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</si>
  <si>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</si>
  <si>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</si>
  <si>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</si>
  <si>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</si>
  <si>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</si>
  <si>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</si>
  <si>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</si>
  <si>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</si>
  <si>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</si>
  <si>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</si>
  <si>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</si>
  <si>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</si>
  <si>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</si>
  <si>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</si>
  <si>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</si>
  <si>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</si>
  <si>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</si>
  <si>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</si>
  <si>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</si>
  <si>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</si>
  <si>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</si>
  <si>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</si>
  <si>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</si>
  <si>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</si>
  <si>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</si>
  <si>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</si>
  <si>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</si>
  <si>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</si>
  <si>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</si>
  <si>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</si>
  <si>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</si>
  <si>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</si>
  <si>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</si>
  <si>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</si>
  <si>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</si>
  <si>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</si>
  <si>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</si>
  <si>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</si>
  <si>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</si>
  <si>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</si>
  <si>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</si>
  <si>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</si>
  <si>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</si>
  <si>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</si>
  <si>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</si>
  <si>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</si>
  <si>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</si>
  <si>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</si>
  <si>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</si>
  <si>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</si>
  <si>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</si>
  <si>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</si>
  <si>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</si>
  <si>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</si>
  <si>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</si>
  <si>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</si>
  <si>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</si>
  <si>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</si>
  <si>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</si>
  <si>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</si>
  <si>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</si>
  <si>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</si>
  <si>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</si>
  <si>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</si>
  <si>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</si>
  <si>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</si>
  <si>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</si>
  <si>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</si>
  <si>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</si>
  <si>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</si>
  <si>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</si>
  <si>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</si>
  <si>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</si>
  <si>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</si>
  <si>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</si>
  <si>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</si>
  <si>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</si>
  <si>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</si>
  <si>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</si>
  <si>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</si>
  <si>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</si>
  <si>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</si>
  <si>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</si>
  <si>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</si>
  <si>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</si>
  <si>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</si>
  <si>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</si>
  <si>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</si>
  <si>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</si>
  <si>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</si>
  <si>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</si>
  <si>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</si>
  <si>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</si>
  <si>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</si>
  <si>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</si>
  <si>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</si>
  <si>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</si>
  <si>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</si>
  <si>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</si>
  <si>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</si>
  <si>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</si>
  <si>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</si>
  <si>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</si>
  <si>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</si>
  <si>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</si>
  <si>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</si>
  <si>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</si>
  <si>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</si>
  <si>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</si>
  <si>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</si>
  <si>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</si>
  <si>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</si>
  <si>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</si>
  <si>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</si>
  <si>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</si>
  <si>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</si>
  <si>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</si>
  <si>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</si>
  <si>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</si>
  <si>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</si>
  <si>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</si>
  <si>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</si>
  <si>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</si>
  <si>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</si>
  <si>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</si>
  <si>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</si>
  <si>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</si>
  <si>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</si>
  <si>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</si>
  <si>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</si>
  <si>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</si>
  <si>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DETERIRO DE INVERSIONES</t>
  </si>
  <si>
    <t>FRANCISCO LUIS VALENCIA CARVAJAL</t>
  </si>
  <si>
    <t>A  MAYO 31 DE 2021</t>
  </si>
  <si>
    <t>DEL 01 DE  ENERO AL 31 DE MAYO DE 2021</t>
  </si>
  <si>
    <t>TP82010-T</t>
  </si>
  <si>
    <t>Profesional Especializado - Aréa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</si>
</sst>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23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 applyProtection="1">
      <alignment horizontal="left"/>
      <protection locked="0"/>
    </xf>
    <xf numFmtId="0" fontId="15" fillId="4" borderId="0" xfId="3" applyFont="1" applyFill="1" applyAlignment="1" applyProtection="1">
      <alignment horizontal="left"/>
      <protection locked="0"/>
    </xf>
    <xf numFmtId="0" fontId="11" fillId="5" borderId="0" xfId="3" applyFont="1" applyFill="1" applyBorder="1" applyAlignment="1"/>
    <xf numFmtId="0" fontId="15" fillId="5" borderId="0" xfId="3" applyFont="1" applyFill="1" applyBorder="1" applyAlignment="1"/>
    <xf numFmtId="0" fontId="2" fillId="4" borderId="0" xfId="3" applyFill="1" applyBorder="1" applyAlignment="1" applyProtection="1">
      <alignment horizontal="center"/>
      <protection locked="0"/>
    </xf>
    <xf numFmtId="0" fontId="2" fillId="4" borderId="0" xfId="3" applyFill="1" applyBorder="1" applyAlignment="1" applyProtection="1">
      <alignment horizontal="center"/>
    </xf>
    <xf numFmtId="3" fontId="14" fillId="5" borderId="0" xfId="3" applyNumberFormat="1" applyFont="1" applyFill="1" applyBorder="1" applyAlignment="1" applyProtection="1">
      <alignment horizontal="center"/>
    </xf>
    <xf numFmtId="0" fontId="11" fillId="5" borderId="0" xfId="3" applyFont="1" applyFill="1" applyBorder="1" applyAlignment="1">
      <alignment horizontal="left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15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/>
    <cellStyle name="Normal 2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2"/>
  <sheetViews>
    <sheetView topLeftCell="A160" zoomScale="40" zoomScaleNormal="40" zoomScalePageLayoutView="40" workbookViewId="0">
      <selection activeCell="I200" sqref="I200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249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253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4"/>
      <c r="E10" s="27"/>
      <c r="F10" s="27"/>
      <c r="G10" s="33"/>
      <c r="H10" s="32">
        <v>2</v>
      </c>
      <c r="I10" s="32" t="s">
        <v>71</v>
      </c>
      <c r="J10" s="32"/>
      <c r="K10" s="204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5386014704.1800003</v>
      </c>
      <c r="E12" s="27"/>
      <c r="F12" s="27"/>
      <c r="G12" s="38"/>
      <c r="H12" s="32"/>
      <c r="I12" s="32" t="s">
        <v>167</v>
      </c>
      <c r="J12" s="32"/>
      <c r="K12" s="39">
        <f>+K14+K32+K54+K63+K74</f>
        <v>24411487363.010002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744058427.17999995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6081807430.0100002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6081807430.0100002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744058427.17999995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0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10269602489</v>
      </c>
      <c r="L54" s="27"/>
      <c r="M54" s="176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10269602489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5945966959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239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5945966959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243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4641956277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5702863683.3299999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23577926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4323877147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294501204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2114110485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2114110485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4852676252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70081676941.050003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46526562.420000002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v>-46526562.420000002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4852676252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4852676252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69020769534.720001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124207568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4838553730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1048505132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243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592719249.96000004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18972902477.619999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145499674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2944064751.4899998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4" ht="27" customHeight="1" x14ac:dyDescent="0.4">
      <c r="A145" s="53">
        <v>1670</v>
      </c>
      <c r="B145" s="53" t="s">
        <v>50</v>
      </c>
      <c r="C145" s="54"/>
      <c r="D145" s="57">
        <v>12853886015.860001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4" ht="27" customHeight="1" x14ac:dyDescent="0.4">
      <c r="A146" s="53">
        <v>1675</v>
      </c>
      <c r="B146" s="53" t="s">
        <v>51</v>
      </c>
      <c r="C146" s="54"/>
      <c r="D146" s="57">
        <v>55213284223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4" ht="27" customHeight="1" x14ac:dyDescent="0.4">
      <c r="A147" s="53">
        <v>1680</v>
      </c>
      <c r="B147" s="53" t="s">
        <v>52</v>
      </c>
      <c r="C147" s="54"/>
      <c r="D147" s="57">
        <v>1313001095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4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4" ht="27" customHeight="1" x14ac:dyDescent="0.4">
      <c r="A149" s="53">
        <v>1685</v>
      </c>
      <c r="B149" s="53" t="s">
        <v>240</v>
      </c>
      <c r="C149" s="54"/>
      <c r="D149" s="57">
        <v>-29025854382.209999</v>
      </c>
      <c r="E149" s="27"/>
      <c r="F149" s="27"/>
      <c r="G149" s="57"/>
      <c r="H149" s="89"/>
      <c r="I149" s="89"/>
      <c r="J149" s="90"/>
      <c r="K149" s="89"/>
      <c r="L149" s="27"/>
    </row>
    <row r="150" spans="1:14" ht="27" customHeight="1" thickBot="1" x14ac:dyDescent="0.45">
      <c r="A150" s="53">
        <v>1695</v>
      </c>
      <c r="B150" s="53" t="s">
        <v>241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29264163615.010002</v>
      </c>
      <c r="L150" s="27"/>
      <c r="M150" s="56"/>
      <c r="N150" s="76"/>
    </row>
    <row r="151" spans="1:14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4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4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4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4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4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46203528029.919998</v>
      </c>
      <c r="L156" s="27"/>
    </row>
    <row r="157" spans="1:14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4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4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-27411364991.849998</v>
      </c>
      <c r="L159" s="27"/>
    </row>
    <row r="160" spans="1:14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360109106.49999237</v>
      </c>
      <c r="L160" s="27"/>
    </row>
    <row r="161" spans="1:12" ht="27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244</v>
      </c>
      <c r="J164" s="54"/>
      <c r="K164" s="55">
        <v>0</v>
      </c>
      <c r="L164" s="27"/>
    </row>
    <row r="165" spans="1:12" ht="27" customHeight="1" x14ac:dyDescent="0.4">
      <c r="A165" s="53">
        <v>1785</v>
      </c>
      <c r="B165" s="53" t="s">
        <v>242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1060907406.33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46203528029.919998</v>
      </c>
      <c r="L168" s="27"/>
    </row>
    <row r="169" spans="1:12" ht="27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x14ac:dyDescent="0.4">
      <c r="A182" s="53">
        <v>1970</v>
      </c>
      <c r="B182" s="72" t="s">
        <v>68</v>
      </c>
      <c r="C182" s="81"/>
      <c r="D182" s="77">
        <v>1968525595.2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-907618188.87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75467691645.230011</v>
      </c>
      <c r="E187" s="27"/>
      <c r="F187" s="27"/>
      <c r="G187" s="57"/>
      <c r="H187" s="111"/>
      <c r="I187" s="92" t="s">
        <v>207</v>
      </c>
      <c r="J187" s="93"/>
      <c r="K187" s="94">
        <f>+K150+K168</f>
        <v>75467691644.929993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0.300018310546875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7151958198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308936001.57999998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-308936001.57999998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-7151958198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8" t="s">
        <v>250</v>
      </c>
      <c r="C198" s="218"/>
      <c r="D198" s="38"/>
      <c r="E198" s="27"/>
      <c r="F198" s="219" t="s">
        <v>252</v>
      </c>
      <c r="G198" s="219"/>
      <c r="H198" s="219"/>
      <c r="I198" s="219"/>
      <c r="K198" s="125"/>
      <c r="L198" s="125"/>
      <c r="N198" s="89"/>
    </row>
    <row r="199" spans="1:16" s="60" customFormat="1" ht="27" customHeight="1" x14ac:dyDescent="0.4">
      <c r="A199" s="119"/>
      <c r="B199" s="220" t="s">
        <v>248</v>
      </c>
      <c r="C199" s="220"/>
      <c r="D199" s="121"/>
      <c r="E199" s="27"/>
      <c r="F199" s="221" t="s">
        <v>256</v>
      </c>
      <c r="G199" s="221"/>
      <c r="H199" s="221"/>
      <c r="I199" s="221"/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213"/>
      <c r="H200" s="134"/>
      <c r="I200" s="134" t="s">
        <v>255</v>
      </c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214"/>
      <c r="H201" s="134"/>
      <c r="I201" s="134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215"/>
      <c r="H202" s="134"/>
      <c r="I202" s="134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215"/>
      <c r="H203" s="213"/>
      <c r="I203" s="213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19"/>
      <c r="G204" s="219"/>
      <c r="H204" s="219"/>
      <c r="I204" s="219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17"/>
      <c r="B205" s="217"/>
      <c r="C205" s="217"/>
      <c r="D205" s="217"/>
      <c r="E205" s="27"/>
      <c r="J205" s="207"/>
      <c r="K205" s="207"/>
      <c r="L205" s="27"/>
      <c r="M205" s="98"/>
      <c r="N205" s="98"/>
      <c r="O205" s="98"/>
      <c r="P205" s="98"/>
    </row>
    <row r="206" spans="1:16" s="98" customFormat="1" ht="27" customHeight="1" x14ac:dyDescent="0.4">
      <c r="A206" s="217"/>
      <c r="B206" s="217"/>
      <c r="C206" s="217"/>
      <c r="D206" s="217"/>
      <c r="E206" s="27"/>
      <c r="F206" s="27"/>
      <c r="G206" s="118"/>
      <c r="H206" s="133"/>
      <c r="I206" s="132"/>
      <c r="J206" s="132"/>
      <c r="K206" s="132"/>
      <c r="L206" s="27"/>
    </row>
    <row r="207" spans="1:16" s="98" customFormat="1" ht="27" customHeight="1" x14ac:dyDescent="0.4">
      <c r="A207" s="217"/>
      <c r="B207" s="217"/>
      <c r="C207" s="217"/>
      <c r="D207" s="217"/>
      <c r="E207" s="27"/>
      <c r="F207" s="27"/>
      <c r="G207" s="118"/>
      <c r="H207" s="134"/>
      <c r="I207" s="134"/>
      <c r="J207" s="134"/>
      <c r="K207" s="134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2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5"/>
      <c r="N214" s="135"/>
      <c r="O214" s="135"/>
      <c r="P214" s="135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5"/>
      <c r="N215" s="135"/>
      <c r="O215" s="135"/>
      <c r="P215" s="135"/>
    </row>
    <row r="216" spans="1:16" s="135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5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2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6"/>
      <c r="N221" s="136"/>
      <c r="O221" s="136"/>
      <c r="P221" s="136"/>
    </row>
    <row r="222" spans="1:16" s="62" customFormat="1" ht="27" customHeight="1" x14ac:dyDescent="0.4">
      <c r="A222" s="64"/>
      <c r="B222" s="65"/>
      <c r="C222" s="65"/>
      <c r="D222" s="63"/>
      <c r="G222" s="137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6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7"/>
      <c r="F224" s="137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4"/>
      <c r="F225" s="134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8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8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8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8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8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8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8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8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39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39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39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39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/>
  <mergeCells count="8">
    <mergeCell ref="A206:D206"/>
    <mergeCell ref="A207:D207"/>
    <mergeCell ref="B198:C198"/>
    <mergeCell ref="F198:I198"/>
    <mergeCell ref="B199:C199"/>
    <mergeCell ref="A205:D205"/>
    <mergeCell ref="F204:I204"/>
    <mergeCell ref="F199:I199"/>
  </mergeCells>
  <pageMargins left="0.51181102362204722" right="0.51181102362204722" top="0.74803149606299213" bottom="0.74803149606299213" header="0.31496062992125984" footer="0.31496062992125984"/>
  <pageSetup scale="3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view="pageBreakPreview" topLeftCell="A119" zoomScale="60" zoomScaleNormal="40" workbookViewId="0">
      <selection activeCell="B127" sqref="B127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31.28515625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0"/>
      <c r="B1" s="141"/>
      <c r="C1" s="141"/>
      <c r="D1" s="141"/>
      <c r="E1" s="142"/>
      <c r="F1" s="143"/>
      <c r="G1" s="142"/>
    </row>
    <row r="2" spans="1:7" s="8" customFormat="1" ht="27" customHeight="1" x14ac:dyDescent="0.4">
      <c r="A2" s="144" t="str">
        <f>+'[1]CGN-2005-001A'!B3</f>
        <v>UNIDAD ADMINISTRATIVA ESPECIAL CUERPO OFICIAL DE BOMBEROS</v>
      </c>
      <c r="B2" s="7"/>
      <c r="C2" s="7"/>
      <c r="D2" s="7"/>
      <c r="E2" s="145"/>
      <c r="G2" s="145"/>
    </row>
    <row r="3" spans="1:7" s="8" customFormat="1" ht="27" customHeight="1" x14ac:dyDescent="0.4">
      <c r="A3" s="144" t="s">
        <v>246</v>
      </c>
      <c r="B3" s="7"/>
      <c r="C3" s="7"/>
      <c r="D3" s="7"/>
      <c r="E3" s="145"/>
      <c r="G3" s="145"/>
    </row>
    <row r="4" spans="1:7" s="8" customFormat="1" ht="27" customHeight="1" x14ac:dyDescent="0.4">
      <c r="A4" s="9" t="s">
        <v>254</v>
      </c>
      <c r="B4" s="7"/>
      <c r="C4" s="7"/>
      <c r="D4" s="7"/>
      <c r="E4" s="145"/>
      <c r="G4" s="145"/>
    </row>
    <row r="5" spans="1:7" s="14" customFormat="1" ht="27" customHeight="1" x14ac:dyDescent="0.35">
      <c r="A5" s="146" t="s">
        <v>210</v>
      </c>
      <c r="B5" s="13"/>
      <c r="C5" s="13"/>
      <c r="D5" s="13"/>
      <c r="E5" s="147"/>
      <c r="G5" s="147"/>
    </row>
    <row r="6" spans="1:7" s="52" customFormat="1" ht="27" customHeight="1" thickBot="1" x14ac:dyDescent="0.4">
      <c r="A6" s="148"/>
      <c r="B6" s="149"/>
      <c r="C6" s="149"/>
      <c r="D6" s="149"/>
      <c r="E6" s="150"/>
      <c r="F6" s="151"/>
      <c r="G6" s="150"/>
    </row>
    <row r="7" spans="1:7" ht="27" customHeight="1" x14ac:dyDescent="0.35">
      <c r="A7" s="152"/>
      <c r="B7" s="153"/>
      <c r="C7" s="153"/>
      <c r="D7" s="154"/>
      <c r="G7" s="154"/>
    </row>
    <row r="8" spans="1:7" s="103" customFormat="1" ht="27" customHeight="1" x14ac:dyDescent="0.4">
      <c r="A8" s="155"/>
      <c r="B8" s="156"/>
      <c r="C8" s="156"/>
      <c r="D8" s="26"/>
      <c r="G8" s="157"/>
    </row>
    <row r="9" spans="1:7" s="103" customFormat="1" ht="27" customHeight="1" x14ac:dyDescent="0.4">
      <c r="A9" s="155"/>
      <c r="B9" s="156"/>
      <c r="C9" s="156"/>
      <c r="D9" s="29"/>
      <c r="G9" s="157"/>
    </row>
    <row r="10" spans="1:7" s="85" customFormat="1" ht="27" customHeight="1" x14ac:dyDescent="0.4">
      <c r="A10" s="156"/>
      <c r="B10" s="156" t="s">
        <v>211</v>
      </c>
      <c r="C10" s="156"/>
      <c r="D10" s="37">
        <f>+D12+D18+D25+D30+D36</f>
        <v>51910815572</v>
      </c>
      <c r="E10" s="158"/>
      <c r="F10" s="158">
        <f>SUM(D10:D10)</f>
        <v>51910815572</v>
      </c>
      <c r="G10" s="39" t="e">
        <f>G13+#REF!+#REF!+#REF!+G23+#REF!-#REF!</f>
        <v>#REF!</v>
      </c>
    </row>
    <row r="11" spans="1:7" s="85" customFormat="1" ht="27" customHeight="1" x14ac:dyDescent="0.4">
      <c r="A11" s="156"/>
      <c r="B11" s="156"/>
      <c r="C11" s="156"/>
      <c r="D11" s="29"/>
      <c r="E11" s="158"/>
      <c r="F11" s="158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3">
        <f>SUM(D14:D16)</f>
        <v>2845623020</v>
      </c>
      <c r="E12" s="158"/>
      <c r="F12" s="158"/>
      <c r="G12" s="159"/>
    </row>
    <row r="13" spans="1:7" s="112" customFormat="1" ht="27" customHeight="1" x14ac:dyDescent="0.4">
      <c r="A13" s="46"/>
      <c r="B13" s="46"/>
      <c r="C13" s="46"/>
      <c r="D13" s="57"/>
      <c r="E13" s="158"/>
      <c r="F13" s="158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8"/>
      <c r="F14" s="158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2845623020</v>
      </c>
      <c r="E15" s="158"/>
      <c r="F15" s="158">
        <f>SUM(D15:D15)</f>
        <v>2845623020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8"/>
      <c r="F16" s="158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1"/>
      <c r="B17" s="161"/>
      <c r="C17" s="161"/>
      <c r="D17" s="162"/>
      <c r="E17" s="158"/>
      <c r="F17" s="158">
        <v>1</v>
      </c>
      <c r="G17" s="159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8"/>
      <c r="F18" s="158" t="e">
        <f>SUM(#REF!)</f>
        <v>#REF!</v>
      </c>
      <c r="G18" s="77" t="e">
        <f>+#REF!-#REF!</f>
        <v>#REF!</v>
      </c>
    </row>
    <row r="19" spans="1:7" s="98" customFormat="1" ht="27" customHeight="1" x14ac:dyDescent="0.4">
      <c r="A19" s="46"/>
      <c r="B19" s="46"/>
      <c r="C19" s="46"/>
      <c r="D19" s="49"/>
      <c r="E19" s="158"/>
      <c r="F19" s="158"/>
      <c r="G19" s="77"/>
    </row>
    <row r="20" spans="1:7" s="98" customFormat="1" ht="27" customHeight="1" x14ac:dyDescent="0.4">
      <c r="A20" s="53">
        <v>4305</v>
      </c>
      <c r="B20" s="53" t="s">
        <v>126</v>
      </c>
      <c r="C20" s="53"/>
      <c r="D20" s="77">
        <v>0</v>
      </c>
      <c r="E20" s="158"/>
      <c r="F20" s="158" t="e">
        <f>SUM(#REF!)</f>
        <v>#REF!</v>
      </c>
      <c r="G20" s="77" t="e">
        <f>+#REF!-#REF!</f>
        <v>#REF!</v>
      </c>
    </row>
    <row r="21" spans="1:7" s="98" customFormat="1" ht="27" customHeight="1" x14ac:dyDescent="0.4">
      <c r="A21" s="53">
        <v>4360</v>
      </c>
      <c r="B21" s="72" t="s">
        <v>124</v>
      </c>
      <c r="C21" s="53"/>
      <c r="D21" s="77">
        <v>0</v>
      </c>
      <c r="E21" s="158"/>
      <c r="F21" s="158"/>
      <c r="G21" s="77"/>
    </row>
    <row r="22" spans="1:7" s="98" customFormat="1" ht="27" customHeight="1" x14ac:dyDescent="0.4">
      <c r="A22" s="53">
        <v>4390</v>
      </c>
      <c r="B22" s="72" t="s">
        <v>125</v>
      </c>
      <c r="C22" s="53"/>
      <c r="D22" s="77">
        <v>0</v>
      </c>
      <c r="E22" s="158"/>
      <c r="F22" s="158"/>
      <c r="G22" s="77"/>
    </row>
    <row r="23" spans="1:7" s="101" customFormat="1" ht="27" customHeight="1" x14ac:dyDescent="0.4">
      <c r="A23" s="53">
        <v>4395</v>
      </c>
      <c r="B23" s="53" t="s">
        <v>159</v>
      </c>
      <c r="C23" s="53"/>
      <c r="D23" s="77">
        <v>0</v>
      </c>
      <c r="E23" s="158"/>
      <c r="F23" s="158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3"/>
      <c r="B24" s="163"/>
      <c r="C24" s="163"/>
      <c r="D24" s="164"/>
      <c r="E24" s="158"/>
      <c r="F24" s="158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212</v>
      </c>
      <c r="C25" s="47"/>
      <c r="D25" s="48">
        <f>SUM(D27:D27)</f>
        <v>0</v>
      </c>
      <c r="E25" s="158"/>
      <c r="F25" s="158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8"/>
      <c r="F26" s="158"/>
      <c r="G26" s="77"/>
    </row>
    <row r="27" spans="1:7" s="101" customFormat="1" ht="28.35" customHeight="1" x14ac:dyDescent="0.4">
      <c r="A27" s="53">
        <v>4428</v>
      </c>
      <c r="B27" s="53" t="s">
        <v>213</v>
      </c>
      <c r="C27" s="53"/>
      <c r="D27" s="77">
        <v>0</v>
      </c>
      <c r="E27" s="158"/>
      <c r="F27" s="158">
        <f>SUM(D30:D30)</f>
        <v>49065192552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8"/>
      <c r="F28" s="158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8"/>
      <c r="F29" s="158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49065192552</v>
      </c>
      <c r="E30" s="158"/>
      <c r="F30" s="158"/>
      <c r="G30" s="77"/>
    </row>
    <row r="31" spans="1:7" s="109" customFormat="1" ht="27" customHeight="1" x14ac:dyDescent="0.4">
      <c r="A31" s="46"/>
      <c r="B31" s="46"/>
      <c r="C31" s="46"/>
      <c r="D31" s="49"/>
      <c r="E31" s="158"/>
      <c r="F31" s="158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49017370145</v>
      </c>
      <c r="E32" s="158"/>
      <c r="F32" s="158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47822407</v>
      </c>
      <c r="E33" s="158"/>
      <c r="F33" s="158"/>
      <c r="G33" s="77"/>
    </row>
    <row r="34" spans="1:7" s="165" customFormat="1" ht="27" customHeight="1" x14ac:dyDescent="0.4">
      <c r="A34" s="53">
        <v>4722</v>
      </c>
      <c r="B34" s="53" t="s">
        <v>132</v>
      </c>
      <c r="C34" s="53"/>
      <c r="D34" s="77">
        <v>0</v>
      </c>
      <c r="F34" s="158"/>
      <c r="G34" s="166"/>
    </row>
    <row r="35" spans="1:7" s="165" customFormat="1" ht="27" customHeight="1" x14ac:dyDescent="0.4">
      <c r="A35" s="53"/>
      <c r="B35" s="53"/>
      <c r="C35" s="53"/>
      <c r="D35" s="57"/>
      <c r="F35" s="158"/>
      <c r="G35" s="166"/>
    </row>
    <row r="36" spans="1:7" s="165" customFormat="1" ht="27" customHeight="1" x14ac:dyDescent="0.4">
      <c r="A36" s="46" t="s">
        <v>214</v>
      </c>
      <c r="B36" s="46" t="s">
        <v>157</v>
      </c>
      <c r="C36" s="53"/>
      <c r="D36" s="48">
        <f>SUM(D38:D41)</f>
        <v>0</v>
      </c>
      <c r="E36" s="158"/>
      <c r="F36" s="158"/>
      <c r="G36" s="77"/>
    </row>
    <row r="37" spans="1:7" s="165" customFormat="1" ht="27" customHeight="1" x14ac:dyDescent="0.4">
      <c r="A37" s="46"/>
      <c r="B37" s="46"/>
      <c r="C37" s="53"/>
      <c r="D37" s="49"/>
      <c r="E37" s="158"/>
      <c r="F37" s="158"/>
      <c r="G37" s="77"/>
    </row>
    <row r="38" spans="1:7" s="165" customFormat="1" ht="27" customHeight="1" x14ac:dyDescent="0.4">
      <c r="A38" s="53">
        <v>4802</v>
      </c>
      <c r="B38" s="53" t="s">
        <v>128</v>
      </c>
      <c r="C38" s="53"/>
      <c r="D38" s="77">
        <v>0</v>
      </c>
      <c r="E38" s="158"/>
      <c r="F38" s="158"/>
      <c r="G38" s="77"/>
    </row>
    <row r="39" spans="1:7" s="165" customFormat="1" ht="27" customHeight="1" x14ac:dyDescent="0.4">
      <c r="A39" s="53" t="s">
        <v>215</v>
      </c>
      <c r="B39" s="53" t="s">
        <v>129</v>
      </c>
      <c r="C39" s="53"/>
      <c r="D39" s="77">
        <v>0</v>
      </c>
      <c r="E39" s="158"/>
      <c r="F39" s="158"/>
      <c r="G39" s="77"/>
    </row>
    <row r="40" spans="1:7" s="165" customFormat="1" ht="27" customHeight="1" x14ac:dyDescent="0.4">
      <c r="A40" s="53"/>
      <c r="B40" s="53"/>
      <c r="C40" s="53"/>
      <c r="D40" s="77"/>
      <c r="F40" s="158"/>
      <c r="G40" s="166"/>
    </row>
    <row r="41" spans="1:7" s="165" customFormat="1" ht="27" customHeight="1" x14ac:dyDescent="0.4">
      <c r="A41" s="53">
        <v>4819</v>
      </c>
      <c r="B41" s="53" t="s">
        <v>155</v>
      </c>
      <c r="C41" s="53"/>
      <c r="D41" s="205">
        <v>0</v>
      </c>
      <c r="F41" s="158"/>
      <c r="G41" s="166"/>
    </row>
    <row r="42" spans="1:7" s="165" customFormat="1" ht="27" customHeight="1" x14ac:dyDescent="0.4">
      <c r="A42" s="53"/>
      <c r="B42" s="53"/>
      <c r="C42" s="53"/>
      <c r="D42" s="57"/>
      <c r="F42" s="158"/>
      <c r="G42" s="166"/>
    </row>
    <row r="43" spans="1:7" s="165" customFormat="1" ht="27" customHeight="1" x14ac:dyDescent="0.4">
      <c r="A43" s="156">
        <v>6</v>
      </c>
      <c r="B43" s="156" t="s">
        <v>216</v>
      </c>
      <c r="C43" s="156"/>
      <c r="D43" s="158">
        <f>+D45</f>
        <v>0</v>
      </c>
      <c r="F43" s="158"/>
      <c r="G43" s="166"/>
    </row>
    <row r="44" spans="1:7" s="165" customFormat="1" ht="27" customHeight="1" x14ac:dyDescent="0.4">
      <c r="A44" s="167"/>
      <c r="B44" s="168"/>
      <c r="C44" s="169"/>
      <c r="D44" s="170"/>
      <c r="F44" s="158"/>
      <c r="G44" s="166"/>
    </row>
    <row r="45" spans="1:7" s="109" customFormat="1" ht="27" customHeight="1" x14ac:dyDescent="0.35">
      <c r="A45" s="171">
        <v>63</v>
      </c>
      <c r="B45" s="171" t="s">
        <v>217</v>
      </c>
      <c r="C45" s="47"/>
      <c r="D45" s="48">
        <f>SUM(D47:D48)</f>
        <v>0</v>
      </c>
      <c r="E45" s="172"/>
      <c r="F45" s="172"/>
      <c r="G45" s="77"/>
    </row>
    <row r="46" spans="1:7" s="109" customFormat="1" ht="27" customHeight="1" x14ac:dyDescent="0.3">
      <c r="A46" s="171"/>
      <c r="B46" s="171"/>
      <c r="C46" s="171"/>
      <c r="D46" s="173"/>
      <c r="E46" s="172"/>
      <c r="F46" s="172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2"/>
      <c r="F47" s="172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2"/>
      <c r="F48" s="172"/>
      <c r="G48" s="77"/>
    </row>
    <row r="49" spans="1:7" s="109" customFormat="1" ht="27" customHeight="1" x14ac:dyDescent="0.3">
      <c r="A49" s="53"/>
      <c r="B49" s="53"/>
      <c r="C49" s="53"/>
      <c r="D49" s="57"/>
      <c r="E49" s="172"/>
      <c r="F49" s="172"/>
      <c r="G49" s="77"/>
    </row>
    <row r="50" spans="1:7" s="109" customFormat="1" ht="27" customHeight="1" x14ac:dyDescent="0.4">
      <c r="A50" s="53"/>
      <c r="B50" s="53"/>
      <c r="C50" s="53"/>
      <c r="D50" s="57"/>
      <c r="E50" s="158"/>
      <c r="F50" s="158"/>
      <c r="G50" s="77"/>
    </row>
    <row r="51" spans="1:7" s="109" customFormat="1" ht="27" customHeight="1" x14ac:dyDescent="0.4">
      <c r="A51" s="156"/>
      <c r="B51" s="156" t="s">
        <v>154</v>
      </c>
      <c r="C51" s="156"/>
      <c r="D51" s="37">
        <f>+D53+D64+D73+D87+D92+D104+D110</f>
        <v>52188401016.000008</v>
      </c>
      <c r="E51" s="158"/>
      <c r="F51" s="158"/>
      <c r="G51" s="77"/>
    </row>
    <row r="52" spans="1:7" s="109" customFormat="1" ht="27" customHeight="1" x14ac:dyDescent="0.4">
      <c r="A52" s="174"/>
      <c r="B52" s="174"/>
      <c r="C52" s="174"/>
      <c r="D52" s="162"/>
      <c r="E52" s="158"/>
      <c r="F52" s="158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5">
        <f>SUM(D55:D62)</f>
        <v>43916320127.760002</v>
      </c>
      <c r="E53" s="158"/>
      <c r="F53" s="158"/>
      <c r="G53" s="77"/>
    </row>
    <row r="54" spans="1:7" s="109" customFormat="1" ht="27" customHeight="1" x14ac:dyDescent="0.4">
      <c r="A54" s="46"/>
      <c r="B54" s="46"/>
      <c r="C54" s="46"/>
      <c r="D54" s="49"/>
      <c r="E54" s="158"/>
      <c r="F54" s="158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14112375898.33</v>
      </c>
      <c r="E55" s="158"/>
      <c r="F55" s="158">
        <v>1</v>
      </c>
      <c r="G55" s="176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8"/>
      <c r="F56" s="158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4395052420</v>
      </c>
      <c r="E57" s="158"/>
      <c r="F57" s="158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636136600</v>
      </c>
      <c r="E58" s="158"/>
      <c r="F58" s="158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6438940163</v>
      </c>
      <c r="E59" s="158"/>
      <c r="F59" s="158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5008083909</v>
      </c>
      <c r="E60" s="158"/>
      <c r="F60" s="158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13325731137.43</v>
      </c>
      <c r="E61" s="158"/>
      <c r="F61" s="158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8"/>
      <c r="F62" s="158"/>
      <c r="G62" s="77"/>
    </row>
    <row r="63" spans="1:7" s="109" customFormat="1" ht="27" customHeight="1" x14ac:dyDescent="0.4">
      <c r="A63" s="177"/>
      <c r="B63" s="177"/>
      <c r="C63" s="177"/>
      <c r="D63" s="162"/>
      <c r="E63" s="158"/>
      <c r="F63" s="158">
        <f>SUM(D92:D92)</f>
        <v>0</v>
      </c>
      <c r="G63" s="77" t="e">
        <f>+#REF!-#REF!</f>
        <v>#REF!</v>
      </c>
    </row>
    <row r="64" spans="1:7" s="178" customFormat="1" ht="27" customHeight="1" x14ac:dyDescent="0.4">
      <c r="A64" s="46">
        <v>52</v>
      </c>
      <c r="B64" s="46" t="s">
        <v>152</v>
      </c>
      <c r="C64" s="47"/>
      <c r="D64" s="175">
        <f>SUM(D66:D71)</f>
        <v>0</v>
      </c>
      <c r="E64" s="158"/>
      <c r="F64" s="158"/>
      <c r="G64" s="77"/>
    </row>
    <row r="65" spans="1:7" s="178" customFormat="1" ht="27" customHeight="1" x14ac:dyDescent="0.4">
      <c r="A65" s="46"/>
      <c r="B65" s="46"/>
      <c r="C65" s="46"/>
      <c r="D65" s="49"/>
      <c r="E65" s="158"/>
      <c r="F65" s="158"/>
      <c r="G65" s="77"/>
    </row>
    <row r="66" spans="1:7" s="103" customFormat="1" ht="27" customHeight="1" x14ac:dyDescent="0.4">
      <c r="A66" s="53">
        <v>5202</v>
      </c>
      <c r="B66" s="53" t="s">
        <v>151</v>
      </c>
      <c r="C66" s="53"/>
      <c r="D66" s="77">
        <v>0</v>
      </c>
      <c r="E66" s="158"/>
      <c r="F66" s="158">
        <f>SUM(D95:D95)</f>
        <v>0</v>
      </c>
      <c r="G66" s="77" t="e">
        <f>+#REF!-#REF!</f>
        <v>#REF!</v>
      </c>
    </row>
    <row r="67" spans="1:7" s="89" customFormat="1" ht="27" customHeight="1" x14ac:dyDescent="0.4">
      <c r="A67" s="53">
        <v>5203</v>
      </c>
      <c r="B67" s="53" t="s">
        <v>150</v>
      </c>
      <c r="C67" s="53"/>
      <c r="D67" s="77">
        <v>0</v>
      </c>
      <c r="E67" s="158"/>
      <c r="F67" s="158">
        <v>1</v>
      </c>
      <c r="G67" s="159"/>
    </row>
    <row r="68" spans="1:7" s="101" customFormat="1" ht="27" customHeight="1" x14ac:dyDescent="0.4">
      <c r="A68" s="53">
        <v>5204</v>
      </c>
      <c r="B68" s="53" t="s">
        <v>149</v>
      </c>
      <c r="C68" s="53"/>
      <c r="D68" s="77">
        <v>0</v>
      </c>
      <c r="E68" s="158"/>
      <c r="F68" s="158"/>
      <c r="G68" s="114"/>
    </row>
    <row r="69" spans="1:7" s="101" customFormat="1" ht="27" customHeight="1" x14ac:dyDescent="0.4">
      <c r="A69" s="53">
        <v>5207</v>
      </c>
      <c r="B69" s="53" t="s">
        <v>13</v>
      </c>
      <c r="C69" s="53"/>
      <c r="D69" s="77">
        <v>0</v>
      </c>
      <c r="E69" s="158"/>
      <c r="F69" s="158"/>
      <c r="G69" s="114"/>
    </row>
    <row r="70" spans="1:7" s="101" customFormat="1" ht="27" customHeight="1" x14ac:dyDescent="0.4">
      <c r="A70" s="53">
        <v>5211</v>
      </c>
      <c r="B70" s="53" t="s">
        <v>147</v>
      </c>
      <c r="C70" s="53"/>
      <c r="D70" s="77">
        <v>0</v>
      </c>
      <c r="E70" s="158"/>
      <c r="F70" s="158"/>
      <c r="G70" s="114"/>
    </row>
    <row r="71" spans="1:7" s="101" customFormat="1" ht="27" customHeight="1" x14ac:dyDescent="0.4">
      <c r="A71" s="53">
        <v>5220</v>
      </c>
      <c r="B71" s="53" t="s">
        <v>89</v>
      </c>
      <c r="C71" s="53"/>
      <c r="D71" s="77">
        <v>0</v>
      </c>
      <c r="E71" s="158"/>
      <c r="F71" s="158"/>
      <c r="G71" s="114"/>
    </row>
    <row r="72" spans="1:7" s="101" customFormat="1" ht="27" customHeight="1" x14ac:dyDescent="0.4">
      <c r="A72" s="177"/>
      <c r="B72" s="177"/>
      <c r="C72" s="177"/>
      <c r="D72" s="162"/>
      <c r="E72" s="158"/>
      <c r="F72" s="158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5">
        <f>SUM(D75:D86)</f>
        <v>4822352451.1200008</v>
      </c>
      <c r="E73" s="158"/>
      <c r="F73" s="158"/>
      <c r="G73" s="114"/>
    </row>
    <row r="74" spans="1:7" s="101" customFormat="1" ht="27" customHeight="1" x14ac:dyDescent="0.4">
      <c r="A74" s="46"/>
      <c r="B74" s="46"/>
      <c r="C74" s="46"/>
      <c r="D74" s="49"/>
      <c r="E74" s="158"/>
      <c r="F74" s="158"/>
      <c r="G74" s="114"/>
    </row>
    <row r="75" spans="1:7" s="101" customFormat="1" ht="27" customHeight="1" x14ac:dyDescent="0.4">
      <c r="A75" s="53">
        <v>5302</v>
      </c>
      <c r="B75" s="53" t="s">
        <v>218</v>
      </c>
      <c r="C75" s="53"/>
      <c r="D75" s="77">
        <v>0</v>
      </c>
      <c r="E75" s="158"/>
      <c r="F75" s="158"/>
      <c r="G75" s="114"/>
    </row>
    <row r="76" spans="1:7" s="101" customFormat="1" ht="27" customHeight="1" x14ac:dyDescent="0.4">
      <c r="A76" s="53">
        <v>5304</v>
      </c>
      <c r="B76" s="53" t="s">
        <v>219</v>
      </c>
      <c r="C76" s="53"/>
      <c r="D76" s="77">
        <v>0</v>
      </c>
      <c r="E76" s="158"/>
      <c r="F76" s="158"/>
      <c r="G76" s="114"/>
    </row>
    <row r="77" spans="1:7" s="101" customFormat="1" ht="25.5" customHeight="1" x14ac:dyDescent="0.4">
      <c r="A77" s="53">
        <v>5307</v>
      </c>
      <c r="B77" s="53" t="s">
        <v>220</v>
      </c>
      <c r="C77" s="53"/>
      <c r="D77" s="77">
        <v>0</v>
      </c>
      <c r="E77" s="158"/>
      <c r="F77" s="158">
        <v>1</v>
      </c>
      <c r="G77" s="179"/>
    </row>
    <row r="78" spans="1:7" s="101" customFormat="1" ht="25.5" customHeight="1" x14ac:dyDescent="0.4">
      <c r="A78" s="53">
        <v>5309</v>
      </c>
      <c r="B78" s="53" t="s">
        <v>221</v>
      </c>
      <c r="C78" s="53"/>
      <c r="D78" s="77">
        <v>0</v>
      </c>
      <c r="E78" s="158"/>
      <c r="F78" s="158"/>
      <c r="G78" s="179"/>
    </row>
    <row r="79" spans="1:7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8"/>
      <c r="F79" s="158"/>
      <c r="G79" s="160"/>
    </row>
    <row r="80" spans="1:7" s="101" customFormat="1" ht="27" customHeight="1" x14ac:dyDescent="0.4">
      <c r="A80" s="53">
        <v>5317</v>
      </c>
      <c r="B80" s="53" t="s">
        <v>106</v>
      </c>
      <c r="C80" s="53"/>
      <c r="D80" s="77">
        <v>0</v>
      </c>
      <c r="E80" s="158"/>
      <c r="F80" s="158"/>
      <c r="G80" s="160"/>
    </row>
    <row r="81" spans="1:7" s="101" customFormat="1" ht="27" customHeight="1" x14ac:dyDescent="0.4">
      <c r="A81" s="53"/>
      <c r="B81" s="53"/>
      <c r="C81" s="53"/>
      <c r="D81" s="77">
        <v>0</v>
      </c>
      <c r="E81" s="158"/>
      <c r="F81" s="158"/>
      <c r="G81" s="160"/>
    </row>
    <row r="82" spans="1:7" s="101" customFormat="1" ht="27" customHeight="1" x14ac:dyDescent="0.4">
      <c r="A82" s="53">
        <v>5346</v>
      </c>
      <c r="B82" s="53" t="s">
        <v>251</v>
      </c>
      <c r="C82" s="53"/>
      <c r="D82" s="77">
        <v>0</v>
      </c>
      <c r="E82" s="158"/>
      <c r="F82" s="158"/>
      <c r="G82" s="160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6">
        <v>1553322.21</v>
      </c>
      <c r="E83" s="158"/>
      <c r="F83" s="158"/>
      <c r="G83" s="160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3876097733.7600002</v>
      </c>
      <c r="E84" s="158"/>
      <c r="F84" s="158"/>
      <c r="G84" s="160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205916606.15000001</v>
      </c>
      <c r="E85" s="158"/>
      <c r="F85" s="158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738784789</v>
      </c>
      <c r="E86" s="158"/>
      <c r="F86" s="158"/>
      <c r="G86" s="77"/>
    </row>
    <row r="87" spans="1:7" s="165" customFormat="1" ht="27" customHeight="1" x14ac:dyDescent="0.4">
      <c r="A87" s="46">
        <v>54</v>
      </c>
      <c r="B87" s="46" t="s">
        <v>212</v>
      </c>
      <c r="C87" s="47"/>
      <c r="D87" s="48">
        <f>SUM(D89:D90)</f>
        <v>0</v>
      </c>
      <c r="F87" s="158">
        <v>1</v>
      </c>
      <c r="G87" s="166"/>
    </row>
    <row r="88" spans="1:7" s="165" customFormat="1" ht="27" customHeight="1" x14ac:dyDescent="0.4">
      <c r="A88" s="46"/>
      <c r="B88" s="46"/>
      <c r="C88" s="46"/>
      <c r="D88" s="49"/>
      <c r="F88" s="158"/>
      <c r="G88" s="166"/>
    </row>
    <row r="89" spans="1:7" s="165" customFormat="1" ht="27" customHeight="1" x14ac:dyDescent="0.4">
      <c r="A89" s="53">
        <v>5401</v>
      </c>
      <c r="B89" s="53" t="s">
        <v>222</v>
      </c>
      <c r="C89" s="53"/>
      <c r="D89" s="77">
        <v>0</v>
      </c>
      <c r="F89" s="158"/>
      <c r="G89" s="166"/>
    </row>
    <row r="90" spans="1:7" s="165" customFormat="1" ht="27" customHeight="1" x14ac:dyDescent="0.4">
      <c r="A90" s="53">
        <v>5423</v>
      </c>
      <c r="B90" s="53" t="s">
        <v>213</v>
      </c>
      <c r="C90" s="53"/>
      <c r="D90" s="77">
        <v>0</v>
      </c>
      <c r="F90" s="158"/>
      <c r="G90" s="166"/>
    </row>
    <row r="91" spans="1:7" s="165" customFormat="1" ht="27" customHeight="1" x14ac:dyDescent="0.4">
      <c r="A91" s="53"/>
      <c r="B91" s="53"/>
      <c r="C91" s="53"/>
      <c r="D91" s="57"/>
      <c r="F91" s="158"/>
      <c r="G91" s="166"/>
    </row>
    <row r="92" spans="1:7" s="165" customFormat="1" ht="27" customHeight="1" x14ac:dyDescent="0.4">
      <c r="A92" s="46">
        <v>55</v>
      </c>
      <c r="B92" s="46" t="s">
        <v>223</v>
      </c>
      <c r="C92" s="47"/>
      <c r="D92" s="48">
        <f>SUM(D94:D102)</f>
        <v>0</v>
      </c>
      <c r="F92" s="158"/>
      <c r="G92" s="166"/>
    </row>
    <row r="93" spans="1:7" s="165" customFormat="1" ht="27" customHeight="1" x14ac:dyDescent="0.4">
      <c r="A93" s="46"/>
      <c r="B93" s="46"/>
      <c r="C93" s="46"/>
      <c r="D93" s="49"/>
      <c r="F93" s="158"/>
      <c r="G93" s="166"/>
    </row>
    <row r="94" spans="1:7" s="165" customFormat="1" ht="27" customHeight="1" x14ac:dyDescent="0.4">
      <c r="A94" s="53">
        <v>5501</v>
      </c>
      <c r="B94" s="53" t="s">
        <v>224</v>
      </c>
      <c r="C94" s="53"/>
      <c r="D94" s="77">
        <v>0</v>
      </c>
      <c r="F94" s="158"/>
      <c r="G94" s="166"/>
    </row>
    <row r="95" spans="1:7" s="165" customFormat="1" ht="27" customHeight="1" x14ac:dyDescent="0.4">
      <c r="A95" s="53">
        <v>5502</v>
      </c>
      <c r="B95" s="53" t="s">
        <v>140</v>
      </c>
      <c r="C95" s="53"/>
      <c r="D95" s="77">
        <v>0</v>
      </c>
      <c r="F95" s="158"/>
      <c r="G95" s="166"/>
    </row>
    <row r="96" spans="1:7" s="165" customFormat="1" ht="27" customHeight="1" x14ac:dyDescent="0.4">
      <c r="A96" s="53">
        <v>5503</v>
      </c>
      <c r="B96" s="53" t="s">
        <v>225</v>
      </c>
      <c r="C96" s="53"/>
      <c r="D96" s="77">
        <v>0</v>
      </c>
      <c r="F96" s="158"/>
      <c r="G96" s="166"/>
    </row>
    <row r="97" spans="1:7" ht="27" customHeight="1" x14ac:dyDescent="0.4">
      <c r="A97" s="53">
        <v>5504</v>
      </c>
      <c r="B97" s="53" t="s">
        <v>139</v>
      </c>
      <c r="C97" s="53"/>
      <c r="D97" s="77">
        <v>0</v>
      </c>
      <c r="E97" s="165"/>
      <c r="F97" s="158"/>
      <c r="G97" s="166"/>
    </row>
    <row r="98" spans="1:7" s="65" customFormat="1" ht="27" customHeight="1" x14ac:dyDescent="0.3">
      <c r="A98" s="53">
        <v>5505</v>
      </c>
      <c r="B98" s="53" t="s">
        <v>226</v>
      </c>
      <c r="C98" s="53"/>
      <c r="D98" s="77">
        <v>0</v>
      </c>
      <c r="E98" s="4"/>
      <c r="F98" s="4"/>
      <c r="G98" s="4"/>
    </row>
    <row r="99" spans="1:7" s="65" customFormat="1" ht="27" customHeight="1" x14ac:dyDescent="0.3">
      <c r="A99" s="53">
        <v>5506</v>
      </c>
      <c r="B99" s="53" t="s">
        <v>138</v>
      </c>
      <c r="C99" s="53"/>
      <c r="D99" s="77">
        <v>0</v>
      </c>
      <c r="G99" s="180"/>
    </row>
    <row r="100" spans="1:7" s="65" customFormat="1" ht="27" customHeight="1" x14ac:dyDescent="0.3">
      <c r="A100" s="53">
        <v>5507</v>
      </c>
      <c r="B100" s="53" t="s">
        <v>137</v>
      </c>
      <c r="C100" s="53"/>
      <c r="D100" s="77">
        <v>0</v>
      </c>
      <c r="G100" s="181"/>
    </row>
    <row r="101" spans="1:7" s="65" customFormat="1" ht="27" customHeight="1" x14ac:dyDescent="0.3">
      <c r="A101" s="53">
        <v>5508</v>
      </c>
      <c r="B101" s="53" t="s">
        <v>136</v>
      </c>
      <c r="C101" s="53"/>
      <c r="D101" s="77">
        <v>0</v>
      </c>
      <c r="G101" s="181"/>
    </row>
    <row r="102" spans="1:7" s="65" customFormat="1" ht="27" customHeight="1" x14ac:dyDescent="0.3">
      <c r="A102" s="53">
        <v>5550</v>
      </c>
      <c r="B102" s="53" t="s">
        <v>227</v>
      </c>
      <c r="C102" s="53"/>
      <c r="D102" s="77">
        <v>0</v>
      </c>
      <c r="G102" s="181"/>
    </row>
    <row r="103" spans="1:7" s="65" customFormat="1" ht="27" customHeight="1" x14ac:dyDescent="0.2">
      <c r="A103" s="64"/>
      <c r="D103" s="4"/>
      <c r="G103" s="181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3221325122</v>
      </c>
      <c r="G104" s="181"/>
    </row>
    <row r="105" spans="1:7" s="65" customFormat="1" ht="27" customHeight="1" x14ac:dyDescent="0.35">
      <c r="A105" s="46"/>
      <c r="B105" s="46"/>
      <c r="C105" s="46"/>
      <c r="D105" s="49"/>
      <c r="G105" s="181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2"/>
    </row>
    <row r="107" spans="1:7" s="65" customFormat="1" ht="27" customHeight="1" x14ac:dyDescent="0.3">
      <c r="A107" s="53">
        <v>5720</v>
      </c>
      <c r="B107" s="53" t="s">
        <v>228</v>
      </c>
      <c r="C107" s="53"/>
      <c r="D107" s="77">
        <v>3221325122</v>
      </c>
      <c r="G107" s="182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2"/>
    </row>
    <row r="109" spans="1:7" s="65" customFormat="1" ht="27" customHeight="1" x14ac:dyDescent="0.35">
      <c r="A109" s="183"/>
      <c r="B109" s="184"/>
      <c r="C109" s="184"/>
      <c r="D109" s="52"/>
      <c r="G109" s="182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5">
        <f>SUM(D112:D117)</f>
        <v>228403315.12</v>
      </c>
      <c r="G110" s="182"/>
    </row>
    <row r="111" spans="1:7" s="65" customFormat="1" ht="27" customHeight="1" x14ac:dyDescent="0.35">
      <c r="A111" s="46"/>
      <c r="B111" s="46"/>
      <c r="C111" s="46"/>
      <c r="D111" s="49"/>
      <c r="G111" s="182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333352</v>
      </c>
    </row>
    <row r="114" spans="1:7" s="65" customFormat="1" ht="27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customHeight="1" x14ac:dyDescent="0.3">
      <c r="A115" s="53">
        <v>5804</v>
      </c>
      <c r="B115" s="53" t="s">
        <v>229</v>
      </c>
      <c r="C115" s="53"/>
      <c r="D115" s="77">
        <v>0</v>
      </c>
    </row>
    <row r="116" spans="1:7" s="65" customFormat="1" ht="27" customHeight="1" x14ac:dyDescent="0.3">
      <c r="A116" s="53">
        <v>5811</v>
      </c>
      <c r="B116" s="53" t="s">
        <v>245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228069963.12</v>
      </c>
    </row>
    <row r="118" spans="1:7" s="65" customFormat="1" ht="27" customHeight="1" x14ac:dyDescent="0.35">
      <c r="A118" s="183"/>
      <c r="B118" s="184"/>
      <c r="C118" s="184"/>
      <c r="D118" s="52"/>
    </row>
    <row r="119" spans="1:7" s="65" customFormat="1" ht="27" customHeight="1" thickBot="1" x14ac:dyDescent="0.45">
      <c r="A119" s="32"/>
      <c r="B119" s="92" t="s">
        <v>230</v>
      </c>
      <c r="C119" s="92"/>
      <c r="D119" s="110">
        <f>+D10-D43-D51</f>
        <v>-277585444.00000763</v>
      </c>
    </row>
    <row r="120" spans="1:7" s="65" customFormat="1" ht="27" customHeight="1" thickTop="1" x14ac:dyDescent="0.25">
      <c r="A120" s="107"/>
      <c r="B120" s="185"/>
      <c r="C120" s="185"/>
      <c r="D120" s="186"/>
    </row>
    <row r="121" spans="1:7" s="65" customFormat="1" ht="27" customHeight="1" x14ac:dyDescent="0.25">
      <c r="A121" s="107"/>
      <c r="B121" s="185"/>
      <c r="C121" s="185"/>
      <c r="D121" s="186"/>
      <c r="G121" s="182"/>
    </row>
    <row r="122" spans="1:7" s="65" customFormat="1" ht="27" customHeight="1" x14ac:dyDescent="0.35">
      <c r="A122" s="107"/>
      <c r="B122" s="46" t="s">
        <v>231</v>
      </c>
      <c r="C122" s="185"/>
      <c r="D122" s="48">
        <f>+D123</f>
        <v>637694550.5</v>
      </c>
      <c r="G122" s="182"/>
    </row>
    <row r="123" spans="1:7" s="65" customFormat="1" ht="27" customHeight="1" x14ac:dyDescent="0.35">
      <c r="A123" s="53" t="s">
        <v>232</v>
      </c>
      <c r="B123" s="53" t="s">
        <v>156</v>
      </c>
      <c r="C123" s="47"/>
      <c r="D123" s="77">
        <v>637694550.5</v>
      </c>
      <c r="G123" s="187"/>
    </row>
    <row r="124" spans="1:7" s="65" customFormat="1" ht="27" customHeight="1" x14ac:dyDescent="0.35">
      <c r="A124" s="46"/>
      <c r="B124" s="46"/>
      <c r="C124" s="46"/>
      <c r="D124" s="186"/>
      <c r="G124" s="187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customHeight="1" x14ac:dyDescent="0.3">
      <c r="A126" s="53"/>
      <c r="B126" s="53"/>
      <c r="C126" s="53"/>
      <c r="D126" s="77"/>
    </row>
    <row r="127" spans="1:7" s="65" customFormat="1" ht="27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6"/>
      <c r="G128" s="187"/>
    </row>
    <row r="129" spans="1:7" s="65" customFormat="1" ht="27" customHeight="1" thickBot="1" x14ac:dyDescent="0.45">
      <c r="A129" s="161"/>
      <c r="B129" s="92" t="s">
        <v>233</v>
      </c>
      <c r="C129" s="161"/>
      <c r="D129" s="110">
        <f>+D122-D125</f>
        <v>637694550.5</v>
      </c>
    </row>
    <row r="130" spans="1:7" s="65" customFormat="1" ht="27" customHeight="1" thickTop="1" x14ac:dyDescent="0.25">
      <c r="A130" s="161"/>
      <c r="B130" s="161"/>
      <c r="C130" s="161"/>
      <c r="D130" s="188"/>
    </row>
    <row r="131" spans="1:7" s="65" customFormat="1" ht="27" customHeight="1" x14ac:dyDescent="0.25">
      <c r="A131" s="161"/>
      <c r="B131" s="161"/>
      <c r="C131" s="161"/>
      <c r="D131" s="188"/>
      <c r="G131" s="187"/>
    </row>
    <row r="132" spans="1:7" s="68" customFormat="1" ht="27" customHeight="1" thickBot="1" x14ac:dyDescent="0.45">
      <c r="A132" s="161"/>
      <c r="B132" s="92" t="s">
        <v>234</v>
      </c>
      <c r="C132" s="161"/>
      <c r="D132" s="110">
        <f>+D119+D129</f>
        <v>360109106.49999237</v>
      </c>
      <c r="E132" s="65"/>
      <c r="F132" s="65"/>
      <c r="G132" s="182"/>
    </row>
    <row r="133" spans="1:7" s="68" customFormat="1" ht="27" customHeight="1" thickTop="1" x14ac:dyDescent="0.25">
      <c r="A133" s="161"/>
      <c r="B133" s="161"/>
      <c r="C133" s="161"/>
      <c r="D133" s="188"/>
    </row>
    <row r="134" spans="1:7" s="68" customFormat="1" ht="27" customHeight="1" x14ac:dyDescent="0.25">
      <c r="A134" s="161"/>
      <c r="B134" s="161"/>
      <c r="C134" s="161"/>
      <c r="D134" s="188"/>
    </row>
    <row r="135" spans="1:7" s="68" customFormat="1" ht="27" customHeight="1" x14ac:dyDescent="0.35">
      <c r="A135" s="107"/>
      <c r="B135" s="46" t="s">
        <v>235</v>
      </c>
      <c r="C135" s="161"/>
      <c r="D135" s="48">
        <f>+D137-D139</f>
        <v>0</v>
      </c>
      <c r="E135" s="65"/>
      <c r="F135" s="65"/>
      <c r="G135" s="182"/>
    </row>
    <row r="136" spans="1:7" s="68" customFormat="1" ht="27" customHeight="1" x14ac:dyDescent="0.25">
      <c r="A136" s="190"/>
      <c r="B136" s="190"/>
      <c r="C136" s="161"/>
      <c r="D136" s="188"/>
    </row>
    <row r="137" spans="1:7" s="68" customFormat="1" ht="27" customHeight="1" x14ac:dyDescent="0.3">
      <c r="A137" s="53" t="s">
        <v>236</v>
      </c>
      <c r="B137" s="53" t="s">
        <v>237</v>
      </c>
      <c r="C137" s="161"/>
      <c r="D137" s="191">
        <v>0</v>
      </c>
    </row>
    <row r="138" spans="1:7" s="68" customFormat="1" ht="27" customHeight="1" x14ac:dyDescent="0.3">
      <c r="A138" s="53"/>
      <c r="B138" s="53"/>
      <c r="C138" s="161"/>
      <c r="D138" s="77"/>
      <c r="E138" s="65"/>
      <c r="F138" s="65"/>
      <c r="G138" s="65"/>
    </row>
    <row r="139" spans="1:7" s="68" customFormat="1" ht="27" customHeight="1" x14ac:dyDescent="0.3">
      <c r="A139" s="53"/>
      <c r="B139" s="53"/>
      <c r="C139" s="161"/>
      <c r="D139" s="192">
        <v>0</v>
      </c>
    </row>
    <row r="140" spans="1:7" s="68" customFormat="1" ht="27" customHeight="1" x14ac:dyDescent="0.3">
      <c r="A140" s="53"/>
      <c r="B140" s="53"/>
      <c r="C140" s="161"/>
      <c r="D140" s="188"/>
      <c r="E140" s="65"/>
      <c r="F140" s="65"/>
      <c r="G140" s="65"/>
    </row>
    <row r="141" spans="1:7" s="68" customFormat="1" ht="27" customHeight="1" x14ac:dyDescent="0.3">
      <c r="A141" s="53"/>
      <c r="B141" s="53"/>
      <c r="C141" s="161"/>
      <c r="D141" s="188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238</v>
      </c>
      <c r="C142" s="92"/>
      <c r="D142" s="110">
        <f>+D132+D135</f>
        <v>360109106.49999237</v>
      </c>
      <c r="E142" s="65"/>
      <c r="F142" s="65"/>
      <c r="G142" s="65"/>
    </row>
    <row r="143" spans="1:7" s="68" customFormat="1" ht="27" customHeight="1" thickTop="1" x14ac:dyDescent="0.25">
      <c r="A143" s="193"/>
      <c r="B143" s="193"/>
      <c r="C143" s="193"/>
      <c r="D143" s="194"/>
      <c r="E143" s="194"/>
      <c r="F143" s="194"/>
      <c r="G143" s="189"/>
    </row>
    <row r="144" spans="1:7" s="68" customFormat="1" ht="27" customHeight="1" x14ac:dyDescent="0.25">
      <c r="A144" s="193"/>
      <c r="B144" s="193"/>
      <c r="C144" s="193"/>
      <c r="D144" s="195"/>
      <c r="E144" s="196"/>
      <c r="F144" s="196"/>
      <c r="G144" s="189"/>
    </row>
    <row r="145" spans="1:7" s="68" customFormat="1" ht="27" customHeight="1" x14ac:dyDescent="0.25">
      <c r="A145" s="193"/>
      <c r="B145" s="193"/>
      <c r="C145" s="193"/>
      <c r="D145" s="196"/>
      <c r="E145" s="196"/>
      <c r="F145" s="196"/>
      <c r="G145" s="197"/>
    </row>
    <row r="146" spans="1:7" s="68" customFormat="1" ht="27" customHeight="1" x14ac:dyDescent="0.25">
      <c r="A146" s="193"/>
      <c r="B146" s="193"/>
      <c r="C146" s="193"/>
      <c r="D146" s="194"/>
      <c r="E146" s="194"/>
      <c r="F146" s="194"/>
    </row>
    <row r="147" spans="1:7" s="68" customFormat="1" ht="27" customHeight="1" x14ac:dyDescent="0.35">
      <c r="A147" s="198"/>
      <c r="B147" s="209" t="str">
        <f>+BALANCE2!B198</f>
        <v>DIEGO ANDRES MORENO BEDOYA</v>
      </c>
      <c r="C147" s="216" t="s">
        <v>252</v>
      </c>
      <c r="E147" s="211" t="s">
        <v>252</v>
      </c>
      <c r="F147" s="199"/>
    </row>
    <row r="148" spans="1:7" s="68" customFormat="1" ht="27" customHeight="1" x14ac:dyDescent="0.35">
      <c r="A148" s="198"/>
      <c r="B148" s="210" t="s">
        <v>247</v>
      </c>
      <c r="C148" s="221" t="s">
        <v>256</v>
      </c>
      <c r="D148" s="221"/>
      <c r="E148" s="221"/>
      <c r="F148" s="221"/>
    </row>
    <row r="149" spans="1:7" s="68" customFormat="1" ht="27" customHeight="1" x14ac:dyDescent="0.4">
      <c r="A149" s="198"/>
      <c r="B149" s="210"/>
      <c r="C149" s="222" t="s">
        <v>255</v>
      </c>
      <c r="D149" s="208"/>
      <c r="E149" s="208"/>
      <c r="F149" s="199"/>
    </row>
    <row r="150" spans="1:7" s="68" customFormat="1" ht="27" customHeight="1" x14ac:dyDescent="0.4">
      <c r="A150" s="198"/>
      <c r="B150" s="200"/>
      <c r="C150" s="201"/>
      <c r="D150" s="202"/>
      <c r="E150" s="202"/>
      <c r="F150" s="199"/>
    </row>
    <row r="151" spans="1:7" s="68" customFormat="1" ht="27" customHeight="1" x14ac:dyDescent="0.4">
      <c r="A151" s="198"/>
      <c r="B151" s="200"/>
      <c r="C151" s="201"/>
      <c r="D151" s="202"/>
      <c r="E151" s="202"/>
      <c r="F151" s="199"/>
    </row>
    <row r="152" spans="1:7" s="68" customFormat="1" ht="27" customHeight="1" x14ac:dyDescent="0.4">
      <c r="A152" s="198"/>
      <c r="B152" s="200"/>
      <c r="C152" s="201"/>
      <c r="D152" s="202"/>
      <c r="E152" s="202"/>
      <c r="F152" s="199"/>
    </row>
    <row r="153" spans="1:7" s="68" customFormat="1" ht="27" customHeight="1" x14ac:dyDescent="0.35">
      <c r="C153" s="211"/>
      <c r="D153" s="211"/>
      <c r="E153" s="211"/>
      <c r="F153" s="211"/>
    </row>
    <row r="154" spans="1:7" s="68" customFormat="1" ht="27" customHeight="1" x14ac:dyDescent="0.3">
      <c r="C154" s="212"/>
      <c r="D154" s="212"/>
      <c r="E154" s="212"/>
      <c r="F154" s="212"/>
    </row>
  </sheetData>
  <autoFilter ref="A1:G154"/>
  <mergeCells count="1">
    <mergeCell ref="C148:F148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Francisco Valencia Carvajal</cp:lastModifiedBy>
  <cp:lastPrinted>2021-06-28T17:17:11Z</cp:lastPrinted>
  <dcterms:created xsi:type="dcterms:W3CDTF">2018-04-16T17:08:10Z</dcterms:created>
  <dcterms:modified xsi:type="dcterms:W3CDTF">2021-06-28T17:18:00Z</dcterms:modified>
</cp:coreProperties>
</file>