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dgarzon\Documents\Institucional\CGN\CGN VIGENCIA 2019\"/>
    </mc:Choice>
  </mc:AlternateContent>
  <bookViews>
    <workbookView xWindow="0" yWindow="0" windowWidth="28800" windowHeight="12135" activeTab="1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ACTIVIDAD2!$A$1:$IQ$353</definedName>
    <definedName name="_xlnm._FilterDatabase" localSheetId="0" hidden="1">BALANCE2!$A$1:$IS$371</definedName>
    <definedName name="_xlnm.Print_Area" localSheetId="1">ACTIVIDAD2!$A$1:$F$152</definedName>
    <definedName name="_xlnm.Print_Area" localSheetId="0">BALANCE2!$A$1:$L$198</definedName>
  </definedNames>
  <calcPr calcId="152511"/>
</workbook>
</file>

<file path=xl/calcChain.xml><?xml version="1.0" encoding="utf-8"?>
<calcChain xmlns="http://schemas.openxmlformats.org/spreadsheetml/2006/main">
  <c r="D55" i="7" l="1"/>
  <c r="D149" i="6"/>
  <c r="D189" i="6" l="1"/>
  <c r="D32" i="6"/>
  <c r="B146" i="7" l="1"/>
  <c r="C146" i="7"/>
  <c r="D134" i="7"/>
  <c r="D126" i="7"/>
  <c r="D125" i="7" s="1"/>
  <c r="D102" i="7"/>
  <c r="D101" i="7"/>
  <c r="D100" i="7"/>
  <c r="D99" i="7"/>
  <c r="D98" i="7"/>
  <c r="D97" i="7"/>
  <c r="D96" i="7"/>
  <c r="D95" i="7"/>
  <c r="F66" i="7" s="1"/>
  <c r="D94" i="7"/>
  <c r="F57" i="7"/>
  <c r="G85" i="7"/>
  <c r="F85" i="7"/>
  <c r="D82" i="7"/>
  <c r="D75" i="7"/>
  <c r="D71" i="7"/>
  <c r="D69" i="7"/>
  <c r="D68" i="7"/>
  <c r="D67" i="7"/>
  <c r="G66" i="7"/>
  <c r="D66" i="7"/>
  <c r="G63" i="7"/>
  <c r="G61" i="7"/>
  <c r="F61" i="7"/>
  <c r="G57" i="7"/>
  <c r="G56" i="7"/>
  <c r="F56" i="7"/>
  <c r="D48" i="7"/>
  <c r="D47" i="7"/>
  <c r="D39" i="7"/>
  <c r="D38" i="7"/>
  <c r="G28" i="7"/>
  <c r="G27" i="7" s="1"/>
  <c r="F28" i="7"/>
  <c r="G25" i="7"/>
  <c r="F25" i="7"/>
  <c r="G24" i="7"/>
  <c r="G23" i="7" s="1"/>
  <c r="F24" i="7"/>
  <c r="F23" i="7"/>
  <c r="D23" i="7"/>
  <c r="D22" i="7"/>
  <c r="D21" i="7"/>
  <c r="G20" i="7"/>
  <c r="F20" i="7"/>
  <c r="D20" i="7"/>
  <c r="G18" i="7"/>
  <c r="F18" i="7"/>
  <c r="D16" i="7"/>
  <c r="F16" i="7" s="1"/>
  <c r="D14" i="7"/>
  <c r="F14" i="7" s="1"/>
  <c r="F13" i="7"/>
  <c r="A2" i="7"/>
  <c r="D180" i="6"/>
  <c r="D179" i="6"/>
  <c r="D178" i="6"/>
  <c r="D177" i="6"/>
  <c r="D176" i="6"/>
  <c r="D171" i="6"/>
  <c r="D170" i="6"/>
  <c r="D160" i="6"/>
  <c r="D137" i="6"/>
  <c r="D134" i="6"/>
  <c r="K128" i="6"/>
  <c r="D121" i="6"/>
  <c r="D120" i="6"/>
  <c r="D119" i="6"/>
  <c r="D100" i="6"/>
  <c r="D99" i="6"/>
  <c r="D98" i="6"/>
  <c r="D97" i="6"/>
  <c r="D96" i="6"/>
  <c r="D95" i="6"/>
  <c r="D92" i="6"/>
  <c r="D80" i="6"/>
  <c r="D79" i="6"/>
  <c r="D78" i="6"/>
  <c r="D73" i="6"/>
  <c r="D63" i="6"/>
  <c r="K59" i="6"/>
  <c r="D31" i="6"/>
  <c r="D30" i="6"/>
  <c r="D29" i="6"/>
  <c r="D28" i="6"/>
  <c r="D27" i="6"/>
  <c r="D24" i="6"/>
  <c r="D19" i="6"/>
  <c r="D18" i="6"/>
  <c r="D17" i="6"/>
  <c r="A2" i="6"/>
  <c r="D45" i="7" l="1"/>
  <c r="D43" i="7" s="1"/>
  <c r="D22" i="6"/>
  <c r="D36" i="7"/>
  <c r="D64" i="7"/>
  <c r="D154" i="6"/>
  <c r="D18" i="7"/>
  <c r="G16" i="7"/>
  <c r="K14" i="6"/>
  <c r="K22" i="6"/>
  <c r="D42" i="6"/>
  <c r="D109" i="6"/>
  <c r="K142" i="6"/>
  <c r="K74" i="6"/>
  <c r="K103" i="6"/>
  <c r="D92" i="7"/>
  <c r="F63" i="7" s="1"/>
  <c r="K85" i="6"/>
  <c r="K93" i="6"/>
  <c r="D87" i="7"/>
  <c r="D90" i="6"/>
  <c r="D103" i="6"/>
  <c r="K133" i="6"/>
  <c r="G14" i="7"/>
  <c r="K123" i="6"/>
  <c r="D104" i="7"/>
  <c r="D25" i="7"/>
  <c r="K82" i="6" l="1"/>
  <c r="D30" i="7"/>
  <c r="F27" i="7" s="1"/>
  <c r="D68" i="6"/>
  <c r="D122" i="7"/>
  <c r="D128" i="7" s="1"/>
  <c r="K54" i="6"/>
  <c r="M54" i="6" s="1"/>
  <c r="D110" i="7"/>
  <c r="K63" i="6"/>
  <c r="D14" i="6"/>
  <c r="D166" i="6"/>
  <c r="D73" i="7" l="1"/>
  <c r="M68" i="6"/>
  <c r="D12" i="6"/>
  <c r="D53" i="7"/>
  <c r="K32" i="6"/>
  <c r="K12" i="6" s="1"/>
  <c r="K150" i="6" s="1"/>
  <c r="D129" i="6"/>
  <c r="D88" i="6" s="1"/>
  <c r="H53" i="7" l="1"/>
  <c r="K189" i="6"/>
  <c r="D51" i="7"/>
  <c r="D186" i="6"/>
  <c r="F15" i="7" l="1"/>
  <c r="G15" i="7"/>
  <c r="G13" i="7" s="1"/>
  <c r="G10" i="7" s="1"/>
  <c r="D12" i="7"/>
  <c r="H12" i="7" l="1"/>
  <c r="H141" i="7" s="1"/>
  <c r="D10" i="7"/>
  <c r="D119" i="7" s="1"/>
  <c r="D131" i="7" s="1"/>
  <c r="D141" i="7" s="1"/>
  <c r="H142" i="7" l="1"/>
  <c r="K159" i="6"/>
  <c r="F10" i="7"/>
  <c r="K155" i="6"/>
  <c r="K167" i="6" s="1"/>
  <c r="K186" i="6" s="1"/>
  <c r="K187" i="6" s="1"/>
</calcChain>
</file>

<file path=xl/sharedStrings.xml><?xml version="1.0" encoding="utf-8"?>
<sst xmlns="http://schemas.openxmlformats.org/spreadsheetml/2006/main" count="358" uniqueCount="259">
  <si>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</si>
  <si>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</si>
  <si>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</si>
  <si>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</si>
  <si>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</si>
  <si>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</si>
  <si>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</si>
  <si>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</si>
  <si>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</si>
  <si>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</si>
  <si>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</si>
  <si>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</si>
  <si>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</si>
  <si>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</si>
  <si>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</si>
  <si>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</si>
  <si>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</si>
  <si>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</si>
  <si>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</si>
  <si>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</si>
  <si>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</si>
  <si>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</si>
  <si>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</si>
  <si>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</si>
  <si>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</si>
  <si>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</si>
  <si>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</si>
  <si>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</si>
  <si>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</si>
  <si>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</si>
  <si>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</si>
  <si>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</si>
  <si>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</si>
  <si>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</si>
  <si>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</si>
  <si>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</si>
  <si>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</si>
  <si>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</si>
  <si>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</si>
  <si>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</si>
  <si>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</si>
  <si>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</si>
  <si>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</si>
  <si>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</si>
  <si>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</si>
  <si>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</si>
  <si>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</si>
  <si>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</si>
  <si>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</si>
  <si>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</si>
  <si>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</si>
  <si>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</si>
  <si>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</si>
  <si>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</si>
  <si>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</si>
  <si>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</si>
  <si>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</si>
  <si>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</si>
  <si>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</si>
  <si>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</si>
  <si>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</si>
  <si>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</si>
  <si>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</si>
  <si>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</si>
  <si>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</si>
  <si>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</si>
  <si>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</si>
  <si>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</si>
  <si>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</si>
  <si>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</si>
  <si>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</si>
  <si>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</si>
  <si>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</si>
  <si>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</si>
  <si>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</si>
  <si>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</si>
  <si>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</si>
  <si>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</si>
  <si>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</si>
  <si>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</si>
  <si>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</si>
  <si>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</si>
  <si>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</si>
  <si>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</si>
  <si>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</si>
  <si>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</si>
  <si>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</si>
  <si>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</si>
  <si>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</si>
  <si>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</si>
  <si>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</si>
  <si>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</si>
  <si>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</si>
  <si>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</si>
  <si>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</si>
  <si>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</si>
  <si>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</si>
  <si>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</si>
  <si>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</si>
  <si>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</si>
  <si>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</si>
  <si>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</si>
  <si>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</si>
  <si>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</si>
  <si>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</si>
  <si>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</si>
  <si>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</si>
  <si>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</si>
  <si>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</si>
  <si>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</si>
  <si>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</si>
  <si>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</si>
  <si>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</si>
  <si>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</si>
  <si>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</si>
  <si>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</si>
  <si>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</si>
  <si>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</si>
  <si>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</si>
  <si>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</si>
  <si>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</si>
  <si>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</si>
  <si>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</si>
  <si>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</si>
  <si>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</si>
  <si>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</si>
  <si>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</si>
  <si>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</si>
  <si>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</si>
  <si>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</si>
  <si>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</si>
  <si>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</si>
  <si>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</si>
  <si>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</si>
  <si>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</si>
  <si>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</si>
  <si>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</si>
  <si>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</si>
  <si>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</si>
  <si>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</si>
  <si>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</si>
  <si>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</si>
  <si>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</si>
  <si>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</si>
  <si>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</si>
  <si>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</si>
  <si>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</si>
  <si>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</si>
  <si>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</si>
  <si>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</si>
  <si>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</si>
  <si>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</si>
  <si>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</si>
  <si>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</si>
  <si>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</si>
  <si>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</si>
  <si>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</si>
  <si>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</si>
  <si>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</si>
  <si>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</si>
  <si>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</si>
  <si>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</si>
  <si>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</si>
  <si>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</si>
  <si>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</si>
  <si>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</si>
  <si>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</si>
  <si>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</si>
  <si>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</si>
  <si>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</si>
  <si>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</si>
  <si>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</si>
  <si>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</si>
  <si>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</si>
  <si>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</si>
  <si>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</si>
  <si>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</si>
  <si>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</si>
  <si>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</si>
  <si>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</si>
  <si>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</si>
  <si>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</si>
  <si>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</si>
  <si>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</si>
  <si>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</si>
  <si>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</si>
  <si>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</si>
  <si>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</si>
  <si>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</si>
  <si>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</si>
  <si>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</si>
  <si>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</si>
  <si>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</si>
  <si>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</si>
  <si>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</si>
  <si>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</si>
  <si>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</si>
  <si>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</si>
  <si>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</si>
  <si>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</si>
  <si>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</si>
  <si>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</si>
  <si>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</si>
  <si>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</si>
  <si>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</si>
  <si>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</si>
  <si>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</si>
  <si>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</si>
  <si>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</si>
  <si>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CARLOS DANILO GARZON BELLO</t>
  </si>
  <si>
    <t>Subdirectora de Gestion Corporativa</t>
  </si>
  <si>
    <t>Contador T.P. 27.917-T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</si>
  <si>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</si>
  <si>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</si>
  <si>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</si>
  <si>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</si>
  <si>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</si>
  <si>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</si>
  <si>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</si>
  <si>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</si>
  <si>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</si>
  <si>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</si>
  <si>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</si>
  <si>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</si>
  <si>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AMORTIZACIÓN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</si>
  <si>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</si>
  <si>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</si>
  <si>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</si>
  <si>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</si>
  <si>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</si>
  <si>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</si>
  <si>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</si>
  <si>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</si>
  <si>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</si>
  <si>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</si>
  <si>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</si>
  <si>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</si>
  <si>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</si>
  <si>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</si>
  <si>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</si>
  <si>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</si>
  <si>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</si>
  <si>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Subdirectra de Gestion Corporativa</t>
  </si>
  <si>
    <t>Contador T.P.27.917.-T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</si>
  <si>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</si>
  <si>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</si>
  <si>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</si>
  <si>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</si>
  <si>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</si>
  <si>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</si>
  <si>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</si>
  <si>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</si>
  <si>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</si>
  <si>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</si>
  <si>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</si>
  <si>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A FEBRERO 28 DE 2019</t>
  </si>
  <si>
    <t>PEDRO ANDRES MANOSALVA</t>
  </si>
  <si>
    <t>GLORIA VERONICA ZAMBRANO</t>
  </si>
  <si>
    <t>DEL 01 DE  ENERO AL 28  DE 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</si>
</sst>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[$€-1]_-;\-* #,##0.00\ [$€-1]_-;_-* &quot;-&quot;??\ [$€-1]_-"/>
    <numFmt numFmtId="165" formatCode="[$-C0A]d\-mmm\-yyyy;@"/>
    <numFmt numFmtId="166" formatCode="dd\-mm\-yy;@"/>
  </numFmts>
  <fonts count="4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20"/>
      <color indexed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7" fillId="0" borderId="0"/>
    <xf numFmtId="0" fontId="2" fillId="0" borderId="0"/>
    <xf numFmtId="0" fontId="2" fillId="0" borderId="0"/>
  </cellStyleXfs>
  <cellXfs count="235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25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3" fillId="4" borderId="0" xfId="3" applyFont="1" applyFill="1" applyBorder="1"/>
    <xf numFmtId="3" fontId="34" fillId="5" borderId="0" xfId="3" applyNumberFormat="1" applyFont="1" applyFill="1" applyBorder="1"/>
    <xf numFmtId="3" fontId="14" fillId="5" borderId="0" xfId="3" applyNumberFormat="1" applyFont="1" applyFill="1" applyBorder="1"/>
    <xf numFmtId="3" fontId="35" fillId="5" borderId="6" xfId="3" applyNumberFormat="1" applyFont="1" applyFill="1" applyBorder="1"/>
    <xf numFmtId="0" fontId="34" fillId="5" borderId="0" xfId="3" applyFont="1" applyFill="1" applyBorder="1" applyAlignment="1">
      <alignment horizontal="left"/>
    </xf>
    <xf numFmtId="0" fontId="34" fillId="5" borderId="0" xfId="3" applyFont="1" applyFill="1" applyBorder="1" applyAlignment="1" applyProtection="1">
      <alignment horizontal="left"/>
      <protection locked="0"/>
    </xf>
    <xf numFmtId="3" fontId="34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7" fillId="4" borderId="0" xfId="3" applyFont="1" applyFill="1" applyBorder="1" applyAlignment="1" applyProtection="1">
      <alignment horizontal="left"/>
      <protection locked="0"/>
    </xf>
    <xf numFmtId="0" fontId="37" fillId="2" borderId="0" xfId="3" quotePrefix="1" applyFont="1" applyFill="1" applyBorder="1" applyAlignment="1" applyProtection="1">
      <alignment horizontal="left"/>
      <protection locked="0"/>
    </xf>
    <xf numFmtId="4" fontId="38" fillId="4" borderId="0" xfId="3" applyNumberFormat="1" applyFont="1" applyFill="1" applyBorder="1" applyProtection="1">
      <protection locked="0"/>
    </xf>
    <xf numFmtId="3" fontId="35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Continuous"/>
      <protection locked="0"/>
    </xf>
    <xf numFmtId="0" fontId="39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9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5" fillId="3" borderId="2" xfId="3" applyFont="1" applyFill="1" applyBorder="1" applyAlignment="1">
      <alignment horizontal="centerContinuous"/>
    </xf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5" fillId="3" borderId="5" xfId="3" applyFont="1" applyFill="1" applyBorder="1" applyAlignment="1">
      <alignment horizontal="centerContinuous"/>
    </xf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17" fillId="7" borderId="6" xfId="3" applyNumberFormat="1" applyFont="1" applyFill="1" applyBorder="1" applyProtection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7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3" fontId="15" fillId="7" borderId="0" xfId="3" applyNumberFormat="1" applyFont="1" applyFill="1" applyBorder="1" applyProtection="1"/>
    <xf numFmtId="0" fontId="37" fillId="0" borderId="11" xfId="3" applyFont="1" applyBorder="1" applyAlignment="1">
      <alignment horizontal="left"/>
    </xf>
    <xf numFmtId="0" fontId="37" fillId="0" borderId="12" xfId="3" applyFont="1" applyBorder="1" applyAlignment="1">
      <alignment horizontal="left"/>
    </xf>
    <xf numFmtId="0" fontId="37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40" fillId="5" borderId="0" xfId="3" applyFont="1" applyFill="1" applyBorder="1" applyAlignment="1">
      <alignment horizontal="left"/>
    </xf>
    <xf numFmtId="3" fontId="32" fillId="4" borderId="0" xfId="3" applyNumberFormat="1" applyFont="1" applyFill="1" applyBorder="1"/>
    <xf numFmtId="3" fontId="40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1" fillId="4" borderId="0" xfId="3" applyFont="1" applyFill="1" applyBorder="1"/>
    <xf numFmtId="3" fontId="3" fillId="5" borderId="0" xfId="3" applyNumberFormat="1" applyFont="1" applyFill="1" applyBorder="1"/>
    <xf numFmtId="4" fontId="38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2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3" fontId="15" fillId="4" borderId="0" xfId="3" applyNumberFormat="1" applyFont="1" applyFill="1"/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3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13" fillId="4" borderId="0" xfId="3" applyFont="1" applyFill="1" applyAlignment="1" applyProtection="1">
      <alignment horizontal="left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4" fontId="7" fillId="5" borderId="0" xfId="3" applyNumberFormat="1" applyFont="1" applyFill="1" applyBorder="1" applyAlignment="1" applyProtection="1">
      <alignment horizontal="center"/>
    </xf>
    <xf numFmtId="3" fontId="39" fillId="2" borderId="0" xfId="3" applyNumberFormat="1" applyFont="1" applyFill="1" applyBorder="1" applyAlignment="1" applyProtection="1">
      <alignment horizontal="centerContinuous"/>
      <protection locked="0"/>
    </xf>
    <xf numFmtId="4" fontId="44" fillId="5" borderId="0" xfId="3" applyNumberFormat="1" applyFont="1" applyFill="1" applyBorder="1" applyAlignment="1" applyProtection="1">
      <alignment horizontal="center"/>
    </xf>
    <xf numFmtId="0" fontId="2" fillId="0" borderId="0" xfId="3" applyAlignment="1">
      <alignment horizontal="center"/>
    </xf>
    <xf numFmtId="0" fontId="9" fillId="4" borderId="0" xfId="3" applyFont="1" applyFill="1" applyProtection="1">
      <protection locked="0"/>
    </xf>
    <xf numFmtId="3" fontId="7" fillId="2" borderId="0" xfId="3" applyNumberFormat="1" applyFont="1" applyFill="1" applyBorder="1" applyAlignment="1" applyProtection="1">
      <alignment horizontal="centerContinuous"/>
      <protection locked="0"/>
    </xf>
    <xf numFmtId="3" fontId="13" fillId="5" borderId="0" xfId="3" applyNumberFormat="1" applyFont="1" applyFill="1" applyBorder="1" applyAlignment="1" applyProtection="1">
      <alignment horizontal="right"/>
      <protection locked="0"/>
    </xf>
    <xf numFmtId="0" fontId="9" fillId="2" borderId="0" xfId="3" applyFont="1" applyFill="1" applyBorder="1" applyAlignment="1" applyProtection="1">
      <alignment horizontal="centerContinuous"/>
      <protection locked="0"/>
    </xf>
    <xf numFmtId="0" fontId="45" fillId="4" borderId="0" xfId="3" quotePrefix="1" applyFont="1" applyFill="1" applyBorder="1" applyAlignment="1">
      <alignment horizontal="left"/>
    </xf>
    <xf numFmtId="0" fontId="46" fillId="4" borderId="0" xfId="3" applyFont="1" applyFill="1" applyBorder="1"/>
    <xf numFmtId="0" fontId="30" fillId="4" borderId="0" xfId="3" applyFont="1" applyFill="1" applyBorder="1" applyProtection="1"/>
    <xf numFmtId="0" fontId="30" fillId="4" borderId="0" xfId="3" applyFont="1" applyFill="1" applyBorder="1" applyAlignment="1">
      <alignment horizontal="left"/>
    </xf>
    <xf numFmtId="0" fontId="1" fillId="4" borderId="0" xfId="3" applyFont="1" applyFill="1" applyBorder="1" applyAlignment="1">
      <alignment horizontal="centerContinuous"/>
    </xf>
    <xf numFmtId="0" fontId="2" fillId="4" borderId="0" xfId="3" applyFill="1" applyBorder="1" applyAlignment="1">
      <alignment horizontal="left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43" fontId="15" fillId="4" borderId="0" xfId="3" applyNumberFormat="1" applyFont="1" applyFill="1" applyBorder="1"/>
    <xf numFmtId="0" fontId="36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6" fillId="2" borderId="0" xfId="3" applyFont="1" applyFill="1" applyBorder="1" applyAlignment="1" applyProtection="1">
      <alignment horizontal="center"/>
      <protection locked="0"/>
    </xf>
    <xf numFmtId="3" fontId="13" fillId="2" borderId="0" xfId="3" applyNumberFormat="1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</cellXfs>
  <cellStyles count="5">
    <cellStyle name="Normal" xfId="0" builtinId="0"/>
    <cellStyle name="Normal 2 2" xfId="1"/>
    <cellStyle name="Normal 2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16">
          <cell r="G16">
            <v>0</v>
          </cell>
        </row>
        <row r="27">
          <cell r="G27">
            <v>0</v>
          </cell>
        </row>
        <row r="31">
          <cell r="G31">
            <v>0</v>
          </cell>
        </row>
        <row r="37">
          <cell r="G37">
            <v>0</v>
          </cell>
          <cell r="H37">
            <v>0</v>
          </cell>
        </row>
        <row r="70">
          <cell r="G70">
            <v>0</v>
          </cell>
          <cell r="H70">
            <v>0</v>
          </cell>
        </row>
        <row r="75">
          <cell r="G75">
            <v>0</v>
          </cell>
          <cell r="H75">
            <v>0</v>
          </cell>
        </row>
        <row r="82">
          <cell r="G82">
            <v>0</v>
          </cell>
          <cell r="H82">
            <v>0</v>
          </cell>
        </row>
        <row r="88">
          <cell r="G88">
            <v>0</v>
          </cell>
          <cell r="H88">
            <v>0</v>
          </cell>
        </row>
        <row r="95">
          <cell r="G95">
            <v>0</v>
          </cell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376">
          <cell r="H376">
            <v>0</v>
          </cell>
        </row>
        <row r="407">
          <cell r="H407">
            <v>0</v>
          </cell>
        </row>
        <row r="576">
          <cell r="H576">
            <v>0</v>
          </cell>
        </row>
        <row r="649">
          <cell r="H649">
            <v>0</v>
          </cell>
        </row>
        <row r="678">
          <cell r="G678">
            <v>0</v>
          </cell>
          <cell r="H678">
            <v>0</v>
          </cell>
        </row>
        <row r="713">
          <cell r="G713">
            <v>0</v>
          </cell>
          <cell r="H713">
            <v>0</v>
          </cell>
        </row>
        <row r="719">
          <cell r="G719">
            <v>0</v>
          </cell>
          <cell r="H719">
            <v>0</v>
          </cell>
        </row>
        <row r="725">
          <cell r="G725">
            <v>0</v>
          </cell>
          <cell r="H725">
            <v>0</v>
          </cell>
        </row>
        <row r="732">
          <cell r="H732">
            <v>0</v>
          </cell>
        </row>
        <row r="738">
          <cell r="H738">
            <v>0</v>
          </cell>
        </row>
        <row r="1168">
          <cell r="H1168">
            <v>0</v>
          </cell>
        </row>
        <row r="1217">
          <cell r="H1217">
            <v>0</v>
          </cell>
        </row>
        <row r="1249">
          <cell r="H1249">
            <v>0</v>
          </cell>
        </row>
        <row r="1258">
          <cell r="H1258">
            <v>0</v>
          </cell>
        </row>
        <row r="1260">
          <cell r="H1260">
            <v>0</v>
          </cell>
        </row>
        <row r="1266">
          <cell r="H1266">
            <v>0</v>
          </cell>
        </row>
        <row r="1315">
          <cell r="H1315">
            <v>0</v>
          </cell>
        </row>
        <row r="1343">
          <cell r="H1343">
            <v>0</v>
          </cell>
        </row>
        <row r="1515">
          <cell r="H1515">
            <v>0</v>
          </cell>
        </row>
        <row r="1551">
          <cell r="H1551">
            <v>0</v>
          </cell>
        </row>
        <row r="1559">
          <cell r="H1559">
            <v>0</v>
          </cell>
        </row>
        <row r="1569">
          <cell r="H1569">
            <v>0</v>
          </cell>
        </row>
        <row r="1641">
          <cell r="H1641">
            <v>0</v>
          </cell>
        </row>
        <row r="1657">
          <cell r="H1657">
            <v>0</v>
          </cell>
        </row>
        <row r="1695">
          <cell r="H1695">
            <v>0</v>
          </cell>
        </row>
        <row r="1738">
          <cell r="H1738">
            <v>0</v>
          </cell>
        </row>
        <row r="1745">
          <cell r="H1745">
            <v>0</v>
          </cell>
        </row>
        <row r="1756">
          <cell r="H1756">
            <v>0</v>
          </cell>
        </row>
        <row r="1763">
          <cell r="H1763">
            <v>0</v>
          </cell>
        </row>
        <row r="1770">
          <cell r="H1770">
            <v>0</v>
          </cell>
        </row>
        <row r="1773">
          <cell r="H1773">
            <v>0</v>
          </cell>
        </row>
        <row r="1780">
          <cell r="H1780">
            <v>0</v>
          </cell>
        </row>
        <row r="1787">
          <cell r="H1787">
            <v>0</v>
          </cell>
        </row>
        <row r="1796">
          <cell r="H1796">
            <v>0</v>
          </cell>
        </row>
        <row r="1894">
          <cell r="H1894">
            <v>0</v>
          </cell>
        </row>
        <row r="1919">
          <cell r="H1919">
            <v>0</v>
          </cell>
        </row>
        <row r="1936">
          <cell r="H1936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71"/>
  <sheetViews>
    <sheetView topLeftCell="A148" zoomScale="40" zoomScaleNormal="40" zoomScalePageLayoutView="40" workbookViewId="0">
      <selection activeCell="K160" sqref="K160"/>
    </sheetView>
  </sheetViews>
  <sheetFormatPr baseColWidth="10" defaultRowHeight="12.75" x14ac:dyDescent="0.2"/>
  <cols>
    <col min="1" max="1" width="9.7109375" style="64" customWidth="1"/>
    <col min="2" max="2" width="85.85546875" style="65" customWidth="1"/>
    <col min="3" max="3" width="27.85546875" style="65" customWidth="1"/>
    <col min="4" max="4" width="30.7109375" style="63" customWidth="1"/>
    <col min="5" max="5" width="6.7109375" style="63" hidden="1" customWidth="1"/>
    <col min="6" max="6" width="30.7109375" style="63" hidden="1" customWidth="1"/>
    <col min="7" max="7" width="6.7109375" style="63" customWidth="1"/>
    <col min="8" max="8" width="9.7109375" style="4" customWidth="1"/>
    <col min="9" max="9" width="93.5703125" style="4" customWidth="1"/>
    <col min="10" max="10" width="21.28515625" style="4" customWidth="1"/>
    <col min="11" max="11" width="41.7109375" style="4" customWidth="1"/>
    <col min="12" max="12" width="5.42578125" style="4" customWidth="1"/>
    <col min="13" max="13" width="24.7109375" style="4" bestFit="1" customWidth="1"/>
    <col min="14" max="14" width="11.42578125" style="4"/>
    <col min="15" max="15" width="23.28515625" style="4" bestFit="1" customWidth="1"/>
    <col min="16" max="16384" width="11.42578125" style="4"/>
  </cols>
  <sheetData>
    <row r="1" spans="1:12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">
      <c r="A3" s="5" t="s">
        <v>254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">
      <c r="A4" s="9" t="s">
        <v>255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35">
      <c r="A5" s="11" t="s">
        <v>164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">
      <c r="A8" s="23"/>
      <c r="B8" s="24"/>
      <c r="C8" s="25"/>
      <c r="D8" s="26"/>
      <c r="E8" s="27"/>
      <c r="F8" s="26" t="s">
        <v>165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25">
        <v>43524</v>
      </c>
      <c r="E10" s="27"/>
      <c r="F10" s="27"/>
      <c r="G10" s="33"/>
      <c r="H10" s="32">
        <v>2</v>
      </c>
      <c r="I10" s="32" t="s">
        <v>71</v>
      </c>
      <c r="J10" s="32"/>
      <c r="K10" s="225">
        <v>43524</v>
      </c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4">
      <c r="A12" s="31"/>
      <c r="B12" s="32" t="s">
        <v>166</v>
      </c>
      <c r="C12" s="32"/>
      <c r="D12" s="37">
        <f>+D14+D32+D42+D63+D68</f>
        <v>3353168544</v>
      </c>
      <c r="E12" s="27"/>
      <c r="F12" s="27"/>
      <c r="G12" s="38"/>
      <c r="H12" s="32"/>
      <c r="I12" s="32" t="s">
        <v>166</v>
      </c>
      <c r="J12" s="32"/>
      <c r="K12" s="39">
        <f>+K14+K32+K54+K63+K74</f>
        <v>7449425406</v>
      </c>
      <c r="L12" s="27"/>
    </row>
    <row r="13" spans="1:12" s="45" customFormat="1" ht="27" customHeight="1" x14ac:dyDescent="0.4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4">
      <c r="A14" s="46">
        <v>11</v>
      </c>
      <c r="B14" s="46" t="s">
        <v>1</v>
      </c>
      <c r="C14" s="47"/>
      <c r="D14" s="48">
        <f>SUM(D16:D19)</f>
        <v>0</v>
      </c>
      <c r="E14" s="27"/>
      <c r="F14" s="27"/>
      <c r="G14" s="49"/>
      <c r="H14" s="46">
        <v>22</v>
      </c>
      <c r="I14" s="46" t="s">
        <v>72</v>
      </c>
      <c r="J14" s="50"/>
      <c r="K14" s="51">
        <f>SUM(K16:K19)</f>
        <v>0</v>
      </c>
      <c r="L14" s="27"/>
    </row>
    <row r="15" spans="1:12" s="56" customFormat="1" ht="27" customHeight="1" x14ac:dyDescent="0.4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customHeight="1" x14ac:dyDescent="0.4">
      <c r="A16" s="53">
        <v>1105</v>
      </c>
      <c r="B16" s="53" t="s">
        <v>2</v>
      </c>
      <c r="C16" s="54"/>
      <c r="D16" s="57">
        <v>0</v>
      </c>
      <c r="E16" s="27"/>
      <c r="F16" s="27"/>
      <c r="G16" s="57"/>
      <c r="H16" s="53">
        <v>2223</v>
      </c>
      <c r="I16" s="53" t="s">
        <v>77</v>
      </c>
      <c r="J16" s="54"/>
      <c r="K16" s="55">
        <v>0</v>
      </c>
      <c r="L16" s="27"/>
    </row>
    <row r="17" spans="1:12" s="56" customFormat="1" ht="27" customHeight="1" x14ac:dyDescent="0.4">
      <c r="A17" s="53">
        <v>1110</v>
      </c>
      <c r="B17" s="53" t="s">
        <v>3</v>
      </c>
      <c r="C17" s="54"/>
      <c r="D17" s="57">
        <f>+'[1]CGN-2005-001A'!G16</f>
        <v>0</v>
      </c>
      <c r="E17" s="27"/>
      <c r="F17" s="27"/>
      <c r="G17" s="57"/>
      <c r="H17" s="53">
        <v>2208</v>
      </c>
      <c r="I17" s="53" t="s">
        <v>74</v>
      </c>
      <c r="J17" s="54"/>
      <c r="K17" s="55">
        <v>0</v>
      </c>
      <c r="L17" s="27"/>
    </row>
    <row r="18" spans="1:12" s="56" customFormat="1" ht="27" customHeight="1" x14ac:dyDescent="0.4">
      <c r="A18" s="53">
        <v>1112</v>
      </c>
      <c r="B18" s="53" t="s">
        <v>168</v>
      </c>
      <c r="C18" s="54"/>
      <c r="D18" s="57">
        <f>+'[1]CGN-2005-001A'!G27</f>
        <v>0</v>
      </c>
      <c r="E18" s="27"/>
      <c r="F18" s="27"/>
      <c r="G18" s="57"/>
      <c r="H18" s="53">
        <v>2212</v>
      </c>
      <c r="I18" s="53" t="s">
        <v>75</v>
      </c>
      <c r="J18" s="54"/>
      <c r="K18" s="55">
        <v>0</v>
      </c>
      <c r="L18" s="27"/>
    </row>
    <row r="19" spans="1:12" s="58" customFormat="1" ht="27" customHeight="1" x14ac:dyDescent="0.4">
      <c r="A19" s="53">
        <v>1120</v>
      </c>
      <c r="B19" s="53" t="s">
        <v>4</v>
      </c>
      <c r="C19" s="54"/>
      <c r="D19" s="57">
        <f>+'[1]CGN-2005-001A'!G31</f>
        <v>0</v>
      </c>
      <c r="E19" s="27"/>
      <c r="F19" s="27"/>
      <c r="G19" s="57"/>
      <c r="H19" s="53">
        <v>2213</v>
      </c>
      <c r="I19" s="53" t="s">
        <v>76</v>
      </c>
      <c r="J19" s="54"/>
      <c r="K19" s="55">
        <v>0</v>
      </c>
      <c r="L19" s="27"/>
    </row>
    <row r="20" spans="1:12" s="59" customFormat="1" ht="27" customHeight="1" x14ac:dyDescent="0.4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4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customHeight="1" x14ac:dyDescent="0.4">
      <c r="A22" s="46">
        <v>12</v>
      </c>
      <c r="B22" s="46" t="s">
        <v>169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170</v>
      </c>
      <c r="J22" s="50"/>
      <c r="K22" s="51">
        <f>SUM(K24:K29)</f>
        <v>0</v>
      </c>
      <c r="L22" s="27"/>
    </row>
    <row r="23" spans="1:12" ht="27" customHeight="1" x14ac:dyDescent="0.4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customHeight="1" x14ac:dyDescent="0.4">
      <c r="A24" s="53">
        <v>1201</v>
      </c>
      <c r="B24" s="53" t="s">
        <v>5</v>
      </c>
      <c r="C24" s="54"/>
      <c r="D24" s="57">
        <f>+'[1]CGN-2005-001A'!G37</f>
        <v>0</v>
      </c>
      <c r="E24" s="27"/>
      <c r="F24" s="27"/>
      <c r="G24" s="49"/>
      <c r="H24" s="53">
        <v>2306</v>
      </c>
      <c r="I24" s="53" t="s">
        <v>171</v>
      </c>
      <c r="J24" s="54"/>
      <c r="K24" s="55">
        <v>0</v>
      </c>
      <c r="L24" s="27"/>
    </row>
    <row r="25" spans="1:12" ht="27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78</v>
      </c>
      <c r="J25" s="54"/>
      <c r="K25" s="55">
        <v>0</v>
      </c>
      <c r="L25" s="27"/>
    </row>
    <row r="26" spans="1:12" ht="27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172</v>
      </c>
      <c r="J26" s="54"/>
      <c r="K26" s="55">
        <v>0</v>
      </c>
      <c r="L26" s="27"/>
    </row>
    <row r="27" spans="1:12" ht="27" customHeight="1" x14ac:dyDescent="0.4">
      <c r="A27" s="53">
        <v>1204</v>
      </c>
      <c r="B27" s="53" t="s">
        <v>173</v>
      </c>
      <c r="C27" s="54"/>
      <c r="D27" s="57">
        <f>+'[1]CGN-2005-001A'!G70</f>
        <v>0</v>
      </c>
      <c r="E27" s="27"/>
      <c r="F27" s="27"/>
      <c r="G27" s="57"/>
      <c r="H27" s="53">
        <v>2309</v>
      </c>
      <c r="I27" s="53" t="s">
        <v>174</v>
      </c>
      <c r="J27" s="54"/>
      <c r="K27" s="55">
        <v>0</v>
      </c>
      <c r="L27" s="27"/>
    </row>
    <row r="28" spans="1:12" s="60" customFormat="1" ht="27" customHeight="1" x14ac:dyDescent="0.4">
      <c r="A28" s="53">
        <v>1207</v>
      </c>
      <c r="B28" s="53" t="s">
        <v>8</v>
      </c>
      <c r="C28" s="54"/>
      <c r="D28" s="57">
        <f>+'[1]CGN-2005-001A'!G75</f>
        <v>0</v>
      </c>
      <c r="E28" s="27"/>
      <c r="F28" s="27"/>
      <c r="G28" s="57"/>
      <c r="H28" s="53">
        <v>2311</v>
      </c>
      <c r="I28" s="53" t="s">
        <v>79</v>
      </c>
      <c r="J28" s="54"/>
      <c r="K28" s="55">
        <v>0</v>
      </c>
      <c r="L28" s="27"/>
    </row>
    <row r="29" spans="1:12" s="60" customFormat="1" ht="27" customHeight="1" x14ac:dyDescent="0.4">
      <c r="A29" s="53">
        <v>1208</v>
      </c>
      <c r="B29" s="53" t="s">
        <v>9</v>
      </c>
      <c r="C29" s="54"/>
      <c r="D29" s="57">
        <f>+'[1]CGN-2005-001A'!G82</f>
        <v>0</v>
      </c>
      <c r="E29" s="27"/>
      <c r="F29" s="27"/>
      <c r="G29" s="57"/>
      <c r="H29" s="53">
        <v>2312</v>
      </c>
      <c r="I29" s="53" t="s">
        <v>80</v>
      </c>
      <c r="J29" s="54"/>
      <c r="K29" s="55">
        <v>0</v>
      </c>
      <c r="L29" s="27"/>
    </row>
    <row r="30" spans="1:12" s="60" customFormat="1" ht="27" customHeight="1" x14ac:dyDescent="0.4">
      <c r="A30" s="53">
        <v>1216</v>
      </c>
      <c r="B30" s="53" t="s">
        <v>175</v>
      </c>
      <c r="C30" s="54"/>
      <c r="D30" s="57">
        <f>+'[1]CGN-2005-001A'!G88</f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customHeight="1" x14ac:dyDescent="0.4">
      <c r="A31" s="53">
        <v>1217</v>
      </c>
      <c r="B31" s="53" t="s">
        <v>10</v>
      </c>
      <c r="C31" s="54"/>
      <c r="D31" s="57">
        <f>+'[1]CGN-2005-001A'!G95</f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4">
      <c r="A32" s="46">
        <v>13</v>
      </c>
      <c r="B32" s="46" t="s">
        <v>12</v>
      </c>
      <c r="C32" s="47"/>
      <c r="D32" s="48">
        <f>SUM(D38:D41)</f>
        <v>248176837</v>
      </c>
      <c r="E32" s="27"/>
      <c r="F32" s="27"/>
      <c r="G32" s="57"/>
      <c r="H32" s="61">
        <v>24</v>
      </c>
      <c r="I32" s="61" t="s">
        <v>81</v>
      </c>
      <c r="J32" s="47"/>
      <c r="K32" s="51">
        <f>SUM(K34:K51)</f>
        <v>2194619854</v>
      </c>
      <c r="L32" s="27"/>
    </row>
    <row r="33" spans="1:15" s="60" customFormat="1" ht="27" customHeight="1" x14ac:dyDescent="0.4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4">
      <c r="E34" s="27"/>
      <c r="F34" s="27"/>
      <c r="G34" s="57"/>
      <c r="H34" s="53">
        <v>2401</v>
      </c>
      <c r="I34" s="53" t="s">
        <v>82</v>
      </c>
      <c r="J34" s="54"/>
      <c r="K34" s="55">
        <v>2172105046</v>
      </c>
      <c r="L34" s="27"/>
    </row>
    <row r="35" spans="1:15" s="60" customFormat="1" ht="27" customHeight="1" x14ac:dyDescent="0.4">
      <c r="A35" s="53">
        <v>1310</v>
      </c>
      <c r="B35" s="53" t="s">
        <v>177</v>
      </c>
      <c r="C35" s="54"/>
      <c r="D35" s="57">
        <v>0</v>
      </c>
      <c r="E35" s="27"/>
      <c r="F35" s="27"/>
      <c r="G35" s="57"/>
      <c r="H35" s="53">
        <v>2403</v>
      </c>
      <c r="I35" s="53" t="s">
        <v>83</v>
      </c>
      <c r="J35" s="54"/>
      <c r="K35" s="55">
        <v>0</v>
      </c>
      <c r="L35" s="27"/>
    </row>
    <row r="36" spans="1:15" s="60" customFormat="1" ht="27" customHeight="1" x14ac:dyDescent="0.4">
      <c r="E36" s="27"/>
      <c r="F36" s="27"/>
      <c r="G36" s="57"/>
      <c r="H36" s="53">
        <v>2406</v>
      </c>
      <c r="I36" s="53" t="s">
        <v>178</v>
      </c>
      <c r="J36" s="54"/>
      <c r="K36" s="55">
        <v>0</v>
      </c>
      <c r="L36" s="27"/>
    </row>
    <row r="37" spans="1:15" s="60" customFormat="1" ht="27" customHeight="1" x14ac:dyDescent="0.4">
      <c r="E37" s="27"/>
      <c r="F37" s="27"/>
      <c r="G37" s="63"/>
      <c r="H37" s="53">
        <v>2422</v>
      </c>
      <c r="I37" s="53" t="s">
        <v>84</v>
      </c>
      <c r="J37" s="54"/>
      <c r="K37" s="55">
        <v>0</v>
      </c>
      <c r="L37" s="27"/>
    </row>
    <row r="38" spans="1:15" ht="27" customHeight="1" x14ac:dyDescent="0.4">
      <c r="A38" s="53">
        <v>1384</v>
      </c>
      <c r="B38" s="53" t="s">
        <v>17</v>
      </c>
      <c r="C38" s="54"/>
      <c r="D38" s="57">
        <v>248176837</v>
      </c>
      <c r="E38" s="27"/>
      <c r="F38" s="27"/>
      <c r="H38" s="53">
        <v>2423</v>
      </c>
      <c r="I38" s="53" t="s">
        <v>85</v>
      </c>
      <c r="J38" s="54"/>
      <c r="K38" s="55">
        <v>0</v>
      </c>
      <c r="L38" s="27"/>
    </row>
    <row r="39" spans="1:15" ht="27" customHeight="1" x14ac:dyDescent="0.4">
      <c r="A39" s="53">
        <v>1385</v>
      </c>
      <c r="B39" s="53" t="s">
        <v>18</v>
      </c>
      <c r="C39" s="54"/>
      <c r="D39" s="57">
        <v>0</v>
      </c>
      <c r="E39" s="27"/>
      <c r="F39" s="27"/>
      <c r="H39" s="53">
        <v>2424</v>
      </c>
      <c r="I39" s="53" t="s">
        <v>86</v>
      </c>
      <c r="J39" s="54"/>
      <c r="K39" s="55">
        <v>19521541</v>
      </c>
      <c r="L39" s="27"/>
    </row>
    <row r="40" spans="1:15" ht="27" customHeight="1" x14ac:dyDescent="0.4">
      <c r="A40" s="53">
        <v>1386</v>
      </c>
      <c r="B40" s="53" t="s">
        <v>19</v>
      </c>
      <c r="C40" s="54"/>
      <c r="D40" s="57">
        <v>0</v>
      </c>
      <c r="E40" s="27"/>
      <c r="F40" s="27"/>
      <c r="G40" s="49"/>
      <c r="H40" s="53">
        <v>2430</v>
      </c>
      <c r="I40" s="53" t="s">
        <v>87</v>
      </c>
      <c r="J40" s="54"/>
      <c r="K40" s="55">
        <v>0</v>
      </c>
      <c r="L40" s="27"/>
    </row>
    <row r="41" spans="1:15" ht="27" customHeight="1" x14ac:dyDescent="0.4">
      <c r="C41" s="68"/>
      <c r="D41" s="48"/>
      <c r="E41" s="27"/>
      <c r="F41" s="27"/>
      <c r="G41" s="49"/>
      <c r="H41" s="53">
        <v>2436</v>
      </c>
      <c r="I41" s="53" t="s">
        <v>88</v>
      </c>
      <c r="J41" s="54"/>
      <c r="K41" s="55">
        <v>2993267</v>
      </c>
      <c r="L41" s="27"/>
    </row>
    <row r="42" spans="1:15" s="60" customFormat="1" ht="27" customHeight="1" x14ac:dyDescent="0.4">
      <c r="A42" s="46">
        <v>14</v>
      </c>
      <c r="B42" s="46" t="s">
        <v>20</v>
      </c>
      <c r="C42" s="47"/>
      <c r="D42" s="48">
        <f>SUM(D44:D61)</f>
        <v>0</v>
      </c>
      <c r="E42" s="27"/>
      <c r="G42" s="57"/>
      <c r="H42" s="53">
        <v>2460</v>
      </c>
      <c r="I42" s="53" t="s">
        <v>94</v>
      </c>
      <c r="J42" s="62"/>
      <c r="K42" s="55">
        <v>0</v>
      </c>
      <c r="L42" s="27"/>
      <c r="O42" s="27"/>
    </row>
    <row r="43" spans="1:15" s="60" customFormat="1" ht="27" customHeight="1" x14ac:dyDescent="0.4">
      <c r="A43" s="46"/>
      <c r="B43" s="46"/>
      <c r="C43" s="50"/>
      <c r="D43" s="49"/>
      <c r="E43" s="27"/>
      <c r="F43" s="27"/>
      <c r="G43" s="57"/>
      <c r="H43" s="53">
        <v>2445</v>
      </c>
      <c r="I43" s="53" t="s">
        <v>90</v>
      </c>
      <c r="J43" s="54"/>
      <c r="K43" s="55">
        <v>0</v>
      </c>
      <c r="L43" s="27"/>
    </row>
    <row r="44" spans="1:15" ht="27" customHeight="1" x14ac:dyDescent="0.4">
      <c r="A44" s="53">
        <v>1401</v>
      </c>
      <c r="B44" s="53" t="s">
        <v>21</v>
      </c>
      <c r="C44" s="54"/>
      <c r="D44" s="57">
        <v>0</v>
      </c>
      <c r="E44" s="27"/>
      <c r="F44" s="27"/>
      <c r="G44" s="67"/>
      <c r="H44" s="53">
        <v>2450</v>
      </c>
      <c r="I44" s="53" t="s">
        <v>91</v>
      </c>
      <c r="J44" s="54"/>
      <c r="K44" s="55">
        <v>0</v>
      </c>
      <c r="L44" s="27"/>
    </row>
    <row r="45" spans="1:15" ht="27" customHeight="1" x14ac:dyDescent="0.4">
      <c r="A45" s="53">
        <v>1402</v>
      </c>
      <c r="B45" s="53" t="s">
        <v>13</v>
      </c>
      <c r="C45" s="54"/>
      <c r="D45" s="57">
        <v>0</v>
      </c>
      <c r="E45" s="27"/>
      <c r="F45" s="27"/>
      <c r="H45" s="53">
        <v>2453</v>
      </c>
      <c r="I45" s="53" t="s">
        <v>92</v>
      </c>
      <c r="J45" s="54"/>
      <c r="K45" s="55">
        <v>0</v>
      </c>
      <c r="L45" s="27"/>
    </row>
    <row r="46" spans="1:15" ht="27" customHeight="1" x14ac:dyDescent="0.4">
      <c r="A46" s="53">
        <v>1406</v>
      </c>
      <c r="B46" s="53" t="s">
        <v>14</v>
      </c>
      <c r="C46" s="54"/>
      <c r="D46" s="57">
        <v>0</v>
      </c>
      <c r="E46" s="27"/>
      <c r="F46" s="27"/>
      <c r="G46" s="49"/>
      <c r="H46" s="53">
        <v>2455</v>
      </c>
      <c r="I46" s="53" t="s">
        <v>93</v>
      </c>
      <c r="J46" s="54"/>
      <c r="K46" s="55">
        <v>0</v>
      </c>
      <c r="L46" s="27"/>
    </row>
    <row r="47" spans="1:15" ht="27" customHeight="1" x14ac:dyDescent="0.4">
      <c r="A47" s="53">
        <v>1407</v>
      </c>
      <c r="B47" s="53" t="s">
        <v>15</v>
      </c>
      <c r="C47" s="54"/>
      <c r="D47" s="57">
        <v>0</v>
      </c>
      <c r="E47" s="27"/>
      <c r="F47" s="27"/>
      <c r="G47" s="49"/>
      <c r="H47" s="53">
        <v>2460</v>
      </c>
      <c r="I47" s="53" t="s">
        <v>94</v>
      </c>
      <c r="J47" s="54"/>
      <c r="K47" s="55">
        <v>0</v>
      </c>
      <c r="L47" s="27"/>
    </row>
    <row r="48" spans="1:15" ht="27" customHeight="1" x14ac:dyDescent="0.4">
      <c r="A48" s="53">
        <v>1408</v>
      </c>
      <c r="B48" s="53" t="s">
        <v>180</v>
      </c>
      <c r="C48" s="54"/>
      <c r="D48" s="57">
        <v>0</v>
      </c>
      <c r="E48" s="27"/>
      <c r="F48" s="27"/>
      <c r="G48" s="57"/>
      <c r="H48" s="53">
        <v>2480</v>
      </c>
      <c r="I48" s="53" t="s">
        <v>95</v>
      </c>
      <c r="J48" s="54"/>
      <c r="K48" s="55">
        <v>0</v>
      </c>
      <c r="L48" s="27"/>
    </row>
    <row r="49" spans="1:13" ht="27" customHeight="1" x14ac:dyDescent="0.4">
      <c r="A49" s="53">
        <v>1409</v>
      </c>
      <c r="B49" s="53" t="s">
        <v>22</v>
      </c>
      <c r="C49" s="54"/>
      <c r="D49" s="57">
        <v>0</v>
      </c>
      <c r="E49" s="27"/>
      <c r="F49" s="27"/>
      <c r="G49" s="57"/>
      <c r="H49" s="53">
        <v>2490</v>
      </c>
      <c r="I49" s="53" t="s">
        <v>96</v>
      </c>
      <c r="J49" s="54"/>
      <c r="K49" s="55">
        <v>0</v>
      </c>
      <c r="L49" s="27"/>
    </row>
    <row r="50" spans="1:13" ht="27" customHeight="1" x14ac:dyDescent="0.4">
      <c r="A50" s="53">
        <v>1413</v>
      </c>
      <c r="B50" s="53" t="s">
        <v>16</v>
      </c>
      <c r="C50" s="54"/>
      <c r="D50" s="57">
        <v>0</v>
      </c>
      <c r="E50" s="27"/>
      <c r="F50" s="27"/>
      <c r="G50" s="57"/>
      <c r="H50" s="53"/>
      <c r="I50" s="53"/>
      <c r="J50" s="62"/>
      <c r="K50" s="55"/>
      <c r="L50" s="27"/>
    </row>
    <row r="51" spans="1:13" ht="27" customHeight="1" x14ac:dyDescent="0.4">
      <c r="A51" s="53">
        <v>1415</v>
      </c>
      <c r="B51" s="53" t="s">
        <v>181</v>
      </c>
      <c r="C51" s="54"/>
      <c r="D51" s="57">
        <v>0</v>
      </c>
      <c r="E51" s="27"/>
      <c r="F51" s="27"/>
      <c r="G51" s="57"/>
      <c r="H51" s="53">
        <v>2490</v>
      </c>
      <c r="I51" s="53" t="s">
        <v>96</v>
      </c>
      <c r="K51" s="55">
        <v>0</v>
      </c>
      <c r="L51" s="27"/>
    </row>
    <row r="52" spans="1:13" ht="27" customHeight="1" x14ac:dyDescent="0.4">
      <c r="E52" s="27"/>
      <c r="F52" s="27"/>
      <c r="G52" s="57"/>
      <c r="L52" s="27"/>
    </row>
    <row r="53" spans="1:13" ht="27" customHeight="1" x14ac:dyDescent="0.4">
      <c r="E53" s="27"/>
      <c r="F53" s="27"/>
      <c r="G53" s="57"/>
      <c r="J53" s="62"/>
      <c r="L53" s="27"/>
    </row>
    <row r="54" spans="1:13" ht="27" customHeight="1" x14ac:dyDescent="0.4">
      <c r="A54" s="53">
        <v>1415</v>
      </c>
      <c r="B54" s="53" t="s">
        <v>23</v>
      </c>
      <c r="C54" s="54"/>
      <c r="D54" s="57">
        <v>0</v>
      </c>
      <c r="E54" s="27"/>
      <c r="F54" s="27"/>
      <c r="G54" s="57"/>
      <c r="H54" s="46">
        <v>25</v>
      </c>
      <c r="I54" s="46" t="s">
        <v>97</v>
      </c>
      <c r="J54" s="47"/>
      <c r="K54" s="51">
        <f>SUM(K56:K57)</f>
        <v>3910614065</v>
      </c>
      <c r="L54" s="27"/>
      <c r="M54" s="181">
        <f>+K54+K123</f>
        <v>8653134640</v>
      </c>
    </row>
    <row r="55" spans="1:13" s="60" customFormat="1" ht="27" customHeight="1" x14ac:dyDescent="0.4">
      <c r="A55" s="53">
        <v>1427</v>
      </c>
      <c r="B55" s="53" t="s">
        <v>29</v>
      </c>
      <c r="C55" s="54"/>
      <c r="D55" s="57">
        <v>0</v>
      </c>
      <c r="E55" s="27"/>
      <c r="F55" s="27"/>
      <c r="G55" s="57"/>
      <c r="H55" s="59"/>
      <c r="I55" s="59"/>
      <c r="J55" s="69"/>
      <c r="K55" s="59"/>
      <c r="L55" s="27"/>
    </row>
    <row r="56" spans="1:13" s="60" customFormat="1" ht="27" customHeight="1" x14ac:dyDescent="0.4">
      <c r="A56" s="53">
        <v>1477</v>
      </c>
      <c r="B56" s="53" t="s">
        <v>32</v>
      </c>
      <c r="C56" s="54"/>
      <c r="D56" s="57">
        <v>0</v>
      </c>
      <c r="E56" s="27"/>
      <c r="F56" s="27"/>
      <c r="G56" s="57"/>
      <c r="H56" s="53">
        <v>2511</v>
      </c>
      <c r="I56" s="53" t="s">
        <v>98</v>
      </c>
      <c r="J56" s="54"/>
      <c r="K56" s="55">
        <v>3910614065</v>
      </c>
      <c r="L56" s="27"/>
    </row>
    <row r="57" spans="1:13" ht="27" customHeight="1" x14ac:dyDescent="0.4">
      <c r="A57" s="53">
        <v>1480</v>
      </c>
      <c r="B57" s="53" t="s">
        <v>33</v>
      </c>
      <c r="C57" s="54"/>
      <c r="D57" s="57">
        <v>0</v>
      </c>
      <c r="E57" s="27"/>
      <c r="F57" s="27"/>
      <c r="G57" s="57"/>
      <c r="H57" s="53">
        <v>2512</v>
      </c>
      <c r="I57" s="53" t="s">
        <v>99</v>
      </c>
      <c r="J57" s="62"/>
      <c r="K57" s="55">
        <v>0</v>
      </c>
      <c r="L57" s="27"/>
    </row>
    <row r="58" spans="1:13" ht="27" customHeight="1" x14ac:dyDescent="0.4">
      <c r="A58" s="53"/>
      <c r="B58" s="53"/>
      <c r="C58" s="54"/>
      <c r="D58" s="57">
        <v>0</v>
      </c>
      <c r="E58" s="27"/>
      <c r="F58" s="27"/>
      <c r="G58" s="57"/>
      <c r="H58" s="19"/>
      <c r="I58" s="19"/>
      <c r="J58" s="66"/>
      <c r="K58" s="70"/>
      <c r="L58" s="27"/>
    </row>
    <row r="59" spans="1:13" ht="27" customHeight="1" x14ac:dyDescent="0.4">
      <c r="A59" s="53">
        <v>1475</v>
      </c>
      <c r="B59" s="53" t="s">
        <v>31</v>
      </c>
      <c r="C59" s="54"/>
      <c r="D59" s="57">
        <v>0</v>
      </c>
      <c r="E59" s="27"/>
      <c r="F59" s="27"/>
      <c r="G59" s="57"/>
      <c r="H59" s="46">
        <v>26</v>
      </c>
      <c r="I59" s="46" t="s">
        <v>182</v>
      </c>
      <c r="J59" s="47"/>
      <c r="K59" s="51">
        <f>+K61</f>
        <v>0</v>
      </c>
      <c r="L59" s="27"/>
    </row>
    <row r="60" spans="1:13" ht="27" customHeight="1" x14ac:dyDescent="0.4">
      <c r="A60" s="53">
        <v>1476</v>
      </c>
      <c r="B60" s="53" t="s">
        <v>183</v>
      </c>
      <c r="C60" s="54"/>
      <c r="D60" s="57">
        <v>0</v>
      </c>
      <c r="E60" s="27"/>
      <c r="F60" s="27"/>
      <c r="G60" s="57"/>
      <c r="J60" s="62"/>
      <c r="L60" s="27"/>
    </row>
    <row r="61" spans="1:13" ht="27" customHeight="1" x14ac:dyDescent="0.4">
      <c r="A61" s="53">
        <v>1480</v>
      </c>
      <c r="B61" s="53" t="s">
        <v>184</v>
      </c>
      <c r="C61" s="54"/>
      <c r="D61" s="57">
        <v>0</v>
      </c>
      <c r="E61" s="27"/>
      <c r="F61" s="27"/>
      <c r="G61" s="57"/>
      <c r="H61" s="53">
        <v>2625</v>
      </c>
      <c r="I61" s="53" t="s">
        <v>101</v>
      </c>
      <c r="J61" s="54"/>
      <c r="K61" s="55">
        <v>0</v>
      </c>
      <c r="L61" s="27"/>
    </row>
    <row r="62" spans="1:13" ht="27" customHeight="1" x14ac:dyDescent="0.4">
      <c r="C62" s="68"/>
      <c r="E62" s="27"/>
      <c r="F62" s="27"/>
      <c r="G62" s="57"/>
      <c r="H62" s="53"/>
      <c r="I62" s="53"/>
      <c r="J62" s="54"/>
      <c r="K62" s="55"/>
      <c r="L62" s="27"/>
    </row>
    <row r="63" spans="1:13" ht="27" customHeight="1" x14ac:dyDescent="0.4">
      <c r="A63" s="46">
        <v>15</v>
      </c>
      <c r="B63" s="46" t="s">
        <v>34</v>
      </c>
      <c r="C63" s="47"/>
      <c r="D63" s="48">
        <f>SUM(D65:D65)</f>
        <v>0</v>
      </c>
      <c r="E63" s="27"/>
      <c r="F63" s="27"/>
      <c r="G63" s="57"/>
      <c r="H63" s="46">
        <v>27</v>
      </c>
      <c r="I63" s="46" t="s">
        <v>102</v>
      </c>
      <c r="J63" s="47"/>
      <c r="K63" s="51">
        <f>SUM(K65:K71)</f>
        <v>673878363</v>
      </c>
      <c r="L63" s="27"/>
    </row>
    <row r="64" spans="1:13" ht="27" customHeight="1" x14ac:dyDescent="0.4">
      <c r="A64" s="46"/>
      <c r="B64" s="46"/>
      <c r="C64" s="50"/>
      <c r="D64" s="49"/>
      <c r="E64" s="27"/>
      <c r="F64" s="27"/>
      <c r="G64" s="57"/>
      <c r="J64" s="62"/>
      <c r="L64" s="27"/>
    </row>
    <row r="65" spans="1:13" ht="27" customHeight="1" x14ac:dyDescent="0.4">
      <c r="A65" s="71" t="s">
        <v>244</v>
      </c>
      <c r="B65" s="72" t="s">
        <v>35</v>
      </c>
      <c r="C65" s="73"/>
      <c r="D65" s="57">
        <v>0</v>
      </c>
      <c r="E65" s="27"/>
      <c r="F65" s="27"/>
      <c r="G65" s="57"/>
      <c r="H65" s="53">
        <v>2701</v>
      </c>
      <c r="I65" s="53" t="s">
        <v>103</v>
      </c>
      <c r="J65" s="54"/>
      <c r="K65" s="55">
        <v>673878363</v>
      </c>
      <c r="L65" s="27"/>
    </row>
    <row r="66" spans="1:13" s="60" customFormat="1" ht="27" customHeight="1" x14ac:dyDescent="0.4">
      <c r="C66" s="74"/>
      <c r="E66" s="27"/>
      <c r="F66" s="27"/>
      <c r="G66" s="57"/>
      <c r="H66" s="53">
        <v>2707</v>
      </c>
      <c r="I66" s="53" t="s">
        <v>105</v>
      </c>
      <c r="J66" s="54"/>
      <c r="K66" s="55">
        <v>0</v>
      </c>
      <c r="L66" s="27"/>
    </row>
    <row r="67" spans="1:13" s="60" customFormat="1" ht="27" customHeight="1" x14ac:dyDescent="0.4">
      <c r="A67" s="56"/>
      <c r="B67" s="56"/>
      <c r="C67" s="75"/>
      <c r="D67" s="76"/>
      <c r="E67" s="27"/>
      <c r="F67" s="27"/>
      <c r="G67" s="57"/>
      <c r="H67" s="53">
        <v>2722</v>
      </c>
      <c r="I67" s="53" t="s">
        <v>248</v>
      </c>
      <c r="J67" s="54"/>
      <c r="K67" s="55">
        <v>0</v>
      </c>
      <c r="L67" s="27"/>
    </row>
    <row r="68" spans="1:13" ht="27" customHeight="1" x14ac:dyDescent="0.4">
      <c r="A68" s="46">
        <v>19</v>
      </c>
      <c r="B68" s="46" t="s">
        <v>57</v>
      </c>
      <c r="C68" s="47"/>
      <c r="D68" s="48">
        <f>SUM(D70:D85)</f>
        <v>3104991707</v>
      </c>
      <c r="E68" s="27"/>
      <c r="F68" s="27"/>
      <c r="G68" s="57"/>
      <c r="H68" s="53"/>
      <c r="I68" s="53"/>
      <c r="J68" s="54"/>
      <c r="K68" s="55">
        <v>0</v>
      </c>
      <c r="L68" s="27"/>
      <c r="M68" s="48">
        <f>+D68+D166</f>
        <v>4108985436</v>
      </c>
    </row>
    <row r="69" spans="1:13" ht="27" customHeight="1" x14ac:dyDescent="0.4">
      <c r="A69" s="46"/>
      <c r="B69" s="46"/>
      <c r="C69" s="50"/>
      <c r="D69" s="49"/>
      <c r="E69" s="27"/>
      <c r="F69" s="27"/>
      <c r="G69" s="57"/>
      <c r="L69" s="27"/>
    </row>
    <row r="70" spans="1:13" s="59" customFormat="1" ht="27" customHeight="1" x14ac:dyDescent="0.4">
      <c r="A70" s="53">
        <v>1901</v>
      </c>
      <c r="B70" s="53" t="s">
        <v>58</v>
      </c>
      <c r="C70" s="54"/>
      <c r="D70" s="77">
        <v>0</v>
      </c>
      <c r="E70" s="27"/>
      <c r="F70" s="27"/>
      <c r="G70" s="57"/>
      <c r="L70" s="27"/>
    </row>
    <row r="71" spans="1:13" s="59" customFormat="1" ht="27" customHeight="1" x14ac:dyDescent="0.4">
      <c r="A71" s="53">
        <v>1902</v>
      </c>
      <c r="B71" s="53" t="s">
        <v>59</v>
      </c>
      <c r="C71" s="54"/>
      <c r="D71" s="77">
        <v>55792241</v>
      </c>
      <c r="E71" s="27"/>
      <c r="F71" s="27"/>
      <c r="G71" s="63"/>
      <c r="H71" s="53">
        <v>2790</v>
      </c>
      <c r="I71" s="53" t="s">
        <v>106</v>
      </c>
      <c r="J71" s="54"/>
      <c r="K71" s="55">
        <v>0</v>
      </c>
      <c r="L71" s="27"/>
    </row>
    <row r="72" spans="1:13" ht="27" customHeight="1" x14ac:dyDescent="0.4">
      <c r="A72" s="53">
        <v>1905</v>
      </c>
      <c r="B72" s="53" t="s">
        <v>60</v>
      </c>
      <c r="C72" s="54"/>
      <c r="D72" s="77">
        <v>3049199466</v>
      </c>
      <c r="E72" s="27"/>
      <c r="F72" s="27"/>
      <c r="G72" s="49"/>
      <c r="J72" s="62"/>
      <c r="L72" s="27"/>
    </row>
    <row r="73" spans="1:13" ht="27" customHeight="1" x14ac:dyDescent="0.4">
      <c r="A73" s="53">
        <v>1915</v>
      </c>
      <c r="B73" s="53" t="s">
        <v>62</v>
      </c>
      <c r="C73" s="54"/>
      <c r="D73" s="77">
        <f>+'[1]CGN-2005-001A'!G678</f>
        <v>0</v>
      </c>
      <c r="E73" s="27"/>
      <c r="F73" s="27"/>
      <c r="G73" s="49"/>
      <c r="J73" s="62"/>
      <c r="L73" s="27"/>
    </row>
    <row r="74" spans="1:13" ht="27" customHeight="1" x14ac:dyDescent="0.4">
      <c r="A74" s="53">
        <v>1906</v>
      </c>
      <c r="B74" s="53" t="s">
        <v>25</v>
      </c>
      <c r="C74" s="54"/>
      <c r="D74" s="77">
        <v>0</v>
      </c>
      <c r="E74" s="27"/>
      <c r="F74" s="27"/>
      <c r="G74" s="57"/>
      <c r="H74" s="46">
        <v>29</v>
      </c>
      <c r="I74" s="46" t="s">
        <v>107</v>
      </c>
      <c r="J74" s="47"/>
      <c r="K74" s="51">
        <f>SUM(K76:K79)</f>
        <v>670313124</v>
      </c>
      <c r="L74" s="27"/>
    </row>
    <row r="75" spans="1:13" ht="27" customHeight="1" x14ac:dyDescent="0.4">
      <c r="A75" s="53">
        <v>1908</v>
      </c>
      <c r="B75" s="53" t="s">
        <v>27</v>
      </c>
      <c r="C75" s="73"/>
      <c r="D75" s="77">
        <v>0</v>
      </c>
      <c r="E75" s="27"/>
      <c r="F75" s="27"/>
      <c r="G75" s="60"/>
      <c r="J75" s="62"/>
      <c r="L75" s="27"/>
    </row>
    <row r="76" spans="1:13" ht="27" customHeight="1" x14ac:dyDescent="0.4">
      <c r="A76" s="53">
        <v>1925</v>
      </c>
      <c r="B76" s="53" t="s">
        <v>63</v>
      </c>
      <c r="C76" s="54"/>
      <c r="D76" s="77">
        <v>0</v>
      </c>
      <c r="E76" s="27"/>
      <c r="F76" s="27"/>
      <c r="G76" s="56"/>
      <c r="H76" s="53">
        <v>2905</v>
      </c>
      <c r="I76" s="53" t="s">
        <v>108</v>
      </c>
      <c r="J76" s="54"/>
      <c r="K76" s="55">
        <v>0</v>
      </c>
      <c r="L76" s="27"/>
    </row>
    <row r="77" spans="1:13" ht="27" customHeight="1" x14ac:dyDescent="0.4">
      <c r="A77" s="53">
        <v>1926</v>
      </c>
      <c r="B77" s="53" t="s">
        <v>187</v>
      </c>
      <c r="C77" s="54"/>
      <c r="D77" s="77">
        <v>0</v>
      </c>
      <c r="E77" s="27"/>
      <c r="F77" s="27"/>
      <c r="G77" s="49"/>
      <c r="H77" s="53">
        <v>2910</v>
      </c>
      <c r="I77" s="53" t="s">
        <v>109</v>
      </c>
      <c r="J77" s="54"/>
      <c r="K77" s="55">
        <v>670313124</v>
      </c>
      <c r="L77" s="27"/>
    </row>
    <row r="78" spans="1:13" ht="27" customHeight="1" x14ac:dyDescent="0.4">
      <c r="A78" s="53">
        <v>1930</v>
      </c>
      <c r="B78" s="53" t="s">
        <v>64</v>
      </c>
      <c r="C78" s="54"/>
      <c r="D78" s="77">
        <f>+'[1]CGN-2005-001A'!G713</f>
        <v>0</v>
      </c>
      <c r="E78" s="27"/>
      <c r="F78" s="27"/>
      <c r="G78" s="49"/>
      <c r="H78" s="53">
        <v>2915</v>
      </c>
      <c r="I78" s="53" t="s">
        <v>188</v>
      </c>
      <c r="J78" s="54"/>
      <c r="K78" s="55">
        <v>0</v>
      </c>
      <c r="L78" s="27"/>
    </row>
    <row r="79" spans="1:13" ht="27" customHeight="1" x14ac:dyDescent="0.4">
      <c r="A79" s="53">
        <v>1935</v>
      </c>
      <c r="B79" s="53" t="s">
        <v>65</v>
      </c>
      <c r="C79" s="54"/>
      <c r="D79" s="77">
        <f>+'[1]CGN-2005-001A'!G719</f>
        <v>0</v>
      </c>
      <c r="E79" s="27"/>
      <c r="F79" s="27"/>
      <c r="G79" s="57"/>
      <c r="H79" s="53">
        <v>2917</v>
      </c>
      <c r="I79" s="53" t="s">
        <v>189</v>
      </c>
      <c r="J79" s="54"/>
      <c r="K79" s="55">
        <v>0</v>
      </c>
      <c r="L79" s="27"/>
    </row>
    <row r="80" spans="1:13" ht="27" customHeight="1" x14ac:dyDescent="0.4">
      <c r="A80" s="53">
        <v>1941</v>
      </c>
      <c r="B80" s="53" t="s">
        <v>66</v>
      </c>
      <c r="C80" s="54"/>
      <c r="D80" s="77">
        <f>+'[1]CGN-2005-001A'!G725</f>
        <v>0</v>
      </c>
      <c r="E80" s="27"/>
      <c r="F80" s="27"/>
      <c r="G80" s="57"/>
      <c r="H80" s="53"/>
      <c r="I80" s="53"/>
      <c r="J80" s="54"/>
      <c r="K80" s="55">
        <v>0</v>
      </c>
      <c r="L80" s="27"/>
    </row>
    <row r="81" spans="1:12" ht="27" customHeight="1" x14ac:dyDescent="0.4">
      <c r="A81" s="53">
        <v>1906</v>
      </c>
      <c r="B81" s="53" t="s">
        <v>25</v>
      </c>
      <c r="C81" s="54"/>
      <c r="D81" s="77">
        <v>0</v>
      </c>
      <c r="E81" s="27"/>
      <c r="F81" s="27"/>
      <c r="G81" s="57"/>
      <c r="H81" s="53"/>
      <c r="I81" s="53"/>
      <c r="J81" s="54"/>
      <c r="K81" s="55"/>
      <c r="L81" s="27"/>
    </row>
    <row r="82" spans="1:12" ht="27" customHeight="1" x14ac:dyDescent="0.4">
      <c r="A82" s="53">
        <v>1908</v>
      </c>
      <c r="B82" s="53" t="s">
        <v>27</v>
      </c>
      <c r="C82" s="54"/>
      <c r="D82" s="77">
        <v>0</v>
      </c>
      <c r="E82" s="27"/>
      <c r="F82" s="27"/>
      <c r="G82" s="57"/>
      <c r="H82" s="78"/>
      <c r="I82" s="32" t="s">
        <v>190</v>
      </c>
      <c r="J82" s="79"/>
      <c r="K82" s="39">
        <f>+K85+K93+K103+K123+K128+K133+K142</f>
        <v>4742515308</v>
      </c>
      <c r="L82" s="27"/>
    </row>
    <row r="83" spans="1:12" ht="27" customHeight="1" x14ac:dyDescent="0.4">
      <c r="A83" s="53">
        <v>1970</v>
      </c>
      <c r="B83" s="53" t="s">
        <v>191</v>
      </c>
      <c r="C83" s="81"/>
      <c r="D83" s="77">
        <v>0</v>
      </c>
      <c r="E83" s="27"/>
      <c r="F83" s="27"/>
      <c r="G83" s="57"/>
      <c r="H83" s="19"/>
      <c r="I83" s="19"/>
      <c r="J83" s="66"/>
      <c r="K83" s="82"/>
      <c r="L83" s="27"/>
    </row>
    <row r="84" spans="1:12" ht="27" customHeight="1" x14ac:dyDescent="0.4">
      <c r="A84" s="80">
        <v>1975</v>
      </c>
      <c r="B84" s="80" t="s">
        <v>192</v>
      </c>
      <c r="C84" s="81"/>
      <c r="D84" s="77">
        <v>0</v>
      </c>
      <c r="E84" s="27"/>
      <c r="F84" s="27"/>
      <c r="G84" s="57"/>
      <c r="J84" s="62"/>
      <c r="L84" s="27"/>
    </row>
    <row r="85" spans="1:12" ht="27" customHeight="1" x14ac:dyDescent="0.4">
      <c r="A85" s="80">
        <v>1999</v>
      </c>
      <c r="B85" s="53" t="s">
        <v>70</v>
      </c>
      <c r="C85" s="54"/>
      <c r="D85" s="77">
        <v>0</v>
      </c>
      <c r="E85" s="27"/>
      <c r="F85" s="27"/>
      <c r="G85" s="57"/>
      <c r="H85" s="46">
        <v>22</v>
      </c>
      <c r="I85" s="46" t="s">
        <v>167</v>
      </c>
      <c r="J85" s="50"/>
      <c r="K85" s="51">
        <f>SUM(K87:K90)</f>
        <v>0</v>
      </c>
      <c r="L85" s="27"/>
    </row>
    <row r="86" spans="1:12" ht="27" customHeight="1" x14ac:dyDescent="0.4">
      <c r="A86" s="80"/>
      <c r="B86" s="80"/>
      <c r="C86" s="81"/>
      <c r="D86" s="77"/>
      <c r="E86" s="27"/>
      <c r="F86" s="27"/>
      <c r="G86" s="57"/>
      <c r="H86" s="53"/>
      <c r="I86" s="53"/>
      <c r="J86" s="54"/>
      <c r="K86" s="55"/>
      <c r="L86" s="27"/>
    </row>
    <row r="87" spans="1:12" ht="27" customHeight="1" x14ac:dyDescent="0.4">
      <c r="C87" s="68"/>
      <c r="E87" s="27"/>
      <c r="F87" s="27"/>
      <c r="G87" s="57"/>
      <c r="H87" s="53">
        <v>2203</v>
      </c>
      <c r="I87" s="53" t="s">
        <v>73</v>
      </c>
      <c r="J87" s="54"/>
      <c r="K87" s="55">
        <v>0</v>
      </c>
      <c r="L87" s="27"/>
    </row>
    <row r="88" spans="1:12" ht="27" customHeight="1" x14ac:dyDescent="0.4">
      <c r="A88" s="31"/>
      <c r="B88" s="32" t="s">
        <v>190</v>
      </c>
      <c r="C88" s="79"/>
      <c r="D88" s="37">
        <f>+D90+D103+D109+D129+D154+D166</f>
        <v>67604267119</v>
      </c>
      <c r="E88" s="27"/>
      <c r="F88" s="27"/>
      <c r="G88" s="57"/>
      <c r="H88" s="53">
        <v>2223</v>
      </c>
      <c r="I88" s="53" t="s">
        <v>77</v>
      </c>
      <c r="J88" s="54"/>
      <c r="K88" s="55">
        <v>0</v>
      </c>
      <c r="L88" s="27"/>
    </row>
    <row r="89" spans="1:12" s="60" customFormat="1" ht="27" customHeight="1" x14ac:dyDescent="0.4">
      <c r="A89" s="41"/>
      <c r="B89" s="42"/>
      <c r="C89" s="83"/>
      <c r="D89" s="57"/>
      <c r="E89" s="27"/>
      <c r="F89" s="27"/>
      <c r="G89" s="57"/>
      <c r="H89" s="53"/>
      <c r="I89" s="53"/>
      <c r="J89" s="54"/>
      <c r="K89" s="55">
        <v>0</v>
      </c>
      <c r="L89" s="27"/>
    </row>
    <row r="90" spans="1:12" s="60" customFormat="1" ht="27" customHeight="1" x14ac:dyDescent="0.4">
      <c r="A90" s="46">
        <v>12</v>
      </c>
      <c r="B90" s="46" t="s">
        <v>169</v>
      </c>
      <c r="C90" s="50"/>
      <c r="D90" s="48">
        <f>SUM(D92:D100)</f>
        <v>0</v>
      </c>
      <c r="E90" s="27"/>
      <c r="F90" s="27"/>
      <c r="G90" s="57"/>
      <c r="H90" s="53"/>
      <c r="I90" s="53"/>
      <c r="J90" s="54"/>
      <c r="K90" s="55">
        <v>0</v>
      </c>
      <c r="L90" s="27"/>
    </row>
    <row r="91" spans="1:12" s="60" customFormat="1" ht="27" customHeight="1" x14ac:dyDescent="0.4">
      <c r="A91" s="46"/>
      <c r="B91" s="46"/>
      <c r="C91" s="50"/>
      <c r="D91" s="49"/>
      <c r="E91" s="27"/>
      <c r="F91" s="27"/>
      <c r="G91" s="57"/>
      <c r="H91" s="53"/>
      <c r="I91" s="53"/>
      <c r="J91" s="54"/>
      <c r="K91" s="55"/>
      <c r="L91" s="27"/>
    </row>
    <row r="92" spans="1:12" s="56" customFormat="1" ht="27" customHeight="1" x14ac:dyDescent="0.4">
      <c r="A92" s="53">
        <v>1201</v>
      </c>
      <c r="B92" s="53" t="s">
        <v>5</v>
      </c>
      <c r="C92" s="54"/>
      <c r="D92" s="57">
        <f>+'[1]CGN-2005-001A'!H37</f>
        <v>0</v>
      </c>
      <c r="E92" s="27"/>
      <c r="F92" s="27"/>
      <c r="G92" s="57"/>
      <c r="H92" s="53"/>
      <c r="I92" s="53"/>
      <c r="J92" s="54"/>
      <c r="K92" s="55"/>
      <c r="L92" s="27"/>
    </row>
    <row r="93" spans="1:12" ht="27" customHeight="1" x14ac:dyDescent="0.4">
      <c r="A93" s="53">
        <v>1202</v>
      </c>
      <c r="B93" s="53" t="s">
        <v>6</v>
      </c>
      <c r="C93" s="54"/>
      <c r="D93" s="57">
        <v>0</v>
      </c>
      <c r="E93" s="27"/>
      <c r="F93" s="27"/>
      <c r="G93" s="57"/>
      <c r="H93" s="46">
        <v>23</v>
      </c>
      <c r="I93" s="46" t="s">
        <v>170</v>
      </c>
      <c r="J93" s="50"/>
      <c r="K93" s="51">
        <f>SUM(K95:K100)</f>
        <v>0</v>
      </c>
      <c r="L93" s="27"/>
    </row>
    <row r="94" spans="1:12" ht="27" customHeight="1" x14ac:dyDescent="0.4">
      <c r="A94" s="53">
        <v>1203</v>
      </c>
      <c r="B94" s="53" t="s">
        <v>7</v>
      </c>
      <c r="C94" s="54"/>
      <c r="D94" s="57">
        <v>0</v>
      </c>
      <c r="E94" s="27"/>
      <c r="F94" s="27"/>
      <c r="G94" s="57"/>
      <c r="H94" s="53"/>
      <c r="I94" s="53"/>
      <c r="J94" s="54"/>
      <c r="K94" s="55"/>
      <c r="L94" s="27"/>
    </row>
    <row r="95" spans="1:12" ht="27" customHeight="1" x14ac:dyDescent="0.4">
      <c r="A95" s="53">
        <v>1204</v>
      </c>
      <c r="B95" s="53" t="s">
        <v>173</v>
      </c>
      <c r="C95" s="54"/>
      <c r="D95" s="57">
        <f>+'[1]CGN-2005-001A'!H70</f>
        <v>0</v>
      </c>
      <c r="E95" s="27"/>
      <c r="F95" s="27"/>
      <c r="G95" s="77"/>
      <c r="H95" s="53">
        <v>2306</v>
      </c>
      <c r="I95" s="53" t="s">
        <v>171</v>
      </c>
      <c r="J95" s="54"/>
      <c r="K95" s="55">
        <v>0</v>
      </c>
      <c r="L95" s="27"/>
    </row>
    <row r="96" spans="1:12" ht="27" customHeight="1" x14ac:dyDescent="0.4">
      <c r="A96" s="53">
        <v>1207</v>
      </c>
      <c r="B96" s="53" t="s">
        <v>8</v>
      </c>
      <c r="C96" s="54"/>
      <c r="D96" s="57">
        <f>+'[1]CGN-2005-001A'!H75</f>
        <v>0</v>
      </c>
      <c r="E96" s="27"/>
      <c r="F96" s="27"/>
      <c r="H96" s="53">
        <v>2307</v>
      </c>
      <c r="I96" s="53" t="s">
        <v>78</v>
      </c>
      <c r="J96" s="54"/>
      <c r="K96" s="55">
        <v>0</v>
      </c>
      <c r="L96" s="27"/>
    </row>
    <row r="97" spans="1:12" ht="27" customHeight="1" x14ac:dyDescent="0.4">
      <c r="A97" s="53">
        <v>1208</v>
      </c>
      <c r="B97" s="53" t="s">
        <v>9</v>
      </c>
      <c r="C97" s="54"/>
      <c r="D97" s="57">
        <f>+'[1]CGN-2005-001A'!H82</f>
        <v>0</v>
      </c>
      <c r="E97" s="27"/>
      <c r="F97" s="27"/>
      <c r="G97" s="38"/>
      <c r="H97" s="53">
        <v>2308</v>
      </c>
      <c r="I97" s="53" t="s">
        <v>172</v>
      </c>
      <c r="J97" s="54"/>
      <c r="K97" s="55">
        <v>0</v>
      </c>
      <c r="L97" s="27"/>
    </row>
    <row r="98" spans="1:12" ht="27" customHeight="1" x14ac:dyDescent="0.4">
      <c r="A98" s="53">
        <v>1216</v>
      </c>
      <c r="B98" s="53" t="s">
        <v>175</v>
      </c>
      <c r="C98" s="54"/>
      <c r="D98" s="57">
        <f>+'[1]CGN-2005-001A'!H88</f>
        <v>0</v>
      </c>
      <c r="E98" s="27"/>
      <c r="F98" s="27"/>
      <c r="G98" s="57"/>
      <c r="H98" s="53">
        <v>2309</v>
      </c>
      <c r="I98" s="53" t="s">
        <v>174</v>
      </c>
      <c r="J98" s="54"/>
      <c r="K98" s="55">
        <v>0</v>
      </c>
      <c r="L98" s="27"/>
    </row>
    <row r="99" spans="1:12" ht="27" customHeight="1" x14ac:dyDescent="0.4">
      <c r="A99" s="53">
        <v>1217</v>
      </c>
      <c r="B99" s="53" t="s">
        <v>10</v>
      </c>
      <c r="C99" s="54"/>
      <c r="D99" s="57">
        <f>+'[1]CGN-2005-001A'!H95</f>
        <v>0</v>
      </c>
      <c r="E99" s="27"/>
      <c r="F99" s="27"/>
      <c r="G99" s="49"/>
      <c r="H99" s="53">
        <v>2311</v>
      </c>
      <c r="I99" s="53" t="s">
        <v>79</v>
      </c>
      <c r="J99" s="54"/>
      <c r="K99" s="55">
        <v>0</v>
      </c>
      <c r="L99" s="27"/>
    </row>
    <row r="100" spans="1:12" s="60" customFormat="1" ht="27" customHeight="1" x14ac:dyDescent="0.4">
      <c r="A100" s="53">
        <v>1280</v>
      </c>
      <c r="B100" s="53" t="s">
        <v>193</v>
      </c>
      <c r="C100" s="54"/>
      <c r="D100" s="57">
        <f>+'[1]CGN-2005-001A'!H100</f>
        <v>0</v>
      </c>
      <c r="E100" s="27"/>
      <c r="F100" s="27"/>
      <c r="G100" s="49"/>
      <c r="H100" s="53">
        <v>2312</v>
      </c>
      <c r="I100" s="53" t="s">
        <v>80</v>
      </c>
      <c r="J100" s="54"/>
      <c r="K100" s="55">
        <v>0</v>
      </c>
      <c r="L100" s="27"/>
    </row>
    <row r="101" spans="1:12" s="60" customFormat="1" ht="27" customHeight="1" x14ac:dyDescent="0.4">
      <c r="A101" s="64"/>
      <c r="B101" s="65"/>
      <c r="C101" s="68"/>
      <c r="D101" s="63"/>
      <c r="E101" s="27"/>
      <c r="F101" s="27"/>
      <c r="G101" s="57"/>
      <c r="H101" s="53"/>
      <c r="I101" s="53"/>
      <c r="J101" s="54"/>
      <c r="K101" s="55"/>
      <c r="L101" s="27"/>
    </row>
    <row r="102" spans="1:12" s="60" customFormat="1" ht="27" customHeight="1" x14ac:dyDescent="0.4">
      <c r="A102" s="64"/>
      <c r="B102" s="65"/>
      <c r="C102" s="68"/>
      <c r="D102" s="63"/>
      <c r="E102" s="27"/>
      <c r="F102" s="27"/>
      <c r="G102" s="57"/>
      <c r="H102" s="53"/>
      <c r="I102" s="53"/>
      <c r="J102" s="54"/>
      <c r="K102" s="55"/>
      <c r="L102" s="27"/>
    </row>
    <row r="103" spans="1:12" s="60" customFormat="1" ht="27" customHeight="1" x14ac:dyDescent="0.4">
      <c r="A103" s="46">
        <v>13</v>
      </c>
      <c r="B103" s="46" t="s">
        <v>176</v>
      </c>
      <c r="C103" s="50"/>
      <c r="D103" s="48">
        <f>SUM(D105:D106)</f>
        <v>0</v>
      </c>
      <c r="E103" s="27"/>
      <c r="F103" s="27"/>
      <c r="G103" s="57"/>
      <c r="H103" s="61">
        <v>24</v>
      </c>
      <c r="I103" s="61" t="s">
        <v>81</v>
      </c>
      <c r="J103" s="47"/>
      <c r="K103" s="51">
        <f>SUM(K105:K120)</f>
        <v>-5267</v>
      </c>
      <c r="L103" s="27"/>
    </row>
    <row r="104" spans="1:12" ht="27" customHeight="1" x14ac:dyDescent="0.4">
      <c r="A104" s="46"/>
      <c r="B104" s="46"/>
      <c r="C104" s="50"/>
      <c r="D104" s="49"/>
      <c r="E104" s="27"/>
      <c r="F104" s="27"/>
      <c r="G104" s="57"/>
      <c r="J104" s="62"/>
      <c r="L104" s="27"/>
    </row>
    <row r="105" spans="1:12" ht="27" customHeight="1" x14ac:dyDescent="0.4">
      <c r="A105" s="53">
        <v>1385</v>
      </c>
      <c r="B105" s="53" t="s">
        <v>18</v>
      </c>
      <c r="C105" s="54"/>
      <c r="D105" s="57">
        <v>36736868</v>
      </c>
      <c r="E105" s="27"/>
      <c r="F105" s="27"/>
      <c r="G105" s="57"/>
      <c r="H105" s="53">
        <v>2401</v>
      </c>
      <c r="I105" s="53" t="s">
        <v>82</v>
      </c>
      <c r="J105" s="54"/>
      <c r="K105" s="55">
        <v>0</v>
      </c>
      <c r="L105" s="27"/>
    </row>
    <row r="106" spans="1:12" ht="27" customHeight="1" x14ac:dyDescent="0.4">
      <c r="A106" s="53">
        <v>1386</v>
      </c>
      <c r="B106" s="53" t="s">
        <v>19</v>
      </c>
      <c r="C106" s="54"/>
      <c r="D106" s="57">
        <v>-36736868</v>
      </c>
      <c r="E106" s="27"/>
      <c r="F106" s="27"/>
      <c r="G106" s="57"/>
      <c r="H106" s="53">
        <v>2403</v>
      </c>
      <c r="I106" s="53" t="s">
        <v>83</v>
      </c>
      <c r="J106" s="54"/>
      <c r="K106" s="55">
        <v>0</v>
      </c>
      <c r="L106" s="27"/>
    </row>
    <row r="107" spans="1:12" ht="27" customHeight="1" x14ac:dyDescent="0.4">
      <c r="C107" s="68"/>
      <c r="E107" s="27"/>
      <c r="F107" s="27"/>
      <c r="G107" s="57"/>
      <c r="H107" s="53">
        <v>2406</v>
      </c>
      <c r="I107" s="53" t="s">
        <v>178</v>
      </c>
      <c r="J107" s="54"/>
      <c r="K107" s="55">
        <v>0</v>
      </c>
      <c r="L107" s="27"/>
    </row>
    <row r="108" spans="1:12" ht="27" customHeight="1" x14ac:dyDescent="0.4">
      <c r="C108" s="68"/>
      <c r="E108" s="27"/>
      <c r="F108" s="27"/>
      <c r="G108" s="57"/>
      <c r="H108" s="53">
        <v>2422</v>
      </c>
      <c r="I108" s="53" t="s">
        <v>84</v>
      </c>
      <c r="J108" s="54"/>
      <c r="K108" s="55">
        <v>0</v>
      </c>
      <c r="L108" s="27"/>
    </row>
    <row r="109" spans="1:12" ht="27" customHeight="1" x14ac:dyDescent="0.4">
      <c r="A109" s="46">
        <v>14</v>
      </c>
      <c r="B109" s="46" t="s">
        <v>179</v>
      </c>
      <c r="C109" s="50"/>
      <c r="D109" s="48">
        <f>SUM(D111:D127)</f>
        <v>0</v>
      </c>
      <c r="E109" s="27"/>
      <c r="F109" s="27"/>
      <c r="G109" s="57"/>
      <c r="H109" s="53">
        <v>2401</v>
      </c>
      <c r="I109" s="53" t="s">
        <v>82</v>
      </c>
      <c r="J109" s="54"/>
      <c r="K109" s="55">
        <v>0</v>
      </c>
      <c r="L109" s="27"/>
    </row>
    <row r="110" spans="1:12" ht="27" customHeight="1" x14ac:dyDescent="0.4">
      <c r="A110" s="46"/>
      <c r="B110" s="46"/>
      <c r="C110" s="50"/>
      <c r="D110" s="49"/>
      <c r="E110" s="27"/>
      <c r="F110" s="27"/>
      <c r="G110" s="57"/>
      <c r="H110" s="53">
        <v>2424</v>
      </c>
      <c r="I110" s="53" t="s">
        <v>86</v>
      </c>
      <c r="J110" s="54"/>
      <c r="K110" s="55">
        <v>0</v>
      </c>
      <c r="L110" s="27"/>
    </row>
    <row r="111" spans="1:12" ht="27" customHeight="1" x14ac:dyDescent="0.4">
      <c r="A111" s="53">
        <v>1401</v>
      </c>
      <c r="B111" s="53" t="s">
        <v>21</v>
      </c>
      <c r="C111" s="54"/>
      <c r="D111" s="57">
        <v>0</v>
      </c>
      <c r="E111" s="27"/>
      <c r="F111" s="27"/>
      <c r="G111" s="57"/>
      <c r="H111" s="53">
        <v>2406</v>
      </c>
      <c r="I111" s="53" t="s">
        <v>178</v>
      </c>
      <c r="J111" s="54"/>
      <c r="K111" s="55">
        <v>0</v>
      </c>
      <c r="L111" s="27"/>
    </row>
    <row r="112" spans="1:12" ht="27" customHeight="1" x14ac:dyDescent="0.4">
      <c r="A112" s="53">
        <v>1402</v>
      </c>
      <c r="B112" s="53" t="s">
        <v>13</v>
      </c>
      <c r="C112" s="54"/>
      <c r="D112" s="57">
        <v>0</v>
      </c>
      <c r="E112" s="27"/>
      <c r="F112" s="27"/>
      <c r="H112" s="53">
        <v>2422</v>
      </c>
      <c r="I112" s="53" t="s">
        <v>84</v>
      </c>
      <c r="J112" s="54"/>
      <c r="K112" s="55">
        <v>0</v>
      </c>
      <c r="L112" s="27"/>
    </row>
    <row r="113" spans="1:12" ht="27" customHeight="1" x14ac:dyDescent="0.4">
      <c r="A113" s="53">
        <v>1406</v>
      </c>
      <c r="B113" s="53" t="s">
        <v>14</v>
      </c>
      <c r="C113" s="54"/>
      <c r="D113" s="57">
        <v>0</v>
      </c>
      <c r="E113" s="27"/>
      <c r="F113" s="27"/>
      <c r="H113" s="53">
        <v>2423</v>
      </c>
      <c r="I113" s="53" t="s">
        <v>85</v>
      </c>
      <c r="J113" s="54"/>
      <c r="K113" s="55">
        <v>0</v>
      </c>
      <c r="L113" s="27"/>
    </row>
    <row r="114" spans="1:12" ht="27" customHeight="1" x14ac:dyDescent="0.4">
      <c r="A114" s="53">
        <v>1407</v>
      </c>
      <c r="B114" s="53" t="s">
        <v>15</v>
      </c>
      <c r="C114" s="54"/>
      <c r="D114" s="57">
        <v>0</v>
      </c>
      <c r="E114" s="27"/>
      <c r="F114" s="27"/>
      <c r="G114" s="49"/>
      <c r="H114" s="53">
        <v>2424</v>
      </c>
      <c r="I114" s="53" t="s">
        <v>86</v>
      </c>
      <c r="J114" s="54"/>
      <c r="K114" s="55">
        <v>0</v>
      </c>
      <c r="L114" s="27"/>
    </row>
    <row r="115" spans="1:12" ht="27" customHeight="1" x14ac:dyDescent="0.4">
      <c r="A115" s="53">
        <v>1408</v>
      </c>
      <c r="B115" s="53" t="s">
        <v>180</v>
      </c>
      <c r="C115" s="54"/>
      <c r="D115" s="57">
        <v>0</v>
      </c>
      <c r="E115" s="27"/>
      <c r="F115" s="27"/>
      <c r="G115" s="49"/>
      <c r="H115" s="53">
        <v>2450</v>
      </c>
      <c r="I115" s="53" t="s">
        <v>91</v>
      </c>
      <c r="J115" s="54"/>
      <c r="K115" s="55">
        <v>0</v>
      </c>
      <c r="L115" s="27"/>
    </row>
    <row r="116" spans="1:12" ht="27" customHeight="1" x14ac:dyDescent="0.4">
      <c r="A116" s="53">
        <v>1409</v>
      </c>
      <c r="B116" s="53" t="s">
        <v>22</v>
      </c>
      <c r="C116" s="54"/>
      <c r="D116" s="57">
        <v>0</v>
      </c>
      <c r="E116" s="27"/>
      <c r="F116" s="27"/>
      <c r="G116" s="57"/>
      <c r="H116" s="53">
        <v>2453</v>
      </c>
      <c r="I116" s="53" t="s">
        <v>92</v>
      </c>
      <c r="J116" s="54"/>
      <c r="K116" s="55">
        <v>0</v>
      </c>
      <c r="L116" s="27"/>
    </row>
    <row r="117" spans="1:12" ht="27" customHeight="1" x14ac:dyDescent="0.4">
      <c r="A117" s="53">
        <v>1413</v>
      </c>
      <c r="B117" s="53" t="s">
        <v>16</v>
      </c>
      <c r="C117" s="54"/>
      <c r="D117" s="57">
        <v>0</v>
      </c>
      <c r="E117" s="27"/>
      <c r="F117" s="27"/>
      <c r="G117" s="57"/>
      <c r="H117" s="53">
        <v>2455</v>
      </c>
      <c r="I117" s="53" t="s">
        <v>93</v>
      </c>
      <c r="J117" s="54"/>
      <c r="K117" s="55">
        <v>0</v>
      </c>
      <c r="L117" s="27"/>
    </row>
    <row r="118" spans="1:12" ht="27" customHeight="1" x14ac:dyDescent="0.4">
      <c r="A118" s="53">
        <v>1415</v>
      </c>
      <c r="B118" s="53" t="s">
        <v>181</v>
      </c>
      <c r="C118" s="54"/>
      <c r="D118" s="57">
        <v>0</v>
      </c>
      <c r="E118" s="27"/>
      <c r="F118" s="27"/>
      <c r="H118" s="53">
        <v>2460</v>
      </c>
      <c r="I118" s="53" t="s">
        <v>94</v>
      </c>
      <c r="J118" s="54"/>
      <c r="K118" s="55">
        <v>0</v>
      </c>
      <c r="L118" s="27"/>
    </row>
    <row r="119" spans="1:12" ht="27" customHeight="1" x14ac:dyDescent="0.4">
      <c r="A119" s="53">
        <v>1416</v>
      </c>
      <c r="B119" s="53" t="s">
        <v>24</v>
      </c>
      <c r="C119" s="54"/>
      <c r="D119" s="57">
        <f>+'[1]CGN-2005-001A'!H261</f>
        <v>0</v>
      </c>
      <c r="E119" s="27"/>
      <c r="F119" s="27"/>
      <c r="H119" s="53">
        <v>2480</v>
      </c>
      <c r="I119" s="53" t="s">
        <v>95</v>
      </c>
      <c r="J119" s="54"/>
      <c r="K119" s="55">
        <v>0</v>
      </c>
      <c r="L119" s="27"/>
    </row>
    <row r="120" spans="1:12" ht="27" customHeight="1" x14ac:dyDescent="0.4">
      <c r="A120" s="53">
        <v>1420</v>
      </c>
      <c r="B120" s="53" t="s">
        <v>25</v>
      </c>
      <c r="C120" s="54"/>
      <c r="D120" s="57">
        <f>+'[1]CGN-2005-001A'!H270</f>
        <v>0</v>
      </c>
      <c r="E120" s="27"/>
      <c r="F120" s="27"/>
      <c r="G120" s="49"/>
      <c r="H120" s="53">
        <v>2490</v>
      </c>
      <c r="I120" s="53" t="s">
        <v>96</v>
      </c>
      <c r="J120" s="54"/>
      <c r="K120" s="55">
        <v>-5267</v>
      </c>
      <c r="L120" s="27"/>
    </row>
    <row r="121" spans="1:12" s="84" customFormat="1" ht="27" customHeight="1" x14ac:dyDescent="0.4">
      <c r="A121" s="53">
        <v>1422</v>
      </c>
      <c r="B121" s="53" t="s">
        <v>26</v>
      </c>
      <c r="C121" s="54"/>
      <c r="D121" s="57">
        <f>+'[1]CGN-2005-001A'!H277</f>
        <v>0</v>
      </c>
      <c r="E121" s="27"/>
      <c r="F121" s="27"/>
      <c r="G121" s="49"/>
      <c r="H121" s="53"/>
      <c r="I121" s="53"/>
      <c r="J121" s="54"/>
      <c r="K121" s="55"/>
      <c r="L121" s="27"/>
    </row>
    <row r="122" spans="1:12" ht="27" customHeight="1" x14ac:dyDescent="0.4">
      <c r="A122" s="53">
        <v>1424</v>
      </c>
      <c r="B122" s="53" t="s">
        <v>27</v>
      </c>
      <c r="C122" s="54"/>
      <c r="D122" s="57">
        <v>0</v>
      </c>
      <c r="E122" s="27"/>
      <c r="F122" s="27"/>
      <c r="G122" s="57"/>
      <c r="H122" s="85"/>
      <c r="I122" s="85"/>
      <c r="J122" s="86"/>
      <c r="K122" s="85"/>
      <c r="L122" s="27"/>
    </row>
    <row r="123" spans="1:12" ht="27" customHeight="1" x14ac:dyDescent="0.4">
      <c r="A123" s="53">
        <v>1425</v>
      </c>
      <c r="B123" s="53" t="s">
        <v>28</v>
      </c>
      <c r="C123" s="54"/>
      <c r="D123" s="57">
        <v>0</v>
      </c>
      <c r="E123" s="27"/>
      <c r="F123" s="27"/>
      <c r="G123" s="57"/>
      <c r="H123" s="46">
        <v>25</v>
      </c>
      <c r="I123" s="46" t="s">
        <v>97</v>
      </c>
      <c r="J123" s="47"/>
      <c r="K123" s="51">
        <f>SUM(K125:K125)</f>
        <v>4742520575</v>
      </c>
      <c r="L123" s="27"/>
    </row>
    <row r="124" spans="1:12" ht="27" customHeight="1" x14ac:dyDescent="0.4">
      <c r="A124" s="53">
        <v>1470</v>
      </c>
      <c r="B124" s="53" t="s">
        <v>30</v>
      </c>
      <c r="C124" s="54"/>
      <c r="D124" s="57">
        <v>0</v>
      </c>
      <c r="E124" s="27"/>
      <c r="F124" s="27"/>
      <c r="G124" s="57"/>
      <c r="H124" s="59"/>
      <c r="I124" s="59"/>
      <c r="J124" s="69"/>
      <c r="K124" s="59"/>
      <c r="L124" s="27"/>
    </row>
    <row r="125" spans="1:12" ht="27" customHeight="1" x14ac:dyDescent="0.4">
      <c r="A125" s="53">
        <v>1475</v>
      </c>
      <c r="B125" s="53" t="s">
        <v>31</v>
      </c>
      <c r="C125" s="54"/>
      <c r="D125" s="57">
        <v>0</v>
      </c>
      <c r="E125" s="27"/>
      <c r="F125" s="27"/>
      <c r="G125" s="57"/>
      <c r="H125" s="53">
        <v>2512</v>
      </c>
      <c r="I125" s="53" t="s">
        <v>99</v>
      </c>
      <c r="J125" s="54"/>
      <c r="K125" s="55">
        <v>4742520575</v>
      </c>
      <c r="L125" s="27"/>
    </row>
    <row r="126" spans="1:12" ht="27" customHeight="1" x14ac:dyDescent="0.4">
      <c r="A126" s="53">
        <v>1476</v>
      </c>
      <c r="B126" s="53" t="s">
        <v>183</v>
      </c>
      <c r="C126" s="54"/>
      <c r="D126" s="57">
        <v>0</v>
      </c>
      <c r="E126" s="27"/>
      <c r="F126" s="27"/>
      <c r="G126" s="57"/>
      <c r="H126" s="53"/>
      <c r="I126" s="53"/>
      <c r="J126" s="54"/>
      <c r="K126" s="55"/>
      <c r="L126" s="27"/>
    </row>
    <row r="127" spans="1:12" ht="27" customHeight="1" x14ac:dyDescent="0.4">
      <c r="A127" s="53">
        <v>1480</v>
      </c>
      <c r="B127" s="53" t="s">
        <v>184</v>
      </c>
      <c r="C127" s="54"/>
      <c r="D127" s="57">
        <v>0</v>
      </c>
      <c r="E127" s="27"/>
      <c r="F127" s="27"/>
      <c r="G127" s="57"/>
      <c r="H127" s="19"/>
      <c r="I127" s="19"/>
      <c r="J127" s="66"/>
      <c r="K127" s="70"/>
      <c r="L127" s="27"/>
    </row>
    <row r="128" spans="1:12" ht="27" customHeight="1" x14ac:dyDescent="0.4">
      <c r="A128" s="87"/>
      <c r="B128" s="87"/>
      <c r="C128" s="88"/>
      <c r="D128" s="87"/>
      <c r="E128" s="27"/>
      <c r="F128" s="27"/>
      <c r="G128" s="57"/>
      <c r="H128" s="46">
        <v>26</v>
      </c>
      <c r="I128" s="46" t="s">
        <v>100</v>
      </c>
      <c r="J128" s="47"/>
      <c r="K128" s="51">
        <f>+K130</f>
        <v>0</v>
      </c>
      <c r="L128" s="27"/>
    </row>
    <row r="129" spans="1:12" ht="27" customHeight="1" x14ac:dyDescent="0.4">
      <c r="A129" s="46">
        <v>16</v>
      </c>
      <c r="B129" s="46" t="s">
        <v>36</v>
      </c>
      <c r="C129" s="50"/>
      <c r="D129" s="48">
        <f>SUM(D131:D150)</f>
        <v>66600273390</v>
      </c>
      <c r="E129" s="27"/>
      <c r="F129" s="27"/>
      <c r="G129" s="57"/>
      <c r="J129" s="62"/>
      <c r="L129" s="27"/>
    </row>
    <row r="130" spans="1:12" ht="27" customHeight="1" x14ac:dyDescent="0.4">
      <c r="A130" s="46"/>
      <c r="B130" s="46"/>
      <c r="C130" s="50"/>
      <c r="D130" s="49"/>
      <c r="E130" s="27"/>
      <c r="F130" s="27"/>
      <c r="G130" s="57"/>
      <c r="H130" s="53">
        <v>2601</v>
      </c>
      <c r="I130" s="53" t="s">
        <v>11</v>
      </c>
      <c r="J130" s="54"/>
      <c r="K130" s="55">
        <v>0</v>
      </c>
      <c r="L130" s="27"/>
    </row>
    <row r="131" spans="1:12" ht="27" customHeight="1" x14ac:dyDescent="0.4">
      <c r="A131" s="53">
        <v>1605</v>
      </c>
      <c r="B131" s="53" t="s">
        <v>37</v>
      </c>
      <c r="C131" s="54"/>
      <c r="D131" s="57">
        <v>0</v>
      </c>
      <c r="E131" s="27"/>
      <c r="F131" s="27"/>
      <c r="G131" s="57"/>
      <c r="H131" s="89"/>
      <c r="I131" s="89"/>
      <c r="J131" s="90"/>
      <c r="K131" s="89"/>
      <c r="L131" s="27"/>
    </row>
    <row r="132" spans="1:12" ht="27" customHeight="1" x14ac:dyDescent="0.4">
      <c r="A132" s="53">
        <v>1610</v>
      </c>
      <c r="B132" s="53" t="s">
        <v>194</v>
      </c>
      <c r="C132" s="54"/>
      <c r="D132" s="57">
        <v>9957568</v>
      </c>
      <c r="E132" s="27"/>
      <c r="F132" s="27"/>
      <c r="G132" s="57"/>
      <c r="H132" s="89"/>
      <c r="I132" s="89"/>
      <c r="J132" s="90"/>
      <c r="K132" s="89"/>
      <c r="L132" s="27"/>
    </row>
    <row r="133" spans="1:12" ht="27" customHeight="1" x14ac:dyDescent="0.4">
      <c r="A133" s="53">
        <v>1615</v>
      </c>
      <c r="B133" s="53" t="s">
        <v>38</v>
      </c>
      <c r="C133" s="54"/>
      <c r="D133" s="57">
        <v>0</v>
      </c>
      <c r="E133" s="27"/>
      <c r="F133" s="27"/>
      <c r="G133" s="57"/>
      <c r="H133" s="46">
        <v>27</v>
      </c>
      <c r="I133" s="46" t="s">
        <v>102</v>
      </c>
      <c r="J133" s="47"/>
      <c r="K133" s="51">
        <f>SUM(K135:K139)</f>
        <v>0</v>
      </c>
      <c r="L133" s="27"/>
    </row>
    <row r="134" spans="1:12" ht="27" customHeight="1" x14ac:dyDescent="0.4">
      <c r="A134" s="53">
        <v>1620</v>
      </c>
      <c r="B134" s="53" t="s">
        <v>39</v>
      </c>
      <c r="C134" s="54"/>
      <c r="D134" s="57">
        <f>+'[1]CGN-2005-001A'!H376</f>
        <v>0</v>
      </c>
      <c r="E134" s="27"/>
      <c r="F134" s="27"/>
      <c r="G134" s="57"/>
      <c r="J134" s="62"/>
      <c r="L134" s="27"/>
    </row>
    <row r="135" spans="1:12" ht="27" customHeight="1" x14ac:dyDescent="0.4">
      <c r="A135" s="53">
        <v>1625</v>
      </c>
      <c r="B135" s="53" t="s">
        <v>40</v>
      </c>
      <c r="C135" s="54"/>
      <c r="D135" s="57">
        <v>0</v>
      </c>
      <c r="E135" s="27"/>
      <c r="F135" s="27"/>
      <c r="G135" s="57"/>
      <c r="H135" s="53">
        <v>2701</v>
      </c>
      <c r="I135" s="53" t="s">
        <v>103</v>
      </c>
      <c r="J135" s="54"/>
      <c r="K135" s="55">
        <v>0</v>
      </c>
      <c r="L135" s="27"/>
    </row>
    <row r="136" spans="1:12" ht="27" customHeight="1" x14ac:dyDescent="0.4">
      <c r="A136" s="53">
        <v>1635</v>
      </c>
      <c r="B136" s="53" t="s">
        <v>41</v>
      </c>
      <c r="C136" s="54"/>
      <c r="D136" s="57">
        <v>734367883</v>
      </c>
      <c r="E136" s="27"/>
      <c r="F136" s="27"/>
      <c r="G136" s="57"/>
      <c r="H136" s="53">
        <v>2707</v>
      </c>
      <c r="I136" s="53" t="s">
        <v>105</v>
      </c>
      <c r="J136" s="54"/>
      <c r="K136" s="55">
        <v>0</v>
      </c>
      <c r="L136" s="27"/>
    </row>
    <row r="137" spans="1:12" ht="27" customHeight="1" x14ac:dyDescent="0.4">
      <c r="A137" s="53">
        <v>1636</v>
      </c>
      <c r="B137" s="53" t="s">
        <v>42</v>
      </c>
      <c r="C137" s="54"/>
      <c r="D137" s="57">
        <f>+'[1]CGN-2005-001A'!H407</f>
        <v>0</v>
      </c>
      <c r="E137" s="27"/>
      <c r="F137" s="27"/>
      <c r="G137" s="57"/>
      <c r="H137" s="53">
        <v>2722</v>
      </c>
      <c r="I137" s="53" t="s">
        <v>248</v>
      </c>
      <c r="J137" s="54"/>
      <c r="K137" s="55">
        <v>0</v>
      </c>
      <c r="L137" s="27"/>
    </row>
    <row r="138" spans="1:12" ht="27" customHeight="1" x14ac:dyDescent="0.4">
      <c r="A138" s="53">
        <v>1637</v>
      </c>
      <c r="B138" s="53" t="s">
        <v>43</v>
      </c>
      <c r="C138" s="54"/>
      <c r="D138" s="57">
        <v>49842923</v>
      </c>
      <c r="E138" s="27"/>
      <c r="F138" s="27"/>
      <c r="G138" s="57"/>
      <c r="H138" s="53"/>
      <c r="I138" s="53"/>
      <c r="J138" s="54"/>
      <c r="K138" s="55">
        <v>0</v>
      </c>
      <c r="L138" s="27"/>
    </row>
    <row r="139" spans="1:12" ht="27" customHeight="1" x14ac:dyDescent="0.4">
      <c r="A139" s="53">
        <v>1640</v>
      </c>
      <c r="B139" s="53" t="s">
        <v>44</v>
      </c>
      <c r="C139" s="54"/>
      <c r="D139" s="57">
        <v>1469760648</v>
      </c>
      <c r="E139" s="27"/>
      <c r="F139" s="27"/>
      <c r="G139" s="57"/>
      <c r="H139" s="53">
        <v>2790</v>
      </c>
      <c r="I139" s="53" t="s">
        <v>106</v>
      </c>
      <c r="J139" s="54"/>
      <c r="K139" s="55">
        <v>0</v>
      </c>
      <c r="L139" s="27"/>
    </row>
    <row r="140" spans="1:12" ht="27" customHeight="1" x14ac:dyDescent="0.4">
      <c r="A140" s="53">
        <v>1645</v>
      </c>
      <c r="B140" s="53" t="s">
        <v>45</v>
      </c>
      <c r="C140" s="54"/>
      <c r="D140" s="57"/>
      <c r="E140" s="27"/>
      <c r="F140" s="27"/>
      <c r="G140" s="57"/>
      <c r="J140" s="62"/>
      <c r="L140" s="27"/>
    </row>
    <row r="141" spans="1:12" ht="27" customHeight="1" x14ac:dyDescent="0.4">
      <c r="A141" s="53">
        <v>1650</v>
      </c>
      <c r="B141" s="53" t="s">
        <v>46</v>
      </c>
      <c r="C141" s="54"/>
      <c r="D141" s="57"/>
      <c r="E141" s="27"/>
      <c r="F141" s="27"/>
      <c r="G141" s="57"/>
      <c r="J141" s="62"/>
      <c r="L141" s="27"/>
    </row>
    <row r="142" spans="1:12" ht="27" customHeight="1" x14ac:dyDescent="0.4">
      <c r="A142" s="53">
        <v>1655</v>
      </c>
      <c r="B142" s="53" t="s">
        <v>47</v>
      </c>
      <c r="C142" s="54"/>
      <c r="D142" s="57">
        <v>11496976982</v>
      </c>
      <c r="E142" s="27"/>
      <c r="F142" s="27"/>
      <c r="G142" s="57"/>
      <c r="H142" s="46">
        <v>29</v>
      </c>
      <c r="I142" s="46" t="s">
        <v>107</v>
      </c>
      <c r="J142" s="47"/>
      <c r="K142" s="51">
        <f>SUM(K144:K147)</f>
        <v>0</v>
      </c>
      <c r="L142" s="27"/>
    </row>
    <row r="143" spans="1:12" ht="27" customHeight="1" x14ac:dyDescent="0.4">
      <c r="A143" s="53">
        <v>1660</v>
      </c>
      <c r="B143" s="53" t="s">
        <v>48</v>
      </c>
      <c r="C143" s="54"/>
      <c r="D143" s="57">
        <v>139668674</v>
      </c>
      <c r="E143" s="27"/>
      <c r="F143" s="27"/>
      <c r="G143" s="57"/>
      <c r="J143" s="62"/>
      <c r="L143" s="27"/>
    </row>
    <row r="144" spans="1:12" ht="27" customHeight="1" x14ac:dyDescent="0.4">
      <c r="A144" s="53">
        <v>1665</v>
      </c>
      <c r="B144" s="53" t="s">
        <v>49</v>
      </c>
      <c r="C144" s="54"/>
      <c r="D144" s="57">
        <v>2054374009</v>
      </c>
      <c r="E144" s="27"/>
      <c r="F144" s="27"/>
      <c r="G144" s="87"/>
      <c r="H144" s="53">
        <v>2901</v>
      </c>
      <c r="I144" s="53" t="s">
        <v>91</v>
      </c>
      <c r="J144" s="54"/>
      <c r="K144" s="55">
        <v>0</v>
      </c>
      <c r="L144" s="27"/>
    </row>
    <row r="145" spans="1:12" ht="27" customHeight="1" x14ac:dyDescent="0.4">
      <c r="A145" s="53">
        <v>1670</v>
      </c>
      <c r="B145" s="53" t="s">
        <v>50</v>
      </c>
      <c r="C145" s="54"/>
      <c r="D145" s="57">
        <v>8243774333</v>
      </c>
      <c r="E145" s="27"/>
      <c r="F145" s="27"/>
      <c r="G145" s="49"/>
      <c r="H145" s="53">
        <v>2910</v>
      </c>
      <c r="I145" s="53" t="s">
        <v>109</v>
      </c>
      <c r="J145" s="54"/>
      <c r="K145" s="55">
        <v>0</v>
      </c>
      <c r="L145" s="27"/>
    </row>
    <row r="146" spans="1:12" ht="27" customHeight="1" x14ac:dyDescent="0.4">
      <c r="A146" s="53">
        <v>1675</v>
      </c>
      <c r="B146" s="53" t="s">
        <v>51</v>
      </c>
      <c r="C146" s="54"/>
      <c r="D146" s="57">
        <v>50716087982</v>
      </c>
      <c r="E146" s="27"/>
      <c r="F146" s="27"/>
      <c r="G146" s="49"/>
      <c r="H146" s="53"/>
      <c r="I146" s="53"/>
      <c r="J146" s="54"/>
      <c r="K146" s="55">
        <v>0</v>
      </c>
      <c r="L146" s="27"/>
    </row>
    <row r="147" spans="1:12" ht="27" customHeight="1" x14ac:dyDescent="0.4">
      <c r="A147" s="53">
        <v>1680</v>
      </c>
      <c r="B147" s="53" t="s">
        <v>52</v>
      </c>
      <c r="C147" s="54"/>
      <c r="D147" s="57">
        <v>791526528</v>
      </c>
      <c r="E147" s="27"/>
      <c r="F147" s="27"/>
      <c r="G147" s="57"/>
      <c r="H147" s="53">
        <v>2917</v>
      </c>
      <c r="I147" s="53" t="s">
        <v>189</v>
      </c>
      <c r="J147" s="54"/>
      <c r="K147" s="55">
        <v>0</v>
      </c>
      <c r="L147" s="27"/>
    </row>
    <row r="148" spans="1:12" ht="27" customHeight="1" x14ac:dyDescent="0.4">
      <c r="A148" s="53">
        <v>1681</v>
      </c>
      <c r="B148" s="53" t="s">
        <v>53</v>
      </c>
      <c r="C148" s="54"/>
      <c r="D148" s="57">
        <v>0</v>
      </c>
      <c r="E148" s="27"/>
      <c r="F148" s="27"/>
      <c r="G148" s="57"/>
      <c r="H148" s="89"/>
      <c r="I148" s="89"/>
      <c r="J148" s="90"/>
      <c r="K148" s="89"/>
      <c r="L148" s="27"/>
    </row>
    <row r="149" spans="1:12" ht="27" customHeight="1" x14ac:dyDescent="0.4">
      <c r="A149" s="53">
        <v>1685</v>
      </c>
      <c r="B149" s="53" t="s">
        <v>245</v>
      </c>
      <c r="C149" s="54"/>
      <c r="D149" s="57">
        <f>-9106064140</f>
        <v>-9106064140</v>
      </c>
      <c r="E149" s="27"/>
      <c r="F149" s="27"/>
      <c r="G149" s="57"/>
      <c r="H149" s="89"/>
      <c r="I149" s="89"/>
      <c r="J149" s="90"/>
      <c r="K149" s="89"/>
      <c r="L149" s="27"/>
    </row>
    <row r="150" spans="1:12" ht="27" customHeight="1" thickBot="1" x14ac:dyDescent="0.45">
      <c r="A150" s="53">
        <v>1695</v>
      </c>
      <c r="B150" s="53" t="s">
        <v>246</v>
      </c>
      <c r="C150" s="54"/>
      <c r="D150" s="57">
        <v>0</v>
      </c>
      <c r="E150" s="27"/>
      <c r="F150" s="27"/>
      <c r="G150" s="57"/>
      <c r="H150" s="91"/>
      <c r="I150" s="92" t="s">
        <v>195</v>
      </c>
      <c r="J150" s="93"/>
      <c r="K150" s="94">
        <f>+K12+K82</f>
        <v>12191940714</v>
      </c>
      <c r="L150" s="27"/>
    </row>
    <row r="151" spans="1:12" ht="27" customHeight="1" thickTop="1" x14ac:dyDescent="0.4">
      <c r="E151" s="27"/>
      <c r="F151" s="27"/>
      <c r="G151" s="57"/>
      <c r="H151" s="89"/>
      <c r="I151" s="89"/>
      <c r="J151" s="90"/>
      <c r="K151" s="89"/>
      <c r="L151" s="27"/>
    </row>
    <row r="152" spans="1:12" ht="27" customHeight="1" x14ac:dyDescent="0.4">
      <c r="A152" s="89"/>
      <c r="B152" s="89"/>
      <c r="C152" s="90"/>
      <c r="D152" s="89"/>
      <c r="E152" s="27"/>
      <c r="F152" s="27"/>
      <c r="G152" s="57"/>
      <c r="H152" s="89"/>
      <c r="I152" s="89"/>
      <c r="J152" s="90"/>
      <c r="K152" s="89"/>
      <c r="L152" s="27"/>
    </row>
    <row r="153" spans="1:12" ht="27" customHeight="1" x14ac:dyDescent="0.4">
      <c r="A153" s="89"/>
      <c r="B153" s="89"/>
      <c r="C153" s="90"/>
      <c r="D153" s="89"/>
      <c r="E153" s="27"/>
      <c r="F153" s="27"/>
      <c r="G153" s="57"/>
      <c r="H153" s="32">
        <v>3</v>
      </c>
      <c r="I153" s="32" t="s">
        <v>110</v>
      </c>
      <c r="J153" s="79"/>
      <c r="K153" s="95"/>
      <c r="L153" s="27"/>
    </row>
    <row r="154" spans="1:12" ht="27" customHeight="1" x14ac:dyDescent="0.4">
      <c r="A154" s="46">
        <v>17</v>
      </c>
      <c r="B154" s="46" t="s">
        <v>54</v>
      </c>
      <c r="C154" s="50"/>
      <c r="D154" s="48">
        <f>SUM(D156:D164)</f>
        <v>0</v>
      </c>
      <c r="E154" s="27"/>
      <c r="F154" s="27"/>
      <c r="G154" s="57"/>
      <c r="H154" s="96"/>
      <c r="I154" s="96"/>
      <c r="J154" s="97"/>
      <c r="K154" s="95"/>
      <c r="L154" s="27"/>
    </row>
    <row r="155" spans="1:12" ht="27" customHeight="1" x14ac:dyDescent="0.4">
      <c r="A155" s="46"/>
      <c r="B155" s="46"/>
      <c r="C155" s="50"/>
      <c r="D155" s="49"/>
      <c r="E155" s="27"/>
      <c r="F155" s="27"/>
      <c r="G155" s="57"/>
      <c r="H155" s="46">
        <v>31</v>
      </c>
      <c r="I155" s="46" t="s">
        <v>196</v>
      </c>
      <c r="J155" s="47"/>
      <c r="K155" s="48">
        <f>SUM(K157:K164)</f>
        <v>58765494949</v>
      </c>
      <c r="L155" s="27"/>
    </row>
    <row r="156" spans="1:12" ht="27" customHeight="1" x14ac:dyDescent="0.4">
      <c r="A156" s="53">
        <v>1703</v>
      </c>
      <c r="B156" s="53" t="s">
        <v>55</v>
      </c>
      <c r="C156" s="54"/>
      <c r="D156" s="57">
        <v>0</v>
      </c>
      <c r="E156" s="27"/>
      <c r="F156" s="27"/>
      <c r="G156" s="57"/>
      <c r="H156" s="98"/>
      <c r="I156" s="98"/>
      <c r="J156" s="99"/>
      <c r="K156" s="98"/>
      <c r="L156" s="27"/>
    </row>
    <row r="157" spans="1:12" ht="27" customHeight="1" x14ac:dyDescent="0.4">
      <c r="A157" s="53">
        <v>1704</v>
      </c>
      <c r="B157" s="53" t="s">
        <v>56</v>
      </c>
      <c r="C157" s="54"/>
      <c r="D157" s="57">
        <v>0</v>
      </c>
      <c r="E157" s="27"/>
      <c r="F157" s="27"/>
      <c r="G157" s="57"/>
      <c r="H157" s="53">
        <v>3105</v>
      </c>
      <c r="I157" s="53" t="s">
        <v>111</v>
      </c>
      <c r="J157" s="54"/>
      <c r="K157" s="55">
        <v>73254783915</v>
      </c>
      <c r="L157" s="27"/>
    </row>
    <row r="158" spans="1:12" ht="27" customHeight="1" x14ac:dyDescent="0.4">
      <c r="A158" s="53">
        <v>1705</v>
      </c>
      <c r="B158" s="53" t="s">
        <v>197</v>
      </c>
      <c r="C158" s="54"/>
      <c r="D158" s="57">
        <v>0</v>
      </c>
      <c r="E158" s="27"/>
      <c r="F158" s="27"/>
      <c r="G158" s="57"/>
      <c r="H158" s="53">
        <v>3109</v>
      </c>
      <c r="I158" s="53" t="s">
        <v>112</v>
      </c>
      <c r="J158" s="54"/>
      <c r="K158" s="55">
        <v>-22179633901</v>
      </c>
      <c r="L158" s="27"/>
    </row>
    <row r="159" spans="1:12" ht="27" customHeight="1" x14ac:dyDescent="0.4">
      <c r="A159" s="53">
        <v>1706</v>
      </c>
      <c r="B159" s="53" t="s">
        <v>198</v>
      </c>
      <c r="C159" s="54"/>
      <c r="D159" s="57">
        <v>0</v>
      </c>
      <c r="E159" s="27"/>
      <c r="F159" s="27"/>
      <c r="G159" s="57"/>
      <c r="H159" s="53">
        <v>3110</v>
      </c>
      <c r="I159" s="53" t="s">
        <v>113</v>
      </c>
      <c r="J159" s="54"/>
      <c r="K159" s="100">
        <f>+ACTIVIDAD2!D141</f>
        <v>7690344935</v>
      </c>
      <c r="L159" s="27"/>
    </row>
    <row r="160" spans="1:12" ht="27" customHeight="1" x14ac:dyDescent="0.4">
      <c r="A160" s="53">
        <v>1710</v>
      </c>
      <c r="B160" s="53" t="s">
        <v>199</v>
      </c>
      <c r="C160" s="54"/>
      <c r="D160" s="57">
        <f>+'[1]CGN-2005-001A'!H576</f>
        <v>0</v>
      </c>
      <c r="E160" s="27"/>
      <c r="F160" s="27"/>
      <c r="G160" s="57"/>
      <c r="H160" s="53">
        <v>3117</v>
      </c>
      <c r="I160" s="53" t="s">
        <v>114</v>
      </c>
      <c r="J160" s="54"/>
      <c r="K160" s="55">
        <v>0</v>
      </c>
      <c r="L160" s="27"/>
    </row>
    <row r="161" spans="1:12" ht="27" customHeight="1" x14ac:dyDescent="0.4">
      <c r="A161" s="53">
        <v>1711</v>
      </c>
      <c r="B161" s="53" t="s">
        <v>200</v>
      </c>
      <c r="C161" s="54" t="s">
        <v>201</v>
      </c>
      <c r="D161" s="57">
        <v>0</v>
      </c>
      <c r="E161" s="27"/>
      <c r="F161" s="27"/>
      <c r="G161" s="57"/>
      <c r="H161" s="53">
        <v>3125</v>
      </c>
      <c r="I161" s="53" t="s">
        <v>115</v>
      </c>
      <c r="J161" s="54"/>
      <c r="K161" s="55">
        <v>0</v>
      </c>
      <c r="L161" s="27"/>
    </row>
    <row r="162" spans="1:12" ht="27" customHeight="1" x14ac:dyDescent="0.4">
      <c r="A162" s="53">
        <v>1715</v>
      </c>
      <c r="B162" s="53" t="s">
        <v>202</v>
      </c>
      <c r="C162" s="54"/>
      <c r="D162" s="57">
        <v>0</v>
      </c>
      <c r="E162" s="27"/>
      <c r="F162" s="27"/>
      <c r="G162" s="57"/>
      <c r="H162" s="53">
        <v>3125</v>
      </c>
      <c r="I162" s="53" t="s">
        <v>116</v>
      </c>
      <c r="J162" s="54"/>
      <c r="K162" s="55">
        <v>0</v>
      </c>
      <c r="L162" s="27"/>
    </row>
    <row r="163" spans="1:12" ht="27" customHeight="1" x14ac:dyDescent="0.4">
      <c r="A163" s="53">
        <v>1720</v>
      </c>
      <c r="B163" s="53" t="s">
        <v>203</v>
      </c>
      <c r="C163" s="54" t="s">
        <v>201</v>
      </c>
      <c r="D163" s="57">
        <v>0</v>
      </c>
      <c r="E163" s="27"/>
      <c r="F163" s="27"/>
      <c r="G163" s="57"/>
      <c r="H163" s="53">
        <v>3128</v>
      </c>
      <c r="I163" s="53" t="s">
        <v>249</v>
      </c>
      <c r="J163" s="54"/>
      <c r="K163" s="55">
        <v>0</v>
      </c>
      <c r="L163" s="27"/>
    </row>
    <row r="164" spans="1:12" ht="27" customHeight="1" x14ac:dyDescent="0.4">
      <c r="A164" s="53">
        <v>1785</v>
      </c>
      <c r="B164" s="53" t="s">
        <v>247</v>
      </c>
      <c r="C164" s="54" t="s">
        <v>201</v>
      </c>
      <c r="D164" s="57">
        <v>0</v>
      </c>
      <c r="E164" s="27"/>
      <c r="F164" s="27"/>
      <c r="G164" s="57"/>
      <c r="H164" s="53">
        <v>3145</v>
      </c>
      <c r="I164" s="53" t="s">
        <v>117</v>
      </c>
      <c r="J164" s="62"/>
      <c r="K164" s="55">
        <v>0</v>
      </c>
      <c r="L164" s="27"/>
    </row>
    <row r="165" spans="1:12" s="87" customFormat="1" ht="27" customHeight="1" x14ac:dyDescent="0.4">
      <c r="A165" s="101"/>
      <c r="B165" s="101"/>
      <c r="C165" s="102"/>
      <c r="D165" s="101"/>
      <c r="E165" s="27"/>
      <c r="F165" s="27"/>
      <c r="G165" s="57"/>
      <c r="H165" s="4"/>
      <c r="I165" s="4"/>
      <c r="J165" s="62"/>
      <c r="K165" s="4"/>
      <c r="L165" s="27"/>
    </row>
    <row r="166" spans="1:12" ht="27" customHeight="1" x14ac:dyDescent="0.4">
      <c r="A166" s="46">
        <v>19</v>
      </c>
      <c r="B166" s="46" t="s">
        <v>57</v>
      </c>
      <c r="C166" s="50"/>
      <c r="D166" s="48">
        <f>SUM(D168:D183)</f>
        <v>1003993729</v>
      </c>
      <c r="E166" s="27"/>
      <c r="F166" s="27"/>
      <c r="G166" s="57"/>
      <c r="H166" s="62"/>
      <c r="I166" s="62"/>
      <c r="J166" s="62"/>
      <c r="K166" s="62"/>
      <c r="L166" s="27"/>
    </row>
    <row r="167" spans="1:12" ht="27" customHeight="1" thickBot="1" x14ac:dyDescent="0.45">
      <c r="A167" s="46"/>
      <c r="B167" s="46"/>
      <c r="C167" s="50"/>
      <c r="D167" s="49"/>
      <c r="E167" s="27"/>
      <c r="F167" s="27"/>
      <c r="G167" s="57"/>
      <c r="H167" s="103"/>
      <c r="I167" s="92" t="s">
        <v>204</v>
      </c>
      <c r="J167" s="93"/>
      <c r="K167" s="94">
        <f>+K155</f>
        <v>58765494949</v>
      </c>
      <c r="L167" s="27"/>
    </row>
    <row r="168" spans="1:12" ht="27" customHeight="1" thickTop="1" x14ac:dyDescent="0.4">
      <c r="A168" s="53">
        <v>1901</v>
      </c>
      <c r="B168" s="53" t="s">
        <v>58</v>
      </c>
      <c r="C168" s="54"/>
      <c r="D168" s="77">
        <v>0</v>
      </c>
      <c r="E168" s="27"/>
      <c r="F168" s="27"/>
      <c r="G168" s="57"/>
      <c r="H168" s="103"/>
      <c r="I168" s="103"/>
      <c r="J168" s="104"/>
      <c r="K168" s="105"/>
      <c r="L168" s="27"/>
    </row>
    <row r="169" spans="1:12" s="106" customFormat="1" ht="27" customHeight="1" x14ac:dyDescent="0.4">
      <c r="A169" s="53">
        <v>1905</v>
      </c>
      <c r="B169" s="53" t="s">
        <v>185</v>
      </c>
      <c r="C169" s="54"/>
      <c r="D169" s="77">
        <v>0</v>
      </c>
      <c r="E169" s="27"/>
      <c r="F169" s="27"/>
      <c r="G169" s="89"/>
      <c r="H169" s="103"/>
      <c r="I169" s="103"/>
      <c r="J169" s="104"/>
      <c r="K169" s="105"/>
      <c r="L169" s="27"/>
    </row>
    <row r="170" spans="1:12" ht="27" customHeight="1" x14ac:dyDescent="0.4">
      <c r="A170" s="53">
        <v>1910</v>
      </c>
      <c r="B170" s="53" t="s">
        <v>61</v>
      </c>
      <c r="C170" s="54"/>
      <c r="D170" s="77">
        <f>+'[1]CGN-2005-001A'!H649</f>
        <v>0</v>
      </c>
      <c r="E170" s="27"/>
      <c r="F170" s="27"/>
      <c r="G170" s="89"/>
      <c r="H170" s="103"/>
      <c r="I170" s="103"/>
      <c r="J170" s="104"/>
      <c r="K170" s="105"/>
      <c r="L170" s="27"/>
    </row>
    <row r="171" spans="1:12" ht="27" customHeight="1" x14ac:dyDescent="0.4">
      <c r="A171" s="53">
        <v>1915</v>
      </c>
      <c r="B171" s="53" t="s">
        <v>62</v>
      </c>
      <c r="C171" s="54"/>
      <c r="D171" s="77">
        <f>+'[1]CGN-2005-001A'!H678</f>
        <v>0</v>
      </c>
      <c r="E171" s="27"/>
      <c r="F171" s="27"/>
      <c r="G171" s="49"/>
      <c r="H171" s="103"/>
      <c r="I171" s="103"/>
      <c r="J171" s="104"/>
      <c r="K171" s="105"/>
      <c r="L171" s="27"/>
    </row>
    <row r="172" spans="1:12" s="107" customFormat="1" ht="27" customHeight="1" x14ac:dyDescent="0.4">
      <c r="A172" s="53">
        <v>1902</v>
      </c>
      <c r="B172" s="53" t="s">
        <v>59</v>
      </c>
      <c r="C172" s="54"/>
      <c r="D172" s="77">
        <v>0</v>
      </c>
      <c r="E172" s="27"/>
      <c r="F172" s="27"/>
      <c r="G172" s="49"/>
      <c r="H172" s="103"/>
      <c r="I172" s="103"/>
      <c r="J172" s="104"/>
      <c r="K172" s="105"/>
      <c r="L172" s="27"/>
    </row>
    <row r="173" spans="1:12" s="107" customFormat="1" ht="27" customHeight="1" x14ac:dyDescent="0.4">
      <c r="A173" s="53">
        <v>1922</v>
      </c>
      <c r="B173" s="72" t="s">
        <v>186</v>
      </c>
      <c r="C173" s="73" t="s">
        <v>201</v>
      </c>
      <c r="D173" s="77">
        <v>0</v>
      </c>
      <c r="E173" s="27"/>
      <c r="F173" s="27"/>
      <c r="G173" s="57"/>
      <c r="H173" s="103"/>
      <c r="I173" s="103"/>
      <c r="J173" s="104"/>
      <c r="K173" s="105"/>
      <c r="L173" s="27"/>
    </row>
    <row r="174" spans="1:12" s="107" customFormat="1" ht="27" customHeight="1" x14ac:dyDescent="0.4">
      <c r="A174" s="53">
        <v>1925</v>
      </c>
      <c r="B174" s="72" t="s">
        <v>63</v>
      </c>
      <c r="C174" s="54" t="s">
        <v>201</v>
      </c>
      <c r="D174" s="77">
        <v>0</v>
      </c>
      <c r="E174" s="27"/>
      <c r="F174" s="27"/>
      <c r="G174" s="57"/>
      <c r="H174" s="103"/>
      <c r="I174" s="103"/>
      <c r="J174" s="104"/>
      <c r="K174" s="105"/>
      <c r="L174" s="27"/>
    </row>
    <row r="175" spans="1:12" s="107" customFormat="1" ht="27" customHeight="1" x14ac:dyDescent="0.4">
      <c r="A175" s="53">
        <v>1926</v>
      </c>
      <c r="B175" s="72" t="s">
        <v>187</v>
      </c>
      <c r="C175" s="54"/>
      <c r="D175" s="77">
        <v>0</v>
      </c>
      <c r="E175" s="27"/>
      <c r="F175" s="27"/>
      <c r="G175" s="57"/>
      <c r="H175" s="103"/>
      <c r="I175" s="103"/>
      <c r="J175" s="104"/>
      <c r="K175" s="105"/>
      <c r="L175" s="27"/>
    </row>
    <row r="176" spans="1:12" s="108" customFormat="1" ht="27" customHeight="1" x14ac:dyDescent="0.4">
      <c r="A176" s="53">
        <v>1930</v>
      </c>
      <c r="B176" s="72" t="s">
        <v>64</v>
      </c>
      <c r="C176" s="54"/>
      <c r="D176" s="77">
        <f>+'[1]CGN-2005-001A'!H713</f>
        <v>0</v>
      </c>
      <c r="E176" s="27"/>
      <c r="F176" s="27"/>
      <c r="G176" s="57"/>
      <c r="H176" s="103"/>
      <c r="I176" s="103"/>
      <c r="J176" s="104"/>
      <c r="K176" s="105"/>
      <c r="L176" s="27"/>
    </row>
    <row r="177" spans="1:16" s="107" customFormat="1" ht="27" customHeight="1" x14ac:dyDescent="0.4">
      <c r="A177" s="53">
        <v>1935</v>
      </c>
      <c r="B177" s="72" t="s">
        <v>65</v>
      </c>
      <c r="C177" s="54"/>
      <c r="D177" s="77">
        <f>+'[1]CGN-2005-001A'!H719</f>
        <v>0</v>
      </c>
      <c r="E177" s="27"/>
      <c r="F177" s="27"/>
      <c r="G177" s="57"/>
      <c r="H177" s="103"/>
      <c r="I177" s="103"/>
      <c r="J177" s="104"/>
      <c r="K177" s="105"/>
      <c r="L177" s="27"/>
    </row>
    <row r="178" spans="1:16" s="107" customFormat="1" ht="27" customHeight="1" x14ac:dyDescent="0.4">
      <c r="A178" s="53">
        <v>1941</v>
      </c>
      <c r="B178" s="72" t="s">
        <v>66</v>
      </c>
      <c r="C178" s="54"/>
      <c r="D178" s="77">
        <f>+'[1]CGN-2005-001A'!H725</f>
        <v>0</v>
      </c>
      <c r="E178" s="27"/>
      <c r="F178" s="27"/>
      <c r="G178" s="57"/>
      <c r="H178" s="103"/>
      <c r="I178" s="103"/>
      <c r="J178" s="104"/>
      <c r="K178" s="105"/>
      <c r="L178" s="27"/>
    </row>
    <row r="179" spans="1:16" s="107" customFormat="1" ht="27" customHeight="1" x14ac:dyDescent="0.4">
      <c r="A179" s="53">
        <v>1942</v>
      </c>
      <c r="B179" s="72" t="s">
        <v>67</v>
      </c>
      <c r="C179" s="54" t="s">
        <v>201</v>
      </c>
      <c r="D179" s="77">
        <f>+'[1]CGN-2005-001A'!H732</f>
        <v>0</v>
      </c>
      <c r="E179" s="27"/>
      <c r="F179" s="27"/>
      <c r="G179" s="57"/>
      <c r="H179" s="103"/>
      <c r="I179" s="103"/>
      <c r="J179" s="104"/>
      <c r="K179" s="105"/>
      <c r="L179" s="27"/>
    </row>
    <row r="180" spans="1:16" s="107" customFormat="1" ht="27" customHeight="1" x14ac:dyDescent="0.4">
      <c r="A180" s="53">
        <v>1960</v>
      </c>
      <c r="B180" s="72" t="s">
        <v>53</v>
      </c>
      <c r="C180" s="54"/>
      <c r="D180" s="77">
        <f>+'[1]CGN-2005-001A'!H738</f>
        <v>0</v>
      </c>
      <c r="E180" s="27"/>
      <c r="F180" s="27"/>
      <c r="G180" s="57"/>
      <c r="H180" s="103"/>
      <c r="I180" s="103"/>
      <c r="J180" s="104"/>
      <c r="K180" s="105"/>
      <c r="L180" s="27"/>
    </row>
    <row r="181" spans="1:16" s="107" customFormat="1" ht="27" customHeight="1" x14ac:dyDescent="0.4">
      <c r="A181" s="53">
        <v>1970</v>
      </c>
      <c r="B181" s="72" t="s">
        <v>68</v>
      </c>
      <c r="C181" s="81"/>
      <c r="D181" s="77">
        <v>1072085029</v>
      </c>
      <c r="E181" s="27"/>
      <c r="F181" s="27"/>
      <c r="G181" s="57"/>
      <c r="H181" s="103"/>
      <c r="I181" s="103"/>
      <c r="J181" s="104"/>
      <c r="K181" s="105"/>
      <c r="L181" s="27"/>
    </row>
    <row r="182" spans="1:16" s="107" customFormat="1" ht="27" customHeight="1" x14ac:dyDescent="0.4">
      <c r="A182" s="53">
        <v>1975</v>
      </c>
      <c r="B182" s="72" t="s">
        <v>69</v>
      </c>
      <c r="C182" s="81"/>
      <c r="D182" s="77">
        <v>-68091300</v>
      </c>
      <c r="E182" s="27"/>
      <c r="F182" s="27"/>
      <c r="G182" s="101"/>
      <c r="H182" s="103"/>
      <c r="I182" s="103"/>
      <c r="J182" s="104"/>
      <c r="K182" s="105"/>
      <c r="L182" s="27"/>
    </row>
    <row r="183" spans="1:16" s="109" customFormat="1" ht="27" customHeight="1" x14ac:dyDescent="0.4">
      <c r="A183" s="80"/>
      <c r="B183" s="72"/>
      <c r="C183" s="54"/>
      <c r="D183" s="77"/>
      <c r="E183" s="27"/>
      <c r="F183" s="27"/>
      <c r="G183" s="49"/>
      <c r="H183" s="103"/>
      <c r="I183" s="103"/>
      <c r="J183" s="104"/>
      <c r="K183" s="105"/>
      <c r="L183" s="27"/>
    </row>
    <row r="184" spans="1:16" s="107" customFormat="1" ht="27" customHeight="1" x14ac:dyDescent="0.4">
      <c r="A184" s="62"/>
      <c r="B184" s="62"/>
      <c r="C184" s="62"/>
      <c r="D184" s="62"/>
      <c r="E184" s="27"/>
      <c r="F184" s="27"/>
      <c r="G184" s="49"/>
      <c r="H184" s="103"/>
      <c r="I184" s="103"/>
      <c r="J184" s="104"/>
      <c r="K184" s="105"/>
      <c r="L184" s="27"/>
    </row>
    <row r="185" spans="1:16" s="107" customFormat="1" ht="27" customHeight="1" x14ac:dyDescent="0.4">
      <c r="A185" s="64"/>
      <c r="B185" s="65"/>
      <c r="C185" s="68"/>
      <c r="D185" s="63"/>
      <c r="E185" s="27"/>
      <c r="F185" s="27"/>
      <c r="G185" s="57"/>
      <c r="H185" s="103"/>
      <c r="I185" s="103"/>
      <c r="J185" s="104"/>
      <c r="K185" s="105"/>
      <c r="L185" s="27"/>
    </row>
    <row r="186" spans="1:16" s="112" customFormat="1" ht="27" customHeight="1" thickBot="1" x14ac:dyDescent="0.45">
      <c r="A186" s="64"/>
      <c r="B186" s="92" t="s">
        <v>205</v>
      </c>
      <c r="C186" s="93"/>
      <c r="D186" s="110">
        <f>+D12+D88</f>
        <v>70957435663</v>
      </c>
      <c r="E186" s="27"/>
      <c r="F186" s="27"/>
      <c r="G186" s="57"/>
      <c r="H186" s="111"/>
      <c r="I186" s="92" t="s">
        <v>206</v>
      </c>
      <c r="J186" s="93"/>
      <c r="K186" s="94">
        <f>+K150+K167</f>
        <v>70957435663</v>
      </c>
      <c r="L186" s="27"/>
      <c r="M186" s="85"/>
      <c r="N186" s="85"/>
      <c r="O186" s="85"/>
      <c r="P186" s="85"/>
    </row>
    <row r="187" spans="1:16" s="112" customFormat="1" ht="27" customHeight="1" thickTop="1" x14ac:dyDescent="0.4">
      <c r="A187" s="64"/>
      <c r="B187" s="92"/>
      <c r="C187" s="93"/>
      <c r="D187" s="38"/>
      <c r="E187" s="27"/>
      <c r="F187" s="27"/>
      <c r="G187" s="57"/>
      <c r="H187" s="111"/>
      <c r="I187" s="92"/>
      <c r="J187" s="93"/>
      <c r="K187" s="113">
        <f>+D186-K186</f>
        <v>0</v>
      </c>
      <c r="L187" s="27"/>
      <c r="M187" s="89"/>
      <c r="N187" s="89"/>
      <c r="O187" s="89"/>
      <c r="P187" s="89"/>
    </row>
    <row r="188" spans="1:16" s="85" customFormat="1" ht="27" customHeight="1" x14ac:dyDescent="0.4">
      <c r="A188" s="64"/>
      <c r="B188" s="92"/>
      <c r="C188" s="93"/>
      <c r="D188" s="38"/>
      <c r="E188" s="27"/>
      <c r="F188" s="27"/>
      <c r="G188" s="57"/>
      <c r="H188" s="111"/>
      <c r="I188" s="92"/>
      <c r="J188" s="93"/>
      <c r="K188" s="114"/>
      <c r="L188" s="27"/>
      <c r="M188" s="89"/>
      <c r="N188" s="89"/>
      <c r="O188" s="89"/>
      <c r="P188" s="89"/>
    </row>
    <row r="189" spans="1:16" s="89" customFormat="1" ht="27" customHeight="1" x14ac:dyDescent="0.4">
      <c r="A189" s="92">
        <v>8</v>
      </c>
      <c r="B189" s="92" t="s">
        <v>118</v>
      </c>
      <c r="C189" s="93"/>
      <c r="D189" s="115">
        <f>+D190+D191+D192</f>
        <v>0</v>
      </c>
      <c r="E189" s="27"/>
      <c r="F189" s="27"/>
      <c r="G189" s="57"/>
      <c r="H189" s="92">
        <v>9</v>
      </c>
      <c r="I189" s="92" t="s">
        <v>121</v>
      </c>
      <c r="J189" s="93"/>
      <c r="K189" s="115">
        <f>+K190+K191+K192</f>
        <v>0</v>
      </c>
      <c r="L189" s="27"/>
    </row>
    <row r="190" spans="1:16" s="89" customFormat="1" ht="27" customHeight="1" x14ac:dyDescent="0.4">
      <c r="A190" s="116">
        <v>81</v>
      </c>
      <c r="B190" s="116" t="s">
        <v>207</v>
      </c>
      <c r="C190" s="117"/>
      <c r="D190" s="118">
        <v>0</v>
      </c>
      <c r="E190" s="27"/>
      <c r="F190" s="27"/>
      <c r="G190" s="57"/>
      <c r="H190" s="116">
        <v>91</v>
      </c>
      <c r="I190" s="116" t="s">
        <v>208</v>
      </c>
      <c r="J190" s="117"/>
      <c r="K190" s="113">
        <v>7895102896</v>
      </c>
      <c r="L190" s="27"/>
    </row>
    <row r="191" spans="1:16" s="89" customFormat="1" ht="27" customHeight="1" x14ac:dyDescent="0.4">
      <c r="A191" s="116">
        <v>83</v>
      </c>
      <c r="B191" s="116" t="s">
        <v>119</v>
      </c>
      <c r="C191" s="117"/>
      <c r="D191" s="118">
        <v>259249176</v>
      </c>
      <c r="E191" s="27"/>
      <c r="F191" s="27"/>
      <c r="G191" s="57"/>
      <c r="H191" s="116">
        <v>93</v>
      </c>
      <c r="I191" s="116" t="s">
        <v>122</v>
      </c>
      <c r="J191" s="117"/>
      <c r="K191" s="113">
        <v>0</v>
      </c>
      <c r="L191" s="27"/>
    </row>
    <row r="192" spans="1:16" s="89" customFormat="1" ht="27" customHeight="1" x14ac:dyDescent="0.4">
      <c r="A192" s="119">
        <v>89</v>
      </c>
      <c r="B192" s="119" t="s">
        <v>120</v>
      </c>
      <c r="C192" s="120"/>
      <c r="D192" s="121">
        <v>-259249176</v>
      </c>
      <c r="E192" s="27"/>
      <c r="F192" s="27"/>
      <c r="G192" s="57"/>
      <c r="H192" s="116">
        <v>99</v>
      </c>
      <c r="I192" s="119" t="s">
        <v>123</v>
      </c>
      <c r="J192" s="120"/>
      <c r="K192" s="122">
        <v>-7895102896</v>
      </c>
      <c r="L192" s="27"/>
    </row>
    <row r="193" spans="1:16" s="89" customFormat="1" ht="27" customHeight="1" x14ac:dyDescent="0.4">
      <c r="A193" s="123"/>
      <c r="B193" s="123"/>
      <c r="C193" s="123"/>
      <c r="D193" s="123"/>
      <c r="E193" s="27"/>
      <c r="F193" s="27"/>
      <c r="G193" s="57"/>
      <c r="H193" s="116"/>
      <c r="I193" s="119"/>
      <c r="J193" s="119"/>
      <c r="K193" s="122"/>
      <c r="L193" s="27"/>
    </row>
    <row r="194" spans="1:16" s="89" customFormat="1" ht="27" customHeight="1" x14ac:dyDescent="0.4">
      <c r="A194" s="123"/>
      <c r="B194" s="123"/>
      <c r="C194" s="123"/>
      <c r="D194" s="123"/>
      <c r="E194" s="27"/>
      <c r="F194" s="27"/>
      <c r="G194" s="57"/>
      <c r="H194" s="117"/>
      <c r="I194" s="120"/>
      <c r="J194" s="120"/>
      <c r="K194" s="124"/>
      <c r="L194" s="27"/>
    </row>
    <row r="195" spans="1:16" s="89" customFormat="1" ht="27" customHeight="1" x14ac:dyDescent="0.4">
      <c r="A195" s="123"/>
      <c r="B195" s="123"/>
      <c r="C195" s="123"/>
      <c r="D195" s="123"/>
      <c r="E195" s="27"/>
      <c r="F195" s="27"/>
      <c r="G195" s="57"/>
      <c r="H195" s="117"/>
      <c r="I195" s="120"/>
      <c r="J195" s="120"/>
      <c r="K195" s="124"/>
      <c r="L195" s="27"/>
    </row>
    <row r="196" spans="1:16" s="89" customFormat="1" ht="27" customHeight="1" x14ac:dyDescent="0.4">
      <c r="A196" s="123"/>
      <c r="B196" s="123"/>
      <c r="C196" s="123"/>
      <c r="D196" s="123"/>
      <c r="E196" s="27"/>
      <c r="F196" s="27"/>
      <c r="G196" s="57"/>
      <c r="H196" s="123"/>
      <c r="I196" s="123"/>
      <c r="J196" s="123"/>
      <c r="K196" s="123"/>
      <c r="L196" s="27"/>
    </row>
    <row r="197" spans="1:16" s="60" customFormat="1" ht="27" customHeight="1" x14ac:dyDescent="0.4">
      <c r="A197" s="92"/>
      <c r="B197" s="228" t="s">
        <v>256</v>
      </c>
      <c r="C197" s="228"/>
      <c r="D197" s="38"/>
      <c r="E197" s="27"/>
      <c r="F197" s="229" t="s">
        <v>257</v>
      </c>
      <c r="G197" s="229"/>
      <c r="H197" s="229"/>
      <c r="I197" s="229"/>
      <c r="J197" s="125" t="s">
        <v>209</v>
      </c>
      <c r="K197" s="125"/>
      <c r="L197" s="125"/>
      <c r="N197" s="89"/>
    </row>
    <row r="198" spans="1:16" s="60" customFormat="1" ht="27" customHeight="1" x14ac:dyDescent="0.4">
      <c r="A198" s="119"/>
      <c r="B198" s="230" t="s">
        <v>253</v>
      </c>
      <c r="C198" s="230"/>
      <c r="D198" s="121"/>
      <c r="E198" s="27"/>
      <c r="F198" s="231" t="s">
        <v>210</v>
      </c>
      <c r="G198" s="231"/>
      <c r="H198" s="231"/>
      <c r="I198" s="231"/>
      <c r="J198" s="126" t="s">
        <v>211</v>
      </c>
      <c r="K198" s="126"/>
      <c r="L198" s="126"/>
      <c r="N198" s="89"/>
    </row>
    <row r="199" spans="1:16" s="89" customFormat="1" ht="27" customHeight="1" x14ac:dyDescent="0.4">
      <c r="A199" s="127"/>
      <c r="B199" s="127"/>
      <c r="C199" s="127"/>
      <c r="D199" s="128"/>
      <c r="E199" s="27"/>
      <c r="F199" s="27"/>
      <c r="G199" s="62"/>
      <c r="H199" s="128"/>
      <c r="I199" s="128"/>
      <c r="J199" s="128"/>
      <c r="K199" s="128"/>
      <c r="L199" s="27"/>
    </row>
    <row r="200" spans="1:16" s="89" customFormat="1" ht="27" customHeight="1" x14ac:dyDescent="0.4">
      <c r="A200" s="127"/>
      <c r="B200" s="127"/>
      <c r="C200" s="127"/>
      <c r="D200" s="128"/>
      <c r="E200" s="27"/>
      <c r="F200" s="27"/>
      <c r="G200" s="63"/>
      <c r="H200" s="128"/>
      <c r="I200" s="128"/>
      <c r="J200" s="128"/>
      <c r="K200" s="128"/>
      <c r="L200" s="27"/>
    </row>
    <row r="201" spans="1:16" s="89" customFormat="1" ht="27" customHeight="1" x14ac:dyDescent="0.4">
      <c r="A201" s="127"/>
      <c r="B201" s="127"/>
      <c r="C201" s="127"/>
      <c r="D201" s="128"/>
      <c r="E201" s="27"/>
      <c r="F201" s="27"/>
      <c r="G201" s="38"/>
      <c r="H201" s="128"/>
      <c r="I201" s="128"/>
      <c r="J201" s="128"/>
      <c r="K201" s="128"/>
      <c r="L201" s="27"/>
    </row>
    <row r="202" spans="1:16" s="89" customFormat="1" ht="27" customHeight="1" x14ac:dyDescent="0.4">
      <c r="A202" s="129"/>
      <c r="B202" s="129"/>
      <c r="C202" s="129"/>
      <c r="D202" s="62"/>
      <c r="E202" s="27"/>
      <c r="F202" s="27"/>
      <c r="G202" s="38"/>
      <c r="H202" s="62"/>
      <c r="I202" s="62"/>
      <c r="J202" s="62"/>
      <c r="K202" s="62"/>
      <c r="L202" s="27"/>
      <c r="M202" s="101"/>
      <c r="N202" s="101"/>
      <c r="O202" s="101"/>
      <c r="P202" s="101"/>
    </row>
    <row r="203" spans="1:16" s="89" customFormat="1" ht="27" customHeight="1" x14ac:dyDescent="0.4">
      <c r="A203" s="74"/>
      <c r="B203" s="74"/>
      <c r="C203" s="74"/>
      <c r="D203" s="74"/>
      <c r="E203" s="27"/>
      <c r="F203" s="27"/>
      <c r="G203" s="38"/>
      <c r="H203" s="130"/>
      <c r="I203" s="130"/>
      <c r="J203" s="130"/>
      <c r="K203" s="131"/>
      <c r="L203" s="27"/>
      <c r="M203" s="98"/>
      <c r="N203" s="98"/>
      <c r="O203" s="98"/>
      <c r="P203" s="98"/>
    </row>
    <row r="204" spans="1:16" s="101" customFormat="1" ht="27" customHeight="1" x14ac:dyDescent="0.4">
      <c r="A204" s="227"/>
      <c r="B204" s="227"/>
      <c r="C204" s="227"/>
      <c r="D204" s="227"/>
      <c r="E204" s="27"/>
      <c r="F204" s="27"/>
      <c r="G204" s="132"/>
      <c r="H204" s="133"/>
      <c r="I204" s="232"/>
      <c r="J204" s="232"/>
      <c r="K204" s="232"/>
      <c r="L204" s="27"/>
      <c r="M204" s="98"/>
      <c r="N204" s="98"/>
      <c r="O204" s="98"/>
      <c r="P204" s="98"/>
    </row>
    <row r="205" spans="1:16" s="98" customFormat="1" ht="27" customHeight="1" x14ac:dyDescent="0.4">
      <c r="A205" s="227"/>
      <c r="B205" s="227"/>
      <c r="C205" s="227"/>
      <c r="D205" s="227"/>
      <c r="E205" s="27"/>
      <c r="F205" s="27"/>
      <c r="G205" s="118"/>
      <c r="H205" s="134"/>
      <c r="I205" s="133"/>
      <c r="J205" s="133"/>
      <c r="K205" s="133"/>
      <c r="L205" s="27"/>
    </row>
    <row r="206" spans="1:16" s="98" customFormat="1" ht="27" customHeight="1" x14ac:dyDescent="0.4">
      <c r="A206" s="227"/>
      <c r="B206" s="227"/>
      <c r="C206" s="227"/>
      <c r="D206" s="227"/>
      <c r="E206" s="27"/>
      <c r="F206" s="27"/>
      <c r="G206" s="118"/>
      <c r="H206" s="135"/>
      <c r="I206" s="135"/>
      <c r="J206" s="135"/>
      <c r="K206" s="135"/>
      <c r="L206" s="27"/>
    </row>
    <row r="207" spans="1:16" s="98" customFormat="1" ht="27" customHeight="1" x14ac:dyDescent="0.4">
      <c r="A207" s="62"/>
      <c r="B207" s="62"/>
      <c r="C207" s="62"/>
      <c r="D207" s="62"/>
      <c r="E207" s="27"/>
      <c r="F207" s="27"/>
      <c r="G207" s="121"/>
      <c r="H207" s="62"/>
      <c r="I207" s="62"/>
      <c r="J207" s="62"/>
      <c r="K207" s="62"/>
      <c r="L207" s="27"/>
    </row>
    <row r="208" spans="1:16" s="98" customFormat="1" ht="27" customHeight="1" x14ac:dyDescent="0.4">
      <c r="A208" s="62"/>
      <c r="B208" s="62"/>
      <c r="C208" s="62"/>
      <c r="D208" s="62"/>
      <c r="E208" s="27"/>
      <c r="F208" s="27"/>
      <c r="G208" s="123"/>
      <c r="H208" s="62"/>
      <c r="I208" s="62"/>
      <c r="J208" s="62"/>
      <c r="K208" s="62"/>
      <c r="L208" s="27"/>
    </row>
    <row r="209" spans="1:16" s="98" customFormat="1" ht="27" customHeight="1" x14ac:dyDescent="0.4">
      <c r="A209" s="62"/>
      <c r="B209" s="62"/>
      <c r="C209" s="62"/>
      <c r="D209" s="62"/>
      <c r="E209" s="27"/>
      <c r="F209" s="27"/>
      <c r="G209" s="123"/>
      <c r="H209" s="62"/>
      <c r="I209" s="62"/>
      <c r="J209" s="62"/>
      <c r="K209" s="62"/>
      <c r="L209" s="27"/>
      <c r="M209" s="103"/>
      <c r="N209" s="103"/>
      <c r="O209" s="103"/>
      <c r="P209" s="103"/>
    </row>
    <row r="210" spans="1:16" s="98" customFormat="1" ht="27" customHeight="1" x14ac:dyDescent="0.4">
      <c r="A210" s="62"/>
      <c r="B210" s="62"/>
      <c r="C210" s="62"/>
      <c r="D210" s="62"/>
      <c r="E210" s="27"/>
      <c r="F210" s="27"/>
      <c r="G210" s="123"/>
      <c r="H210" s="4"/>
      <c r="I210" s="4"/>
      <c r="J210" s="4"/>
      <c r="K210" s="4"/>
      <c r="L210" s="27"/>
      <c r="M210" s="52"/>
      <c r="N210" s="52"/>
      <c r="O210" s="52"/>
      <c r="P210" s="52"/>
    </row>
    <row r="211" spans="1:16" s="103" customFormat="1" ht="27" customHeight="1" x14ac:dyDescent="0.4">
      <c r="A211" s="4"/>
      <c r="B211" s="4"/>
      <c r="C211" s="4"/>
      <c r="D211" s="4"/>
      <c r="E211" s="27"/>
      <c r="F211" s="27"/>
      <c r="G211" s="123"/>
      <c r="H211" s="4"/>
      <c r="I211" s="4"/>
      <c r="J211" s="4"/>
      <c r="K211" s="4"/>
      <c r="L211" s="27"/>
      <c r="M211" s="52"/>
      <c r="N211" s="52"/>
      <c r="O211" s="52"/>
      <c r="P211" s="52"/>
    </row>
    <row r="212" spans="1:16" s="52" customFormat="1" ht="27" customHeight="1" x14ac:dyDescent="0.4">
      <c r="A212" s="4"/>
      <c r="B212" s="4"/>
      <c r="C212" s="4"/>
      <c r="D212" s="4"/>
      <c r="E212" s="27"/>
      <c r="F212" s="27"/>
      <c r="G212" s="133"/>
      <c r="H212" s="4"/>
      <c r="I212" s="4"/>
      <c r="J212" s="4"/>
      <c r="K212" s="4"/>
      <c r="L212" s="27"/>
    </row>
    <row r="213" spans="1:16" s="52" customFormat="1" ht="27" customHeight="1" x14ac:dyDescent="0.4">
      <c r="A213" s="64"/>
      <c r="B213" s="65"/>
      <c r="C213" s="65"/>
      <c r="D213" s="63"/>
      <c r="E213" s="27"/>
      <c r="F213" s="27"/>
      <c r="G213" s="128"/>
      <c r="H213" s="4"/>
      <c r="I213" s="4"/>
      <c r="J213" s="4"/>
      <c r="K213" s="4"/>
      <c r="L213" s="27"/>
      <c r="M213" s="136"/>
      <c r="N213" s="136"/>
      <c r="O213" s="136"/>
      <c r="P213" s="136"/>
    </row>
    <row r="214" spans="1:16" s="52" customFormat="1" ht="27" customHeight="1" x14ac:dyDescent="0.4">
      <c r="A214" s="64"/>
      <c r="B214" s="65"/>
      <c r="C214" s="65"/>
      <c r="D214" s="63"/>
      <c r="E214" s="27"/>
      <c r="F214" s="27"/>
      <c r="G214" s="128"/>
      <c r="H214" s="4"/>
      <c r="I214" s="4"/>
      <c r="J214" s="4"/>
      <c r="K214" s="4"/>
      <c r="L214" s="27"/>
      <c r="M214" s="136"/>
      <c r="N214" s="136"/>
      <c r="O214" s="136"/>
      <c r="P214" s="136"/>
    </row>
    <row r="215" spans="1:16" s="136" customFormat="1" ht="27" customHeight="1" x14ac:dyDescent="0.4">
      <c r="A215" s="64"/>
      <c r="B215" s="65"/>
      <c r="C215" s="65"/>
      <c r="D215" s="63"/>
      <c r="E215" s="27"/>
      <c r="F215" s="27"/>
      <c r="G215" s="128"/>
      <c r="H215" s="4"/>
      <c r="I215" s="4"/>
      <c r="J215" s="4"/>
      <c r="K215" s="4"/>
      <c r="L215" s="27"/>
      <c r="M215" s="62"/>
      <c r="N215" s="62"/>
      <c r="O215" s="62"/>
      <c r="P215" s="62"/>
    </row>
    <row r="216" spans="1:16" s="136" customFormat="1" ht="27" customHeight="1" x14ac:dyDescent="0.4">
      <c r="A216" s="64"/>
      <c r="B216" s="65"/>
      <c r="C216" s="65"/>
      <c r="D216" s="63"/>
      <c r="E216" s="27"/>
      <c r="F216" s="27"/>
      <c r="G216" s="128"/>
      <c r="H216" s="4"/>
      <c r="I216" s="4"/>
      <c r="J216" s="4"/>
      <c r="K216" s="4"/>
      <c r="L216" s="27"/>
      <c r="M216" s="62"/>
      <c r="N216" s="62"/>
      <c r="O216" s="62"/>
      <c r="P216" s="62"/>
    </row>
    <row r="217" spans="1:16" s="62" customFormat="1" ht="27" customHeight="1" x14ac:dyDescent="0.4">
      <c r="A217" s="64"/>
      <c r="B217" s="65"/>
      <c r="C217" s="65"/>
      <c r="D217" s="63"/>
      <c r="E217" s="27"/>
      <c r="F217" s="27"/>
      <c r="H217" s="4"/>
      <c r="I217" s="4"/>
      <c r="J217" s="4"/>
      <c r="K217" s="4"/>
      <c r="L217" s="27"/>
      <c r="M217" s="74"/>
      <c r="N217" s="74"/>
      <c r="O217" s="74"/>
      <c r="P217" s="74"/>
    </row>
    <row r="218" spans="1:16" s="62" customFormat="1" ht="27" customHeight="1" x14ac:dyDescent="0.4">
      <c r="A218" s="64"/>
      <c r="B218" s="65"/>
      <c r="C218" s="65"/>
      <c r="D218" s="63"/>
      <c r="E218" s="27"/>
      <c r="F218" s="27"/>
      <c r="G218" s="74"/>
      <c r="H218" s="4"/>
      <c r="I218" s="4"/>
      <c r="J218" s="4"/>
      <c r="K218" s="4"/>
      <c r="L218" s="27"/>
      <c r="M218" s="74"/>
      <c r="N218" s="74"/>
      <c r="O218" s="74"/>
      <c r="P218" s="74"/>
    </row>
    <row r="219" spans="1:16" s="74" customFormat="1" ht="27" customHeight="1" x14ac:dyDescent="0.4">
      <c r="A219" s="64"/>
      <c r="B219" s="65"/>
      <c r="C219" s="65"/>
      <c r="D219" s="63"/>
      <c r="E219" s="27"/>
      <c r="F219" s="27"/>
      <c r="G219" s="133"/>
      <c r="H219" s="4"/>
      <c r="I219" s="4"/>
      <c r="J219" s="4"/>
      <c r="K219" s="4"/>
      <c r="L219" s="27"/>
      <c r="M219" s="62"/>
      <c r="N219" s="62"/>
      <c r="O219" s="62"/>
      <c r="P219" s="62"/>
    </row>
    <row r="220" spans="1:16" s="74" customFormat="1" ht="27" customHeight="1" x14ac:dyDescent="0.4">
      <c r="A220" s="64"/>
      <c r="B220" s="65"/>
      <c r="C220" s="65"/>
      <c r="D220" s="63"/>
      <c r="E220" s="27"/>
      <c r="F220" s="27"/>
      <c r="G220" s="123"/>
      <c r="H220" s="4"/>
      <c r="I220" s="4"/>
      <c r="J220" s="4"/>
      <c r="K220" s="4"/>
      <c r="L220" s="27"/>
      <c r="M220" s="137"/>
      <c r="N220" s="137"/>
      <c r="O220" s="137"/>
      <c r="P220" s="137"/>
    </row>
    <row r="221" spans="1:16" s="62" customFormat="1" ht="27" customHeight="1" x14ac:dyDescent="0.4">
      <c r="A221" s="64"/>
      <c r="B221" s="65"/>
      <c r="C221" s="65"/>
      <c r="D221" s="63"/>
      <c r="G221" s="138"/>
      <c r="H221" s="4"/>
      <c r="I221" s="4"/>
      <c r="J221" s="4"/>
      <c r="K221" s="4"/>
      <c r="L221" s="27"/>
      <c r="M221" s="86"/>
      <c r="N221" s="86"/>
      <c r="O221" s="86"/>
      <c r="P221" s="86"/>
    </row>
    <row r="222" spans="1:16" s="137" customFormat="1" ht="27" customHeight="1" x14ac:dyDescent="0.4">
      <c r="A222" s="64"/>
      <c r="B222" s="65"/>
      <c r="C222" s="65"/>
      <c r="D222" s="63"/>
      <c r="E222" s="123"/>
      <c r="F222" s="123"/>
      <c r="G222" s="62"/>
      <c r="H222" s="4"/>
      <c r="I222" s="4"/>
      <c r="J222" s="4"/>
      <c r="K222" s="4"/>
      <c r="L222" s="27"/>
      <c r="M222" s="104"/>
      <c r="N222" s="104"/>
      <c r="O222" s="104"/>
      <c r="P222" s="104"/>
    </row>
    <row r="223" spans="1:16" s="86" customFormat="1" ht="27" customHeight="1" x14ac:dyDescent="0.4">
      <c r="A223" s="64"/>
      <c r="B223" s="65"/>
      <c r="C223" s="65"/>
      <c r="D223" s="63"/>
      <c r="E223" s="138"/>
      <c r="F223" s="138"/>
      <c r="G223" s="62"/>
      <c r="H223" s="4"/>
      <c r="I223" s="4"/>
      <c r="J223" s="4"/>
      <c r="K223" s="4"/>
      <c r="L223" s="27"/>
      <c r="M223" s="62"/>
      <c r="N223" s="62"/>
      <c r="O223" s="62"/>
      <c r="P223" s="62"/>
    </row>
    <row r="224" spans="1:16" s="104" customFormat="1" ht="27" customHeight="1" x14ac:dyDescent="0.4">
      <c r="A224" s="64"/>
      <c r="B224" s="65"/>
      <c r="C224" s="65"/>
      <c r="D224" s="63"/>
      <c r="E224" s="135"/>
      <c r="F224" s="135"/>
      <c r="G224" s="62"/>
      <c r="H224" s="4"/>
      <c r="I224" s="4"/>
      <c r="J224" s="4"/>
      <c r="K224" s="4"/>
      <c r="L224" s="27"/>
      <c r="M224" s="62"/>
      <c r="N224" s="62"/>
      <c r="O224" s="62"/>
      <c r="P224" s="62"/>
    </row>
    <row r="225" spans="1:12" s="62" customFormat="1" ht="27" customHeight="1" x14ac:dyDescent="0.4">
      <c r="A225" s="64"/>
      <c r="B225" s="65"/>
      <c r="C225" s="65"/>
      <c r="D225" s="63"/>
      <c r="E225" s="27"/>
      <c r="F225" s="27"/>
      <c r="H225" s="4"/>
      <c r="I225" s="4"/>
      <c r="J225" s="4"/>
      <c r="K225" s="4"/>
      <c r="L225" s="27"/>
    </row>
    <row r="226" spans="1:12" s="62" customFormat="1" ht="27" customHeight="1" x14ac:dyDescent="0.4">
      <c r="A226" s="64"/>
      <c r="B226" s="65"/>
      <c r="C226" s="65"/>
      <c r="D226" s="63"/>
      <c r="E226" s="27"/>
      <c r="F226" s="27"/>
      <c r="G226" s="4"/>
      <c r="H226" s="4"/>
      <c r="I226" s="4"/>
      <c r="J226" s="4"/>
      <c r="K226" s="4"/>
      <c r="L226" s="27"/>
    </row>
    <row r="227" spans="1:12" s="62" customFormat="1" ht="27" customHeight="1" x14ac:dyDescent="0.4">
      <c r="A227" s="64"/>
      <c r="B227" s="65"/>
      <c r="C227" s="65"/>
      <c r="D227" s="63"/>
      <c r="E227" s="27"/>
      <c r="F227" s="27"/>
      <c r="G227" s="4"/>
      <c r="H227" s="4"/>
      <c r="I227" s="4"/>
      <c r="J227" s="4"/>
      <c r="K227" s="4"/>
      <c r="L227" s="27"/>
    </row>
    <row r="228" spans="1:12" s="62" customFormat="1" ht="27" customHeight="1" x14ac:dyDescent="0.4">
      <c r="A228" s="64"/>
      <c r="B228" s="65"/>
      <c r="C228" s="65"/>
      <c r="D228" s="63"/>
      <c r="E228" s="27"/>
      <c r="F228" s="27"/>
      <c r="G228" s="63"/>
      <c r="H228" s="4"/>
      <c r="I228" s="4"/>
      <c r="J228" s="4"/>
      <c r="K228" s="4"/>
      <c r="L228" s="27"/>
    </row>
    <row r="229" spans="1:12" s="62" customFormat="1" ht="27" customHeight="1" x14ac:dyDescent="0.4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27"/>
    </row>
    <row r="230" spans="1:12" s="62" customFormat="1" ht="27" customHeight="1" x14ac:dyDescent="0.4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27"/>
    </row>
    <row r="231" spans="1:12" s="62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</row>
    <row r="232" spans="1:12" s="62" customFormat="1" ht="27" customHeight="1" x14ac:dyDescent="0.4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27"/>
    </row>
    <row r="233" spans="1:12" s="62" customFormat="1" ht="27" customHeight="1" x14ac:dyDescent="0.4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27"/>
    </row>
    <row r="234" spans="1:12" s="62" customFormat="1" ht="27" customHeight="1" x14ac:dyDescent="0.4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27"/>
    </row>
    <row r="235" spans="1:12" s="62" customFormat="1" ht="27" customHeight="1" x14ac:dyDescent="0.4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27"/>
    </row>
    <row r="236" spans="1:12" s="62" customFormat="1" ht="27" customHeight="1" x14ac:dyDescent="0.4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27"/>
    </row>
    <row r="237" spans="1:12" s="62" customFormat="1" ht="27" customHeight="1" x14ac:dyDescent="0.4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27"/>
    </row>
    <row r="238" spans="1:12" s="62" customFormat="1" ht="27" customHeight="1" x14ac:dyDescent="0.4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27"/>
    </row>
    <row r="239" spans="1:12" s="62" customFormat="1" ht="27" customHeight="1" x14ac:dyDescent="0.4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27"/>
    </row>
    <row r="240" spans="1:12" s="62" customFormat="1" ht="27" customHeight="1" x14ac:dyDescent="0.4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27"/>
    </row>
    <row r="241" spans="1:253" s="62" customFormat="1" ht="27" customHeight="1" x14ac:dyDescent="0.4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27"/>
    </row>
    <row r="242" spans="1:253" s="62" customFormat="1" ht="27" customHeight="1" x14ac:dyDescent="0.4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27"/>
    </row>
    <row r="243" spans="1:253" s="62" customFormat="1" ht="27" customHeight="1" x14ac:dyDescent="0.4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27"/>
    </row>
    <row r="244" spans="1:253" s="62" customFormat="1" ht="27" customHeight="1" x14ac:dyDescent="0.4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27"/>
    </row>
    <row r="245" spans="1:253" s="62" customFormat="1" ht="27" customHeight="1" x14ac:dyDescent="0.4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27"/>
    </row>
    <row r="246" spans="1:253" s="62" customFormat="1" ht="27" customHeight="1" x14ac:dyDescent="0.4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27"/>
    </row>
    <row r="247" spans="1:253" s="139" customFormat="1" ht="27" customHeight="1" x14ac:dyDescent="0.4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27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  <c r="BM247" s="62"/>
      <c r="BN247" s="62"/>
      <c r="BO247" s="62"/>
      <c r="BP247" s="62"/>
      <c r="BQ247" s="62"/>
      <c r="BR247" s="62"/>
      <c r="BS247" s="62"/>
      <c r="BT247" s="62"/>
      <c r="BU247" s="62"/>
      <c r="BV247" s="62"/>
      <c r="BW247" s="62"/>
      <c r="BX247" s="62"/>
      <c r="BY247" s="62"/>
      <c r="BZ247" s="62"/>
      <c r="CA247" s="62"/>
      <c r="CB247" s="62"/>
      <c r="CC247" s="62"/>
      <c r="CD247" s="62"/>
      <c r="CE247" s="62"/>
      <c r="CF247" s="62"/>
      <c r="CG247" s="62"/>
      <c r="CH247" s="62"/>
      <c r="CI247" s="62"/>
      <c r="CJ247" s="62"/>
      <c r="CK247" s="62"/>
      <c r="CL247" s="62"/>
      <c r="CM247" s="62"/>
      <c r="CN247" s="62"/>
      <c r="CO247" s="62"/>
      <c r="CP247" s="62"/>
      <c r="CQ247" s="62"/>
      <c r="CR247" s="62"/>
      <c r="CS247" s="62"/>
      <c r="CT247" s="62"/>
      <c r="CU247" s="62"/>
      <c r="CV247" s="62"/>
      <c r="CW247" s="62"/>
      <c r="CX247" s="62"/>
      <c r="CY247" s="62"/>
      <c r="CZ247" s="62"/>
      <c r="DA247" s="62"/>
      <c r="DB247" s="62"/>
      <c r="DC247" s="62"/>
      <c r="DD247" s="62"/>
      <c r="DE247" s="62"/>
      <c r="DF247" s="62"/>
      <c r="DG247" s="62"/>
      <c r="DH247" s="62"/>
      <c r="DI247" s="62"/>
      <c r="DJ247" s="62"/>
      <c r="DK247" s="62"/>
      <c r="DL247" s="62"/>
      <c r="DM247" s="62"/>
      <c r="DN247" s="62"/>
      <c r="DO247" s="62"/>
      <c r="DP247" s="62"/>
      <c r="DQ247" s="62"/>
      <c r="DR247" s="62"/>
      <c r="DS247" s="62"/>
      <c r="DT247" s="62"/>
      <c r="DU247" s="62"/>
      <c r="DV247" s="62"/>
      <c r="DW247" s="62"/>
      <c r="DX247" s="62"/>
      <c r="DY247" s="62"/>
      <c r="DZ247" s="62"/>
      <c r="EA247" s="62"/>
      <c r="EB247" s="62"/>
      <c r="EC247" s="62"/>
      <c r="ED247" s="62"/>
      <c r="EE247" s="62"/>
      <c r="EF247" s="62"/>
      <c r="EG247" s="62"/>
      <c r="EH247" s="62"/>
      <c r="EI247" s="62"/>
      <c r="EJ247" s="62"/>
      <c r="EK247" s="62"/>
      <c r="EL247" s="62"/>
      <c r="EM247" s="62"/>
      <c r="EN247" s="62"/>
      <c r="EO247" s="62"/>
      <c r="EP247" s="62"/>
      <c r="EQ247" s="62"/>
      <c r="ER247" s="62"/>
      <c r="ES247" s="62"/>
      <c r="ET247" s="62"/>
      <c r="EU247" s="62"/>
      <c r="EV247" s="62"/>
      <c r="EW247" s="62"/>
      <c r="EX247" s="62"/>
      <c r="EY247" s="62"/>
      <c r="EZ247" s="62"/>
      <c r="FA247" s="62"/>
      <c r="FB247" s="62"/>
      <c r="FC247" s="62"/>
      <c r="FD247" s="62"/>
      <c r="FE247" s="62"/>
      <c r="FF247" s="62"/>
      <c r="FG247" s="62"/>
      <c r="FH247" s="62"/>
      <c r="FI247" s="62"/>
      <c r="FJ247" s="62"/>
      <c r="FK247" s="62"/>
      <c r="FL247" s="62"/>
      <c r="FM247" s="62"/>
      <c r="FN247" s="62"/>
      <c r="FO247" s="62"/>
      <c r="FP247" s="62"/>
      <c r="FQ247" s="62"/>
      <c r="FR247" s="62"/>
      <c r="FS247" s="62"/>
      <c r="FT247" s="62"/>
      <c r="FU247" s="62"/>
      <c r="FV247" s="62"/>
      <c r="FW247" s="62"/>
      <c r="FX247" s="62"/>
      <c r="FY247" s="62"/>
      <c r="FZ247" s="62"/>
      <c r="GA247" s="62"/>
      <c r="GB247" s="62"/>
      <c r="GC247" s="62"/>
      <c r="GD247" s="62"/>
      <c r="GE247" s="62"/>
      <c r="GF247" s="62"/>
      <c r="GG247" s="62"/>
      <c r="GH247" s="62"/>
      <c r="GI247" s="62"/>
      <c r="GJ247" s="62"/>
      <c r="GK247" s="62"/>
      <c r="GL247" s="62"/>
      <c r="GM247" s="62"/>
      <c r="GN247" s="62"/>
      <c r="GO247" s="62"/>
      <c r="GP247" s="62"/>
      <c r="GQ247" s="62"/>
      <c r="GR247" s="62"/>
      <c r="GS247" s="62"/>
      <c r="GT247" s="62"/>
      <c r="GU247" s="62"/>
      <c r="GV247" s="62"/>
      <c r="GW247" s="62"/>
      <c r="GX247" s="62"/>
      <c r="GY247" s="62"/>
      <c r="GZ247" s="62"/>
      <c r="HA247" s="62"/>
      <c r="HB247" s="62"/>
      <c r="HC247" s="62"/>
      <c r="HD247" s="62"/>
      <c r="HE247" s="62"/>
      <c r="HF247" s="62"/>
      <c r="HG247" s="62"/>
      <c r="HH247" s="62"/>
      <c r="HI247" s="62"/>
      <c r="HJ247" s="62"/>
      <c r="HK247" s="62"/>
      <c r="HL247" s="62"/>
      <c r="HM247" s="62"/>
      <c r="HN247" s="62"/>
      <c r="HO247" s="62"/>
      <c r="HP247" s="62"/>
      <c r="HQ247" s="62"/>
      <c r="HR247" s="62"/>
      <c r="HS247" s="62"/>
      <c r="HT247" s="62"/>
      <c r="HU247" s="62"/>
      <c r="HV247" s="62"/>
      <c r="HW247" s="62"/>
      <c r="HX247" s="62"/>
      <c r="HY247" s="62"/>
      <c r="HZ247" s="62"/>
      <c r="IA247" s="62"/>
      <c r="IB247" s="62"/>
      <c r="IC247" s="62"/>
      <c r="ID247" s="62"/>
      <c r="IE247" s="62"/>
      <c r="IF247" s="62"/>
      <c r="IG247" s="62"/>
      <c r="IH247" s="62"/>
      <c r="II247" s="62"/>
      <c r="IJ247" s="62"/>
      <c r="IK247" s="62"/>
      <c r="IL247" s="62"/>
      <c r="IM247" s="62"/>
      <c r="IN247" s="62"/>
      <c r="IO247" s="62"/>
      <c r="IP247" s="62"/>
      <c r="IQ247" s="62"/>
      <c r="IR247" s="62"/>
      <c r="IS247" s="62"/>
    </row>
    <row r="248" spans="1:253" s="139" customFormat="1" ht="27" customHeight="1" x14ac:dyDescent="0.4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2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</row>
    <row r="249" spans="1:253" s="139" customFormat="1" ht="27" customHeight="1" x14ac:dyDescent="0.4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27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</row>
    <row r="250" spans="1:253" s="139" customFormat="1" ht="27" customHeight="1" x14ac:dyDescent="0.4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27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</row>
    <row r="251" spans="1:253" s="139" customFormat="1" ht="27" customHeight="1" x14ac:dyDescent="0.4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27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</row>
    <row r="252" spans="1:253" s="139" customFormat="1" ht="27" customHeight="1" x14ac:dyDescent="0.4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27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</row>
    <row r="253" spans="1:253" s="139" customFormat="1" ht="27" customHeight="1" x14ac:dyDescent="0.4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27"/>
      <c r="M253" s="4"/>
      <c r="N253" s="4"/>
      <c r="O253" s="4"/>
      <c r="P253" s="4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</row>
    <row r="254" spans="1:253" s="139" customFormat="1" ht="27" customHeight="1" x14ac:dyDescent="0.4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27"/>
      <c r="M254" s="4"/>
      <c r="N254" s="4"/>
      <c r="O254" s="4"/>
      <c r="P254" s="4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</row>
    <row r="255" spans="1:253" s="140" customFormat="1" ht="27" customHeight="1" x14ac:dyDescent="0.4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27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  <c r="II255" s="4"/>
      <c r="IJ255" s="4"/>
      <c r="IK255" s="4"/>
      <c r="IL255" s="4"/>
      <c r="IM255" s="4"/>
      <c r="IN255" s="4"/>
      <c r="IO255" s="4"/>
      <c r="IP255" s="4"/>
      <c r="IQ255" s="4"/>
      <c r="IR255" s="4"/>
      <c r="IS255" s="4"/>
    </row>
    <row r="256" spans="1:253" s="140" customFormat="1" ht="27" customHeight="1" x14ac:dyDescent="0.4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</row>
    <row r="257" spans="1:248" s="140" customFormat="1" ht="27" customHeight="1" x14ac:dyDescent="0.4">
      <c r="A257" s="64"/>
      <c r="B257" s="65"/>
      <c r="C257" s="65"/>
      <c r="D257" s="63"/>
      <c r="E257" s="27"/>
      <c r="F257" s="27"/>
      <c r="G257" s="63"/>
      <c r="H257" s="4"/>
      <c r="I257" s="4"/>
      <c r="J257" s="4"/>
      <c r="K257" s="4"/>
      <c r="L257" s="2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</row>
    <row r="258" spans="1:248" s="140" customFormat="1" ht="27" customHeight="1" x14ac:dyDescent="0.4">
      <c r="A258" s="64"/>
      <c r="B258" s="65"/>
      <c r="C258" s="65"/>
      <c r="D258" s="63"/>
      <c r="E258" s="27"/>
      <c r="F258" s="27"/>
      <c r="G258" s="63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</row>
    <row r="259" spans="1:248" ht="26.25" x14ac:dyDescent="0.4">
      <c r="E259" s="27"/>
      <c r="F259" s="27"/>
      <c r="L259" s="27"/>
    </row>
    <row r="260" spans="1:248" ht="26.25" x14ac:dyDescent="0.4">
      <c r="E260" s="27"/>
      <c r="F260" s="27"/>
      <c r="L260" s="27"/>
    </row>
    <row r="261" spans="1:248" ht="26.25" x14ac:dyDescent="0.4">
      <c r="E261" s="27"/>
      <c r="F261" s="27"/>
      <c r="L261" s="27"/>
    </row>
    <row r="262" spans="1:248" ht="26.25" x14ac:dyDescent="0.4">
      <c r="E262" s="27"/>
      <c r="F262" s="27"/>
      <c r="L262" s="27"/>
    </row>
    <row r="263" spans="1:248" ht="26.25" x14ac:dyDescent="0.4">
      <c r="E263" s="27"/>
      <c r="F263" s="27"/>
      <c r="L263" s="27"/>
    </row>
    <row r="264" spans="1:248" ht="26.25" x14ac:dyDescent="0.4">
      <c r="E264" s="27"/>
      <c r="F264" s="27"/>
      <c r="L264" s="27"/>
    </row>
    <row r="265" spans="1:248" ht="26.25" x14ac:dyDescent="0.4">
      <c r="E265" s="27"/>
      <c r="F265" s="27"/>
      <c r="L265" s="27"/>
    </row>
    <row r="266" spans="1:248" ht="26.25" x14ac:dyDescent="0.4">
      <c r="E266" s="27"/>
      <c r="F266" s="27"/>
      <c r="L266" s="27"/>
    </row>
    <row r="267" spans="1:248" ht="26.25" x14ac:dyDescent="0.4">
      <c r="E267" s="27"/>
      <c r="F267" s="27"/>
      <c r="L267" s="27"/>
    </row>
    <row r="268" spans="1:248" ht="26.25" x14ac:dyDescent="0.4">
      <c r="E268" s="27"/>
      <c r="F268" s="27"/>
      <c r="L268" s="27"/>
    </row>
    <row r="269" spans="1:248" ht="26.25" x14ac:dyDescent="0.4">
      <c r="E269" s="27"/>
      <c r="F269" s="27"/>
      <c r="L269" s="27"/>
    </row>
    <row r="270" spans="1:248" ht="26.25" x14ac:dyDescent="0.4">
      <c r="E270" s="27"/>
      <c r="F270" s="27"/>
      <c r="L270" s="27"/>
    </row>
    <row r="271" spans="1:248" ht="26.25" x14ac:dyDescent="0.4">
      <c r="E271" s="27"/>
      <c r="F271" s="27"/>
      <c r="L271" s="27"/>
    </row>
    <row r="272" spans="1:248" ht="26.25" x14ac:dyDescent="0.4">
      <c r="E272" s="27"/>
      <c r="F272" s="27"/>
      <c r="L272" s="27"/>
    </row>
    <row r="273" spans="5:12" ht="26.25" x14ac:dyDescent="0.4">
      <c r="E273" s="27"/>
      <c r="F273" s="27"/>
      <c r="L273" s="27"/>
    </row>
    <row r="274" spans="5:12" ht="26.25" x14ac:dyDescent="0.4">
      <c r="E274" s="27"/>
      <c r="F274" s="27"/>
      <c r="L274" s="27"/>
    </row>
    <row r="275" spans="5:12" ht="26.25" x14ac:dyDescent="0.4">
      <c r="E275" s="27"/>
      <c r="F275" s="27"/>
      <c r="L275" s="27"/>
    </row>
    <row r="276" spans="5:12" ht="26.25" x14ac:dyDescent="0.4">
      <c r="E276" s="27"/>
      <c r="F276" s="27"/>
      <c r="L276" s="27"/>
    </row>
    <row r="277" spans="5:12" ht="26.25" x14ac:dyDescent="0.4">
      <c r="E277" s="27"/>
      <c r="F277" s="27"/>
      <c r="L277" s="27"/>
    </row>
    <row r="278" spans="5:12" ht="26.25" x14ac:dyDescent="0.4">
      <c r="E278" s="27"/>
      <c r="F278" s="27"/>
      <c r="L278" s="27"/>
    </row>
    <row r="279" spans="5:12" ht="26.25" x14ac:dyDescent="0.4">
      <c r="E279" s="27"/>
      <c r="F279" s="27"/>
      <c r="L279" s="27"/>
    </row>
    <row r="280" spans="5:12" ht="26.25" x14ac:dyDescent="0.4">
      <c r="E280" s="27"/>
      <c r="F280" s="27"/>
      <c r="L280" s="27"/>
    </row>
    <row r="281" spans="5:12" ht="26.25" x14ac:dyDescent="0.4">
      <c r="E281" s="27"/>
      <c r="F281" s="27"/>
      <c r="L281" s="27"/>
    </row>
    <row r="282" spans="5:12" ht="26.25" x14ac:dyDescent="0.4">
      <c r="E282" s="27"/>
      <c r="F282" s="27"/>
      <c r="L282" s="27"/>
    </row>
    <row r="283" spans="5:12" ht="26.25" x14ac:dyDescent="0.4">
      <c r="E283" s="27"/>
      <c r="F283" s="27"/>
      <c r="L283" s="27"/>
    </row>
    <row r="284" spans="5:12" ht="26.25" x14ac:dyDescent="0.4">
      <c r="E284" s="27"/>
      <c r="F284" s="27"/>
      <c r="L284" s="27"/>
    </row>
    <row r="285" spans="5:12" ht="26.25" x14ac:dyDescent="0.4">
      <c r="E285" s="27"/>
      <c r="F285" s="27"/>
      <c r="L285" s="27"/>
    </row>
    <row r="286" spans="5:12" ht="26.25" x14ac:dyDescent="0.4">
      <c r="E286" s="27"/>
      <c r="F286" s="27"/>
      <c r="L286" s="27"/>
    </row>
    <row r="287" spans="5:12" ht="26.25" x14ac:dyDescent="0.4">
      <c r="E287" s="27"/>
      <c r="F287" s="27"/>
      <c r="L287" s="27"/>
    </row>
    <row r="288" spans="5:12" ht="26.25" x14ac:dyDescent="0.4">
      <c r="E288" s="27"/>
      <c r="F288" s="27"/>
      <c r="L288" s="27"/>
    </row>
    <row r="289" spans="5:12" ht="26.25" x14ac:dyDescent="0.4">
      <c r="E289" s="27"/>
      <c r="F289" s="27"/>
      <c r="L289" s="27"/>
    </row>
    <row r="290" spans="5:12" ht="26.25" x14ac:dyDescent="0.4">
      <c r="E290" s="27"/>
      <c r="F290" s="27"/>
      <c r="L290" s="27"/>
    </row>
    <row r="291" spans="5:12" ht="26.25" x14ac:dyDescent="0.4">
      <c r="E291" s="27"/>
      <c r="F291" s="27"/>
      <c r="L291" s="27"/>
    </row>
    <row r="292" spans="5:12" ht="26.25" x14ac:dyDescent="0.4">
      <c r="E292" s="27"/>
      <c r="F292" s="27"/>
      <c r="L292" s="27"/>
    </row>
    <row r="293" spans="5:12" ht="26.25" x14ac:dyDescent="0.4">
      <c r="E293" s="27"/>
      <c r="F293" s="27"/>
      <c r="L293" s="27"/>
    </row>
    <row r="294" spans="5:12" ht="26.25" x14ac:dyDescent="0.4">
      <c r="E294" s="27"/>
      <c r="F294" s="27"/>
      <c r="L294" s="27"/>
    </row>
    <row r="295" spans="5:12" ht="26.25" x14ac:dyDescent="0.4">
      <c r="E295" s="27"/>
      <c r="F295" s="27"/>
      <c r="L295" s="27"/>
    </row>
    <row r="296" spans="5:12" ht="26.25" x14ac:dyDescent="0.4">
      <c r="E296" s="27"/>
      <c r="F296" s="27"/>
      <c r="L296" s="27"/>
    </row>
    <row r="297" spans="5:12" ht="26.25" x14ac:dyDescent="0.4">
      <c r="E297" s="27"/>
      <c r="F297" s="27"/>
    </row>
    <row r="298" spans="5:12" ht="26.25" x14ac:dyDescent="0.4">
      <c r="E298" s="27"/>
      <c r="F298" s="27"/>
    </row>
    <row r="299" spans="5:12" ht="26.25" x14ac:dyDescent="0.4">
      <c r="E299" s="27"/>
      <c r="F299" s="27"/>
    </row>
    <row r="300" spans="5:12" ht="26.25" x14ac:dyDescent="0.4">
      <c r="E300" s="27"/>
      <c r="F300" s="27"/>
    </row>
    <row r="301" spans="5:12" ht="26.25" x14ac:dyDescent="0.4">
      <c r="E301" s="27"/>
      <c r="F301" s="27"/>
    </row>
    <row r="302" spans="5:12" ht="26.25" x14ac:dyDescent="0.4">
      <c r="E302" s="27"/>
      <c r="F302" s="27"/>
    </row>
    <row r="303" spans="5:12" ht="26.25" x14ac:dyDescent="0.4">
      <c r="E303" s="27"/>
      <c r="F303" s="27"/>
    </row>
    <row r="304" spans="5:12" ht="26.25" x14ac:dyDescent="0.4">
      <c r="E304" s="27"/>
      <c r="F304" s="27"/>
    </row>
    <row r="305" spans="5:6" ht="26.25" x14ac:dyDescent="0.4">
      <c r="E305" s="27"/>
      <c r="F305" s="27"/>
    </row>
    <row r="306" spans="5:6" ht="26.25" x14ac:dyDescent="0.4">
      <c r="E306" s="27"/>
      <c r="F306" s="27"/>
    </row>
    <row r="307" spans="5:6" ht="26.25" x14ac:dyDescent="0.4">
      <c r="E307" s="27"/>
      <c r="F307" s="27"/>
    </row>
    <row r="308" spans="5:6" ht="26.25" x14ac:dyDescent="0.4">
      <c r="E308" s="27"/>
      <c r="F308" s="27"/>
    </row>
    <row r="309" spans="5:6" ht="26.25" x14ac:dyDescent="0.4">
      <c r="E309" s="27"/>
      <c r="F309" s="27"/>
    </row>
    <row r="310" spans="5:6" ht="26.25" x14ac:dyDescent="0.4">
      <c r="E310" s="27"/>
      <c r="F310" s="27"/>
    </row>
    <row r="311" spans="5:6" ht="26.25" x14ac:dyDescent="0.4">
      <c r="E311" s="27"/>
      <c r="F311" s="27"/>
    </row>
    <row r="312" spans="5:6" ht="26.25" x14ac:dyDescent="0.4">
      <c r="E312" s="27"/>
      <c r="F312" s="27"/>
    </row>
    <row r="313" spans="5:6" ht="26.25" x14ac:dyDescent="0.4">
      <c r="E313" s="27"/>
      <c r="F313" s="27"/>
    </row>
    <row r="314" spans="5:6" ht="26.25" x14ac:dyDescent="0.4">
      <c r="E314" s="27"/>
      <c r="F314" s="27"/>
    </row>
    <row r="315" spans="5:6" ht="26.25" x14ac:dyDescent="0.4">
      <c r="E315" s="27"/>
      <c r="F315" s="27"/>
    </row>
    <row r="316" spans="5:6" ht="26.25" x14ac:dyDescent="0.4">
      <c r="E316" s="27"/>
      <c r="F316" s="27"/>
    </row>
    <row r="317" spans="5:6" ht="26.25" x14ac:dyDescent="0.4">
      <c r="E317" s="27"/>
      <c r="F317" s="27"/>
    </row>
    <row r="318" spans="5:6" ht="26.25" x14ac:dyDescent="0.4">
      <c r="E318" s="27"/>
      <c r="F318" s="27"/>
    </row>
    <row r="319" spans="5:6" ht="26.25" x14ac:dyDescent="0.4">
      <c r="E319" s="27"/>
      <c r="F319" s="27"/>
    </row>
    <row r="320" spans="5:6" ht="26.25" x14ac:dyDescent="0.4">
      <c r="E320" s="27"/>
      <c r="F320" s="27"/>
    </row>
    <row r="321" spans="5:6" ht="26.25" x14ac:dyDescent="0.4">
      <c r="E321" s="27"/>
      <c r="F321" s="27"/>
    </row>
    <row r="322" spans="5:6" ht="26.25" x14ac:dyDescent="0.4">
      <c r="E322" s="27"/>
      <c r="F322" s="27"/>
    </row>
    <row r="323" spans="5:6" ht="26.25" x14ac:dyDescent="0.4">
      <c r="E323" s="27"/>
      <c r="F323" s="27"/>
    </row>
    <row r="324" spans="5:6" ht="26.25" x14ac:dyDescent="0.4">
      <c r="E324" s="27"/>
      <c r="F324" s="27"/>
    </row>
    <row r="325" spans="5:6" ht="26.25" x14ac:dyDescent="0.4">
      <c r="E325" s="27"/>
      <c r="F325" s="27"/>
    </row>
    <row r="326" spans="5:6" ht="26.25" x14ac:dyDescent="0.4">
      <c r="E326" s="27"/>
      <c r="F326" s="27"/>
    </row>
    <row r="327" spans="5:6" ht="26.25" x14ac:dyDescent="0.4">
      <c r="E327" s="27"/>
      <c r="F327" s="27"/>
    </row>
    <row r="328" spans="5:6" ht="26.25" x14ac:dyDescent="0.4">
      <c r="E328" s="27"/>
      <c r="F328" s="27"/>
    </row>
    <row r="329" spans="5:6" ht="26.25" x14ac:dyDescent="0.4">
      <c r="E329" s="27"/>
      <c r="F329" s="27"/>
    </row>
    <row r="330" spans="5:6" ht="26.25" x14ac:dyDescent="0.4">
      <c r="E330" s="27"/>
      <c r="F330" s="27"/>
    </row>
    <row r="331" spans="5:6" ht="26.25" x14ac:dyDescent="0.4">
      <c r="E331" s="27"/>
      <c r="F331" s="27"/>
    </row>
    <row r="332" spans="5:6" ht="26.25" x14ac:dyDescent="0.4">
      <c r="E332" s="27"/>
      <c r="F332" s="27"/>
    </row>
    <row r="333" spans="5:6" ht="26.25" x14ac:dyDescent="0.4">
      <c r="E333" s="27"/>
      <c r="F333" s="27"/>
    </row>
    <row r="334" spans="5:6" ht="26.25" x14ac:dyDescent="0.4">
      <c r="E334" s="27"/>
      <c r="F334" s="27"/>
    </row>
    <row r="335" spans="5:6" ht="26.25" x14ac:dyDescent="0.4">
      <c r="E335" s="27"/>
      <c r="F335" s="27"/>
    </row>
    <row r="336" spans="5:6" ht="26.25" x14ac:dyDescent="0.4">
      <c r="E336" s="27"/>
      <c r="F336" s="27"/>
    </row>
    <row r="337" spans="5:6" ht="26.25" x14ac:dyDescent="0.4">
      <c r="E337" s="27"/>
      <c r="F337" s="27"/>
    </row>
    <row r="338" spans="5:6" ht="26.25" x14ac:dyDescent="0.4">
      <c r="E338" s="27"/>
      <c r="F338" s="27"/>
    </row>
    <row r="339" spans="5:6" ht="26.25" x14ac:dyDescent="0.4">
      <c r="E339" s="27"/>
      <c r="F339" s="27"/>
    </row>
    <row r="340" spans="5:6" ht="26.25" x14ac:dyDescent="0.4">
      <c r="E340" s="27"/>
      <c r="F340" s="27"/>
    </row>
    <row r="341" spans="5:6" ht="26.25" x14ac:dyDescent="0.4">
      <c r="E341" s="27"/>
      <c r="F341" s="27"/>
    </row>
    <row r="342" spans="5:6" ht="26.25" x14ac:dyDescent="0.4">
      <c r="E342" s="27"/>
      <c r="F342" s="27"/>
    </row>
    <row r="343" spans="5:6" ht="26.25" x14ac:dyDescent="0.4">
      <c r="E343" s="27"/>
      <c r="F343" s="27"/>
    </row>
    <row r="344" spans="5:6" ht="26.25" x14ac:dyDescent="0.4">
      <c r="E344" s="27"/>
      <c r="F344" s="27"/>
    </row>
    <row r="345" spans="5:6" ht="26.25" x14ac:dyDescent="0.4">
      <c r="E345" s="27"/>
      <c r="F345" s="27"/>
    </row>
    <row r="346" spans="5:6" ht="26.25" x14ac:dyDescent="0.4">
      <c r="E346" s="27"/>
      <c r="F346" s="27"/>
    </row>
    <row r="347" spans="5:6" ht="26.25" x14ac:dyDescent="0.4">
      <c r="E347" s="27"/>
      <c r="F347" s="27"/>
    </row>
    <row r="348" spans="5:6" ht="26.25" x14ac:dyDescent="0.4">
      <c r="E348" s="27"/>
      <c r="F348" s="27"/>
    </row>
    <row r="349" spans="5:6" ht="26.25" x14ac:dyDescent="0.4">
      <c r="E349" s="27"/>
      <c r="F349" s="27"/>
    </row>
    <row r="350" spans="5:6" ht="26.25" x14ac:dyDescent="0.4">
      <c r="E350" s="27"/>
      <c r="F350" s="27"/>
    </row>
    <row r="351" spans="5:6" ht="26.25" x14ac:dyDescent="0.4">
      <c r="E351" s="27"/>
      <c r="F351" s="27"/>
    </row>
    <row r="352" spans="5:6" ht="26.25" x14ac:dyDescent="0.4">
      <c r="E352" s="27"/>
      <c r="F352" s="27"/>
    </row>
    <row r="353" spans="5:6" ht="26.25" x14ac:dyDescent="0.4">
      <c r="E353" s="27"/>
      <c r="F353" s="27"/>
    </row>
    <row r="354" spans="5:6" ht="26.25" x14ac:dyDescent="0.4">
      <c r="E354" s="27"/>
      <c r="F354" s="27"/>
    </row>
    <row r="355" spans="5:6" ht="26.25" x14ac:dyDescent="0.4">
      <c r="E355" s="27"/>
      <c r="F355" s="27"/>
    </row>
    <row r="356" spans="5:6" ht="26.25" x14ac:dyDescent="0.4">
      <c r="E356" s="27"/>
      <c r="F356" s="27"/>
    </row>
    <row r="357" spans="5:6" ht="26.25" x14ac:dyDescent="0.4">
      <c r="E357" s="27"/>
      <c r="F357" s="27"/>
    </row>
    <row r="358" spans="5:6" ht="26.25" x14ac:dyDescent="0.4">
      <c r="E358" s="27"/>
      <c r="F358" s="27"/>
    </row>
    <row r="359" spans="5:6" ht="26.25" x14ac:dyDescent="0.4">
      <c r="E359" s="27"/>
      <c r="F359" s="27"/>
    </row>
    <row r="360" spans="5:6" ht="26.25" x14ac:dyDescent="0.4">
      <c r="E360" s="27"/>
      <c r="F360" s="27"/>
    </row>
    <row r="361" spans="5:6" ht="26.25" x14ac:dyDescent="0.4">
      <c r="E361" s="27"/>
      <c r="F361" s="27"/>
    </row>
    <row r="362" spans="5:6" ht="26.25" x14ac:dyDescent="0.4">
      <c r="E362" s="27"/>
      <c r="F362" s="27"/>
    </row>
    <row r="363" spans="5:6" ht="26.25" x14ac:dyDescent="0.4">
      <c r="E363" s="27"/>
      <c r="F363" s="27"/>
    </row>
    <row r="364" spans="5:6" ht="26.25" x14ac:dyDescent="0.4">
      <c r="E364" s="27"/>
      <c r="F364" s="27"/>
    </row>
    <row r="365" spans="5:6" ht="26.25" x14ac:dyDescent="0.4">
      <c r="E365" s="27"/>
      <c r="F365" s="27"/>
    </row>
    <row r="366" spans="5:6" ht="26.25" x14ac:dyDescent="0.4">
      <c r="E366" s="27"/>
      <c r="F366" s="27"/>
    </row>
    <row r="367" spans="5:6" ht="26.25" x14ac:dyDescent="0.4">
      <c r="E367" s="27"/>
      <c r="F367" s="27"/>
    </row>
    <row r="368" spans="5:6" ht="26.25" x14ac:dyDescent="0.4">
      <c r="E368" s="27"/>
      <c r="F368" s="27"/>
    </row>
    <row r="369" spans="5:6" ht="26.25" x14ac:dyDescent="0.4">
      <c r="E369" s="27"/>
      <c r="F369" s="27"/>
    </row>
    <row r="370" spans="5:6" ht="26.25" x14ac:dyDescent="0.4">
      <c r="E370" s="27"/>
      <c r="F370" s="27"/>
    </row>
    <row r="371" spans="5:6" ht="26.25" x14ac:dyDescent="0.4">
      <c r="E371" s="27"/>
      <c r="F371" s="27"/>
    </row>
  </sheetData>
  <autoFilter ref="A1:IS371"/>
  <mergeCells count="8">
    <mergeCell ref="A205:D205"/>
    <mergeCell ref="A206:D206"/>
    <mergeCell ref="B197:C197"/>
    <mergeCell ref="F197:I197"/>
    <mergeCell ref="B198:C198"/>
    <mergeCell ref="F198:I198"/>
    <mergeCell ref="A204:D204"/>
    <mergeCell ref="I204:K204"/>
  </mergeCells>
  <pageMargins left="0.51181102362204722" right="0.51181102362204722" top="0.74803149606299213" bottom="0.74803149606299213" header="0.31496062992125984" footer="0.31496062992125984"/>
  <pageSetup scale="3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353"/>
  <sheetViews>
    <sheetView tabSelected="1" topLeftCell="A43" zoomScale="40" zoomScaleNormal="40" workbookViewId="0">
      <selection activeCell="D56" sqref="D56"/>
    </sheetView>
  </sheetViews>
  <sheetFormatPr baseColWidth="10" defaultRowHeight="12.75" x14ac:dyDescent="0.2"/>
  <cols>
    <col min="1" max="1" width="9.7109375" style="64" customWidth="1"/>
    <col min="2" max="2" width="100.7109375" style="65" customWidth="1"/>
    <col min="3" max="3" width="28" style="65" customWidth="1"/>
    <col min="4" max="4" width="48.85546875" style="4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8" width="29" style="4" bestFit="1" customWidth="1"/>
    <col min="9" max="16384" width="11.42578125" style="4"/>
  </cols>
  <sheetData>
    <row r="1" spans="1:8" s="52" customFormat="1" ht="27" customHeight="1" x14ac:dyDescent="0.35">
      <c r="A1" s="141"/>
      <c r="B1" s="142"/>
      <c r="C1" s="142"/>
      <c r="D1" s="142"/>
      <c r="E1" s="143"/>
      <c r="F1" s="144"/>
      <c r="G1" s="143"/>
      <c r="H1" s="145"/>
    </row>
    <row r="2" spans="1:8" s="8" customFormat="1" ht="27" customHeight="1" x14ac:dyDescent="0.4">
      <c r="A2" s="146" t="str">
        <f>+'[1]CGN-2005-001A'!B3</f>
        <v>UNIDAD ADMINISTRATIVA ESPECIAL CUERPO OFICIAL DE BOMBEROS</v>
      </c>
      <c r="B2" s="7"/>
      <c r="C2" s="7"/>
      <c r="D2" s="7"/>
      <c r="E2" s="147"/>
      <c r="G2" s="147"/>
      <c r="H2" s="6"/>
    </row>
    <row r="3" spans="1:8" s="8" customFormat="1" ht="27" customHeight="1" x14ac:dyDescent="0.4">
      <c r="A3" s="146" t="s">
        <v>251</v>
      </c>
      <c r="B3" s="7"/>
      <c r="C3" s="7"/>
      <c r="D3" s="7"/>
      <c r="E3" s="147"/>
      <c r="G3" s="147"/>
      <c r="H3" s="6"/>
    </row>
    <row r="4" spans="1:8" s="8" customFormat="1" ht="27" customHeight="1" x14ac:dyDescent="0.4">
      <c r="A4" s="9" t="s">
        <v>258</v>
      </c>
      <c r="B4" s="7"/>
      <c r="C4" s="7"/>
      <c r="D4" s="7"/>
      <c r="E4" s="147"/>
      <c r="G4" s="147"/>
      <c r="H4" s="6"/>
    </row>
    <row r="5" spans="1:8" s="14" customFormat="1" ht="27" customHeight="1" x14ac:dyDescent="0.35">
      <c r="A5" s="148" t="s">
        <v>212</v>
      </c>
      <c r="B5" s="13"/>
      <c r="C5" s="13"/>
      <c r="D5" s="13"/>
      <c r="E5" s="149"/>
      <c r="G5" s="149"/>
      <c r="H5" s="12"/>
    </row>
    <row r="6" spans="1:8" s="52" customFormat="1" ht="27" customHeight="1" thickBot="1" x14ac:dyDescent="0.4">
      <c r="A6" s="150"/>
      <c r="B6" s="151"/>
      <c r="C6" s="151"/>
      <c r="D6" s="151"/>
      <c r="E6" s="152"/>
      <c r="F6" s="153"/>
      <c r="G6" s="152"/>
      <c r="H6" s="154"/>
    </row>
    <row r="7" spans="1:8" ht="27" customHeight="1" x14ac:dyDescent="0.35">
      <c r="A7" s="155"/>
      <c r="B7" s="156"/>
      <c r="C7" s="156"/>
      <c r="D7" s="157"/>
      <c r="G7" s="157"/>
      <c r="H7" s="157"/>
    </row>
    <row r="8" spans="1:8" s="103" customFormat="1" ht="27" customHeight="1" x14ac:dyDescent="0.4">
      <c r="A8" s="158"/>
      <c r="B8" s="159"/>
      <c r="C8" s="159"/>
      <c r="D8" s="26"/>
      <c r="G8" s="160"/>
      <c r="H8" s="160"/>
    </row>
    <row r="9" spans="1:8" s="103" customFormat="1" ht="27" customHeight="1" x14ac:dyDescent="0.4">
      <c r="A9" s="158"/>
      <c r="B9" s="159"/>
      <c r="C9" s="159"/>
      <c r="D9" s="29"/>
      <c r="G9" s="160"/>
      <c r="H9" s="160"/>
    </row>
    <row r="10" spans="1:8" s="85" customFormat="1" ht="27" customHeight="1" x14ac:dyDescent="0.4">
      <c r="A10" s="159"/>
      <c r="B10" s="159" t="s">
        <v>213</v>
      </c>
      <c r="C10" s="159"/>
      <c r="D10" s="37">
        <f>+D12+D18+D25+D30+D36</f>
        <v>20485694148</v>
      </c>
      <c r="E10" s="161"/>
      <c r="F10" s="161">
        <f>SUM(D10:D10)</f>
        <v>20485694148</v>
      </c>
      <c r="G10" s="39" t="e">
        <f>G13+#REF!+#REF!+#REF!+G23+#REF!-#REF!</f>
        <v>#REF!</v>
      </c>
      <c r="H10" s="39"/>
    </row>
    <row r="11" spans="1:8" s="85" customFormat="1" ht="27" customHeight="1" x14ac:dyDescent="0.4">
      <c r="A11" s="159"/>
      <c r="B11" s="159"/>
      <c r="C11" s="159"/>
      <c r="D11" s="29"/>
      <c r="E11" s="161"/>
      <c r="F11" s="161"/>
      <c r="G11" s="114"/>
      <c r="H11" s="114"/>
    </row>
    <row r="12" spans="1:8" s="107" customFormat="1" ht="27" customHeight="1" x14ac:dyDescent="0.4">
      <c r="A12" s="46">
        <v>41</v>
      </c>
      <c r="B12" s="46" t="s">
        <v>163</v>
      </c>
      <c r="C12" s="47"/>
      <c r="D12" s="224">
        <f>SUM(D14:D16)</f>
        <v>1137937105</v>
      </c>
      <c r="E12" s="161"/>
      <c r="F12" s="161"/>
      <c r="G12" s="163"/>
      <c r="H12" s="162">
        <f>+D12+D25+D30+D123+D136</f>
        <v>20736067848</v>
      </c>
    </row>
    <row r="13" spans="1:8" s="112" customFormat="1" ht="27" customHeight="1" x14ac:dyDescent="0.4">
      <c r="A13" s="46"/>
      <c r="B13" s="46"/>
      <c r="C13" s="46"/>
      <c r="D13" s="57"/>
      <c r="E13" s="161"/>
      <c r="F13" s="161">
        <f>SUM(D13:D13)</f>
        <v>0</v>
      </c>
      <c r="G13" s="51" t="e">
        <f>+G14+G15+#REF!+#REF!-G16</f>
        <v>#REF!</v>
      </c>
      <c r="H13" s="164"/>
    </row>
    <row r="14" spans="1:8" s="98" customFormat="1" ht="27" customHeight="1" x14ac:dyDescent="0.4">
      <c r="A14" s="53">
        <v>4105</v>
      </c>
      <c r="B14" s="53" t="s">
        <v>162</v>
      </c>
      <c r="C14" s="53"/>
      <c r="D14" s="77">
        <f>+'[1]CGN-2005-001A'!H1168</f>
        <v>0</v>
      </c>
      <c r="E14" s="161"/>
      <c r="F14" s="161">
        <f>SUM(D14:D14)</f>
        <v>0</v>
      </c>
      <c r="G14" s="77" t="e">
        <f>+D14-#REF!</f>
        <v>#REF!</v>
      </c>
      <c r="H14" s="77"/>
    </row>
    <row r="15" spans="1:8" s="98" customFormat="1" ht="27" customHeight="1" x14ac:dyDescent="0.4">
      <c r="A15" s="53">
        <v>4110</v>
      </c>
      <c r="B15" s="53" t="s">
        <v>161</v>
      </c>
      <c r="C15" s="53"/>
      <c r="D15" s="77">
        <v>1137937105</v>
      </c>
      <c r="E15" s="161"/>
      <c r="F15" s="161">
        <f>SUM(D15:D15)</f>
        <v>1137937105</v>
      </c>
      <c r="G15" s="77" t="e">
        <f>+D15-#REF!</f>
        <v>#REF!</v>
      </c>
      <c r="H15" s="77"/>
    </row>
    <row r="16" spans="1:8" s="98" customFormat="1" ht="27" customHeight="1" x14ac:dyDescent="0.4">
      <c r="A16" s="53">
        <v>4195</v>
      </c>
      <c r="B16" s="53" t="s">
        <v>160</v>
      </c>
      <c r="C16" s="53"/>
      <c r="D16" s="77">
        <f>+'[1]CGN-2005-001A'!H1217</f>
        <v>0</v>
      </c>
      <c r="E16" s="161"/>
      <c r="F16" s="161">
        <f>SUM(D16:D16)</f>
        <v>0</v>
      </c>
      <c r="G16" s="77" t="e">
        <f>+D16-#REF!</f>
        <v>#REF!</v>
      </c>
      <c r="H16" s="77"/>
    </row>
    <row r="17" spans="1:8" s="107" customFormat="1" ht="27" customHeight="1" x14ac:dyDescent="0.4">
      <c r="A17" s="165"/>
      <c r="B17" s="165"/>
      <c r="C17" s="165"/>
      <c r="D17" s="166"/>
      <c r="E17" s="161"/>
      <c r="F17" s="161">
        <v>1</v>
      </c>
      <c r="G17" s="163"/>
      <c r="H17" s="163"/>
    </row>
    <row r="18" spans="1:8" s="98" customFormat="1" ht="27" customHeight="1" x14ac:dyDescent="0.4">
      <c r="A18" s="46">
        <v>43</v>
      </c>
      <c r="B18" s="46" t="s">
        <v>159</v>
      </c>
      <c r="C18" s="47"/>
      <c r="D18" s="48">
        <f>SUM(D20:D23)</f>
        <v>0</v>
      </c>
      <c r="E18" s="161"/>
      <c r="F18" s="161" t="e">
        <f>SUM(#REF!)</f>
        <v>#REF!</v>
      </c>
      <c r="G18" s="77" t="e">
        <f>+#REF!-#REF!</f>
        <v>#REF!</v>
      </c>
      <c r="H18" s="77"/>
    </row>
    <row r="19" spans="1:8" s="98" customFormat="1" ht="27" customHeight="1" x14ac:dyDescent="0.4">
      <c r="A19" s="46"/>
      <c r="B19" s="46"/>
      <c r="C19" s="46"/>
      <c r="D19" s="49"/>
      <c r="E19" s="161"/>
      <c r="F19" s="161"/>
      <c r="G19" s="77"/>
      <c r="H19" s="77"/>
    </row>
    <row r="20" spans="1:8" s="98" customFormat="1" ht="27" hidden="1" customHeight="1" x14ac:dyDescent="0.4">
      <c r="A20" s="53">
        <v>4305</v>
      </c>
      <c r="B20" s="53" t="s">
        <v>126</v>
      </c>
      <c r="C20" s="53"/>
      <c r="D20" s="77">
        <f>+'[1]CGN-2005-001A'!H1249</f>
        <v>0</v>
      </c>
      <c r="E20" s="161"/>
      <c r="F20" s="161" t="e">
        <f>SUM(#REF!)</f>
        <v>#REF!</v>
      </c>
      <c r="G20" s="77" t="e">
        <f>+#REF!-#REF!</f>
        <v>#REF!</v>
      </c>
      <c r="H20" s="77"/>
    </row>
    <row r="21" spans="1:8" s="98" customFormat="1" ht="27" hidden="1" customHeight="1" x14ac:dyDescent="0.4">
      <c r="A21" s="53">
        <v>4360</v>
      </c>
      <c r="B21" s="72" t="s">
        <v>124</v>
      </c>
      <c r="C21" s="53"/>
      <c r="D21" s="77">
        <f>+'[1]CGN-2005-001A'!H1258</f>
        <v>0</v>
      </c>
      <c r="E21" s="161"/>
      <c r="F21" s="161"/>
      <c r="G21" s="77"/>
      <c r="H21" s="77"/>
    </row>
    <row r="22" spans="1:8" s="98" customFormat="1" ht="27" hidden="1" customHeight="1" x14ac:dyDescent="0.4">
      <c r="A22" s="53">
        <v>4390</v>
      </c>
      <c r="B22" s="72" t="s">
        <v>125</v>
      </c>
      <c r="C22" s="53"/>
      <c r="D22" s="77">
        <f>+'[1]CGN-2005-001A'!H1260</f>
        <v>0</v>
      </c>
      <c r="E22" s="161"/>
      <c r="F22" s="161"/>
      <c r="G22" s="77"/>
      <c r="H22" s="77"/>
    </row>
    <row r="23" spans="1:8" s="101" customFormat="1" ht="27" hidden="1" customHeight="1" x14ac:dyDescent="0.4">
      <c r="A23" s="53">
        <v>4395</v>
      </c>
      <c r="B23" s="53" t="s">
        <v>158</v>
      </c>
      <c r="C23" s="53"/>
      <c r="D23" s="77">
        <f>+'[1]CGN-2005-001A'!H1266</f>
        <v>0</v>
      </c>
      <c r="E23" s="161"/>
      <c r="F23" s="161" t="e">
        <f>SUM(#REF!)</f>
        <v>#REF!</v>
      </c>
      <c r="G23" s="51" t="e">
        <f>SUM(G24:G26)</f>
        <v>#REF!</v>
      </c>
      <c r="H23" s="164"/>
    </row>
    <row r="24" spans="1:8" s="98" customFormat="1" ht="27" hidden="1" customHeight="1" x14ac:dyDescent="0.4">
      <c r="A24" s="167"/>
      <c r="B24" s="167"/>
      <c r="C24" s="167"/>
      <c r="D24" s="168"/>
      <c r="E24" s="161"/>
      <c r="F24" s="161" t="e">
        <f>SUM(#REF!)</f>
        <v>#REF!</v>
      </c>
      <c r="G24" s="77" t="e">
        <f>+#REF!-#REF!</f>
        <v>#REF!</v>
      </c>
      <c r="H24" s="77"/>
    </row>
    <row r="25" spans="1:8" s="98" customFormat="1" ht="27" customHeight="1" x14ac:dyDescent="0.4">
      <c r="A25" s="46">
        <v>44</v>
      </c>
      <c r="B25" s="46" t="s">
        <v>214</v>
      </c>
      <c r="C25" s="47"/>
      <c r="D25" s="48">
        <f>SUM(D27:D27)</f>
        <v>0</v>
      </c>
      <c r="E25" s="161"/>
      <c r="F25" s="161" t="e">
        <f>SUM(#REF!)</f>
        <v>#REF!</v>
      </c>
      <c r="G25" s="77" t="e">
        <f>+#REF!-#REF!</f>
        <v>#REF!</v>
      </c>
      <c r="H25" s="77"/>
    </row>
    <row r="26" spans="1:8" s="98" customFormat="1" ht="27" customHeight="1" x14ac:dyDescent="0.4">
      <c r="A26" s="46"/>
      <c r="B26" s="46"/>
      <c r="C26" s="46"/>
      <c r="D26" s="49"/>
      <c r="E26" s="161"/>
      <c r="F26" s="161"/>
      <c r="G26" s="77"/>
      <c r="H26" s="77"/>
    </row>
    <row r="27" spans="1:8" s="101" customFormat="1" ht="28.35" customHeight="1" x14ac:dyDescent="0.4">
      <c r="A27" s="53">
        <v>4428</v>
      </c>
      <c r="B27" s="53" t="s">
        <v>215</v>
      </c>
      <c r="C27" s="53"/>
      <c r="D27" s="77">
        <v>0</v>
      </c>
      <c r="E27" s="161"/>
      <c r="F27" s="161">
        <f>SUM(D30:D30)</f>
        <v>19347757043</v>
      </c>
      <c r="G27" s="51" t="e">
        <f>SUM(G28:G28)</f>
        <v>#REF!</v>
      </c>
      <c r="H27" s="164"/>
    </row>
    <row r="28" spans="1:8" s="98" customFormat="1" ht="27" customHeight="1" x14ac:dyDescent="0.4">
      <c r="A28" s="53"/>
      <c r="B28" s="53"/>
      <c r="C28" s="53"/>
      <c r="D28" s="57"/>
      <c r="E28" s="161"/>
      <c r="F28" s="161" t="e">
        <f>SUM(#REF!)</f>
        <v>#REF!</v>
      </c>
      <c r="G28" s="77" t="e">
        <f>+#REF!-#REF!</f>
        <v>#REF!</v>
      </c>
      <c r="H28" s="77"/>
    </row>
    <row r="29" spans="1:8" s="98" customFormat="1" ht="27" customHeight="1" x14ac:dyDescent="0.4">
      <c r="A29" s="53"/>
      <c r="B29" s="53"/>
      <c r="C29" s="53"/>
      <c r="D29" s="57"/>
      <c r="E29" s="161"/>
      <c r="F29" s="161"/>
      <c r="G29" s="77"/>
      <c r="H29" s="77"/>
    </row>
    <row r="30" spans="1:8" s="109" customFormat="1" ht="27" customHeight="1" x14ac:dyDescent="0.4">
      <c r="A30" s="46">
        <v>47</v>
      </c>
      <c r="B30" s="46" t="s">
        <v>135</v>
      </c>
      <c r="C30" s="47"/>
      <c r="D30" s="48">
        <f>SUM(D32:D34)</f>
        <v>19347757043</v>
      </c>
      <c r="E30" s="161"/>
      <c r="F30" s="161"/>
      <c r="G30" s="77"/>
      <c r="H30" s="77"/>
    </row>
    <row r="31" spans="1:8" s="109" customFormat="1" ht="27" customHeight="1" x14ac:dyDescent="0.4">
      <c r="A31" s="46"/>
      <c r="B31" s="46"/>
      <c r="C31" s="46"/>
      <c r="D31" s="49"/>
      <c r="E31" s="161"/>
      <c r="F31" s="161"/>
      <c r="G31" s="77"/>
      <c r="H31" s="77"/>
    </row>
    <row r="32" spans="1:8" s="109" customFormat="1" ht="27" customHeight="1" x14ac:dyDescent="0.4">
      <c r="A32" s="53">
        <v>4705</v>
      </c>
      <c r="B32" s="53" t="s">
        <v>157</v>
      </c>
      <c r="C32" s="53"/>
      <c r="D32" s="77">
        <v>19347757043</v>
      </c>
      <c r="E32" s="161"/>
      <c r="F32" s="161"/>
      <c r="G32" s="77"/>
      <c r="H32" s="77"/>
    </row>
    <row r="33" spans="1:8" s="109" customFormat="1" ht="27" customHeight="1" x14ac:dyDescent="0.4">
      <c r="A33" s="53">
        <v>4720</v>
      </c>
      <c r="B33" s="72" t="s">
        <v>133</v>
      </c>
      <c r="C33" s="53"/>
      <c r="D33" s="77">
        <v>0</v>
      </c>
      <c r="E33" s="161"/>
      <c r="F33" s="161"/>
      <c r="G33" s="77"/>
      <c r="H33" s="77"/>
    </row>
    <row r="34" spans="1:8" s="169" customFormat="1" ht="27" customHeight="1" x14ac:dyDescent="0.4">
      <c r="A34" s="53">
        <v>4722</v>
      </c>
      <c r="B34" s="53" t="s">
        <v>132</v>
      </c>
      <c r="C34" s="53"/>
      <c r="D34" s="77">
        <v>0</v>
      </c>
      <c r="F34" s="161"/>
      <c r="G34" s="170"/>
      <c r="H34" s="170"/>
    </row>
    <row r="35" spans="1:8" s="169" customFormat="1" ht="27" customHeight="1" x14ac:dyDescent="0.4">
      <c r="A35" s="53"/>
      <c r="B35" s="53"/>
      <c r="C35" s="53"/>
      <c r="D35" s="57"/>
      <c r="F35" s="161"/>
      <c r="G35" s="170"/>
      <c r="H35" s="170"/>
    </row>
    <row r="36" spans="1:8" s="169" customFormat="1" ht="27" customHeight="1" x14ac:dyDescent="0.4">
      <c r="A36" s="46" t="s">
        <v>216</v>
      </c>
      <c r="B36" s="46" t="s">
        <v>156</v>
      </c>
      <c r="C36" s="53"/>
      <c r="D36" s="48">
        <f>SUM(D38:D41)</f>
        <v>0</v>
      </c>
      <c r="E36" s="161"/>
      <c r="F36" s="161"/>
      <c r="G36" s="77"/>
      <c r="H36" s="77"/>
    </row>
    <row r="37" spans="1:8" s="169" customFormat="1" ht="27" customHeight="1" x14ac:dyDescent="0.4">
      <c r="A37" s="46"/>
      <c r="B37" s="46"/>
      <c r="C37" s="53"/>
      <c r="D37" s="49"/>
      <c r="E37" s="161"/>
      <c r="F37" s="161"/>
      <c r="G37" s="77"/>
      <c r="H37" s="77"/>
    </row>
    <row r="38" spans="1:8" s="169" customFormat="1" ht="27" customHeight="1" x14ac:dyDescent="0.4">
      <c r="A38" s="53">
        <v>4802</v>
      </c>
      <c r="B38" s="53" t="s">
        <v>128</v>
      </c>
      <c r="C38" s="53"/>
      <c r="D38" s="77">
        <f>+'[1]CGN-2005-001A'!H1315</f>
        <v>0</v>
      </c>
      <c r="E38" s="161"/>
      <c r="F38" s="161"/>
      <c r="G38" s="77"/>
      <c r="H38" s="77"/>
    </row>
    <row r="39" spans="1:8" s="169" customFormat="1" ht="27" customHeight="1" x14ac:dyDescent="0.4">
      <c r="A39" s="53" t="s">
        <v>217</v>
      </c>
      <c r="B39" s="53" t="s">
        <v>129</v>
      </c>
      <c r="C39" s="53"/>
      <c r="D39" s="77">
        <f>+'[1]CGN-2005-001A'!H1343</f>
        <v>0</v>
      </c>
      <c r="E39" s="161"/>
      <c r="F39" s="161"/>
      <c r="G39" s="77"/>
      <c r="H39" s="77"/>
    </row>
    <row r="40" spans="1:8" s="169" customFormat="1" ht="27" customHeight="1" x14ac:dyDescent="0.4">
      <c r="A40" s="53"/>
      <c r="B40" s="53"/>
      <c r="C40" s="53"/>
      <c r="D40" s="77">
        <v>0</v>
      </c>
      <c r="F40" s="161"/>
      <c r="G40" s="170"/>
      <c r="H40" s="170"/>
    </row>
    <row r="41" spans="1:8" s="169" customFormat="1" ht="27" customHeight="1" x14ac:dyDescent="0.4">
      <c r="A41" s="53">
        <v>4819</v>
      </c>
      <c r="B41" s="53" t="s">
        <v>154</v>
      </c>
      <c r="C41" s="53"/>
      <c r="D41" s="171">
        <v>0</v>
      </c>
      <c r="F41" s="161"/>
      <c r="G41" s="170"/>
      <c r="H41" s="170"/>
    </row>
    <row r="42" spans="1:8" s="169" customFormat="1" ht="27" customHeight="1" x14ac:dyDescent="0.4">
      <c r="A42" s="53"/>
      <c r="B42" s="53"/>
      <c r="C42" s="53"/>
      <c r="D42" s="57"/>
      <c r="F42" s="161"/>
      <c r="G42" s="170"/>
      <c r="H42" s="170"/>
    </row>
    <row r="43" spans="1:8" s="169" customFormat="1" ht="27" customHeight="1" x14ac:dyDescent="0.4">
      <c r="A43" s="159">
        <v>6</v>
      </c>
      <c r="B43" s="159" t="s">
        <v>218</v>
      </c>
      <c r="C43" s="159"/>
      <c r="D43" s="161">
        <f>+D45</f>
        <v>0</v>
      </c>
      <c r="F43" s="161"/>
      <c r="G43" s="170"/>
      <c r="H43" s="170"/>
    </row>
    <row r="44" spans="1:8" s="169" customFormat="1" ht="27" customHeight="1" x14ac:dyDescent="0.4">
      <c r="A44" s="172"/>
      <c r="B44" s="173"/>
      <c r="C44" s="174"/>
      <c r="D44" s="175"/>
      <c r="F44" s="161"/>
      <c r="G44" s="170"/>
      <c r="H44" s="170"/>
    </row>
    <row r="45" spans="1:8" s="109" customFormat="1" ht="27" customHeight="1" x14ac:dyDescent="0.35">
      <c r="A45" s="176">
        <v>63</v>
      </c>
      <c r="B45" s="176" t="s">
        <v>219</v>
      </c>
      <c r="C45" s="47"/>
      <c r="D45" s="48">
        <f>SUM(D47:D48)</f>
        <v>0</v>
      </c>
      <c r="E45" s="177"/>
      <c r="F45" s="177"/>
      <c r="G45" s="77"/>
      <c r="H45" s="77"/>
    </row>
    <row r="46" spans="1:8" s="109" customFormat="1" ht="27" customHeight="1" x14ac:dyDescent="0.3">
      <c r="A46" s="176"/>
      <c r="B46" s="176"/>
      <c r="C46" s="176"/>
      <c r="D46" s="178"/>
      <c r="E46" s="177"/>
      <c r="F46" s="177"/>
      <c r="G46" s="77"/>
      <c r="H46" s="77"/>
    </row>
    <row r="47" spans="1:8" s="109" customFormat="1" ht="27" customHeight="1" x14ac:dyDescent="0.3">
      <c r="A47" s="53">
        <v>6305</v>
      </c>
      <c r="B47" s="53" t="s">
        <v>126</v>
      </c>
      <c r="C47" s="53"/>
      <c r="D47" s="77">
        <f>+'[1]CGN-2005-001A'!H1919</f>
        <v>0</v>
      </c>
      <c r="E47" s="177"/>
      <c r="F47" s="177"/>
      <c r="G47" s="77"/>
      <c r="H47" s="77"/>
    </row>
    <row r="48" spans="1:8" s="109" customFormat="1" ht="27" customHeight="1" x14ac:dyDescent="0.3">
      <c r="A48" s="53">
        <v>6390</v>
      </c>
      <c r="B48" s="53" t="s">
        <v>125</v>
      </c>
      <c r="C48" s="53"/>
      <c r="D48" s="77">
        <f>+'[1]CGN-2005-001A'!H1936</f>
        <v>0</v>
      </c>
      <c r="E48" s="177"/>
      <c r="F48" s="177"/>
      <c r="G48" s="77"/>
      <c r="H48" s="77"/>
    </row>
    <row r="49" spans="1:8" s="109" customFormat="1" ht="27" customHeight="1" x14ac:dyDescent="0.3">
      <c r="A49" s="53"/>
      <c r="B49" s="53"/>
      <c r="C49" s="53"/>
      <c r="D49" s="57"/>
      <c r="E49" s="177"/>
      <c r="F49" s="177"/>
      <c r="G49" s="77"/>
      <c r="H49" s="77"/>
    </row>
    <row r="50" spans="1:8" s="109" customFormat="1" ht="27" customHeight="1" x14ac:dyDescent="0.4">
      <c r="A50" s="53"/>
      <c r="B50" s="53"/>
      <c r="C50" s="53"/>
      <c r="D50" s="57"/>
      <c r="E50" s="161"/>
      <c r="F50" s="161"/>
      <c r="G50" s="77"/>
      <c r="H50" s="77"/>
    </row>
    <row r="51" spans="1:8" s="109" customFormat="1" ht="27" customHeight="1" x14ac:dyDescent="0.4">
      <c r="A51" s="159"/>
      <c r="B51" s="159" t="s">
        <v>153</v>
      </c>
      <c r="C51" s="159"/>
      <c r="D51" s="37">
        <f>+D53+D64+D73+D87+D92+D104+D110</f>
        <v>13045722913</v>
      </c>
      <c r="E51" s="161"/>
      <c r="F51" s="161"/>
      <c r="G51" s="77"/>
      <c r="H51" s="77"/>
    </row>
    <row r="52" spans="1:8" s="109" customFormat="1" ht="27" customHeight="1" x14ac:dyDescent="0.4">
      <c r="A52" s="179"/>
      <c r="B52" s="179"/>
      <c r="C52" s="179"/>
      <c r="D52" s="166"/>
      <c r="E52" s="161"/>
      <c r="F52" s="161"/>
      <c r="G52" s="77"/>
      <c r="H52" s="77"/>
    </row>
    <row r="53" spans="1:8" s="109" customFormat="1" ht="27" customHeight="1" x14ac:dyDescent="0.4">
      <c r="A53" s="46">
        <v>51</v>
      </c>
      <c r="B53" s="46" t="s">
        <v>152</v>
      </c>
      <c r="C53" s="47"/>
      <c r="D53" s="180">
        <f>SUM(D55:D62)</f>
        <v>10404976865</v>
      </c>
      <c r="E53" s="161"/>
      <c r="F53" s="161"/>
      <c r="G53" s="77"/>
      <c r="H53" s="77">
        <f>+D53+D64+D73+D110+D138</f>
        <v>11924396305</v>
      </c>
    </row>
    <row r="54" spans="1:8" s="109" customFormat="1" ht="27" customHeight="1" x14ac:dyDescent="0.4">
      <c r="A54" s="46"/>
      <c r="B54" s="46"/>
      <c r="C54" s="46"/>
      <c r="D54" s="49"/>
      <c r="E54" s="161"/>
      <c r="F54" s="161"/>
      <c r="G54" s="77"/>
      <c r="H54" s="77"/>
    </row>
    <row r="55" spans="1:8" s="98" customFormat="1" ht="27" customHeight="1" x14ac:dyDescent="0.4">
      <c r="A55" s="53">
        <v>5101</v>
      </c>
      <c r="B55" s="53" t="s">
        <v>150</v>
      </c>
      <c r="C55" s="53"/>
      <c r="D55" s="77">
        <f>4502509434+5</f>
        <v>4502509439</v>
      </c>
      <c r="E55" s="161"/>
      <c r="F55" s="161">
        <v>1</v>
      </c>
      <c r="G55" s="181"/>
      <c r="H55" s="181"/>
    </row>
    <row r="56" spans="1:8" s="98" customFormat="1" ht="27" customHeight="1" x14ac:dyDescent="0.4">
      <c r="A56" s="53">
        <v>5102</v>
      </c>
      <c r="B56" s="53" t="s">
        <v>149</v>
      </c>
      <c r="C56" s="53"/>
      <c r="D56" s="77">
        <v>0</v>
      </c>
      <c r="E56" s="161"/>
      <c r="F56" s="161" t="e">
        <f>SUM(#REF!)</f>
        <v>#REF!</v>
      </c>
      <c r="G56" s="77" t="e">
        <f>+#REF!-#REF!</f>
        <v>#REF!</v>
      </c>
      <c r="H56" s="77"/>
    </row>
    <row r="57" spans="1:8" s="98" customFormat="1" ht="27" customHeight="1" x14ac:dyDescent="0.4">
      <c r="A57" s="53">
        <v>5103</v>
      </c>
      <c r="B57" s="53" t="s">
        <v>148</v>
      </c>
      <c r="C57" s="53"/>
      <c r="D57" s="77">
        <v>1201141390</v>
      </c>
      <c r="E57" s="161"/>
      <c r="F57" s="161">
        <f>SUM(D90:D90)</f>
        <v>0</v>
      </c>
      <c r="G57" s="77" t="e">
        <f>+#REF!-#REF!</f>
        <v>#REF!</v>
      </c>
      <c r="H57" s="77"/>
    </row>
    <row r="58" spans="1:8" s="98" customFormat="1" ht="27" customHeight="1" x14ac:dyDescent="0.4">
      <c r="A58" s="53">
        <v>5104</v>
      </c>
      <c r="B58" s="53" t="s">
        <v>13</v>
      </c>
      <c r="C58" s="53"/>
      <c r="D58" s="77">
        <v>141360000</v>
      </c>
      <c r="E58" s="161"/>
      <c r="F58" s="161"/>
      <c r="G58" s="77"/>
      <c r="H58" s="77"/>
    </row>
    <row r="59" spans="1:8" s="98" customFormat="1" ht="27" customHeight="1" x14ac:dyDescent="0.4">
      <c r="A59" s="53">
        <v>5107</v>
      </c>
      <c r="B59" s="53" t="s">
        <v>147</v>
      </c>
      <c r="C59" s="53"/>
      <c r="D59" s="77">
        <v>2027573616</v>
      </c>
      <c r="E59" s="161"/>
      <c r="F59" s="161"/>
      <c r="G59" s="77"/>
      <c r="H59" s="77"/>
    </row>
    <row r="60" spans="1:8" s="98" customFormat="1" ht="27" customHeight="1" x14ac:dyDescent="0.4">
      <c r="A60" s="53">
        <v>5108</v>
      </c>
      <c r="B60" s="53" t="s">
        <v>145</v>
      </c>
      <c r="C60" s="53"/>
      <c r="D60" s="77">
        <v>8306436</v>
      </c>
      <c r="E60" s="161"/>
      <c r="F60" s="161"/>
      <c r="G60" s="77"/>
      <c r="H60" s="77"/>
    </row>
    <row r="61" spans="1:8" s="56" customFormat="1" ht="27" customHeight="1" x14ac:dyDescent="0.4">
      <c r="A61" s="53">
        <v>5111</v>
      </c>
      <c r="B61" s="53" t="s">
        <v>146</v>
      </c>
      <c r="C61" s="53"/>
      <c r="D61" s="77">
        <v>2524085984</v>
      </c>
      <c r="E61" s="161"/>
      <c r="F61" s="161">
        <f>SUM(D91:D91)</f>
        <v>0</v>
      </c>
      <c r="G61" s="77" t="e">
        <f>+#REF!-#REF!</f>
        <v>#REF!</v>
      </c>
      <c r="H61" s="77"/>
    </row>
    <row r="62" spans="1:8" s="56" customFormat="1" ht="27" customHeight="1" x14ac:dyDescent="0.4">
      <c r="A62" s="53">
        <v>5120</v>
      </c>
      <c r="B62" s="53" t="s">
        <v>89</v>
      </c>
      <c r="C62" s="53"/>
      <c r="D62" s="77">
        <v>0</v>
      </c>
      <c r="E62" s="161"/>
      <c r="F62" s="161"/>
      <c r="G62" s="77"/>
      <c r="H62" s="77"/>
    </row>
    <row r="63" spans="1:8" s="109" customFormat="1" ht="27" customHeight="1" x14ac:dyDescent="0.4">
      <c r="A63" s="182"/>
      <c r="B63" s="182"/>
      <c r="C63" s="182"/>
      <c r="D63" s="166"/>
      <c r="E63" s="161"/>
      <c r="F63" s="161">
        <f>SUM(D92:D92)</f>
        <v>0</v>
      </c>
      <c r="G63" s="77" t="e">
        <f>+#REF!-#REF!</f>
        <v>#REF!</v>
      </c>
      <c r="H63" s="77"/>
    </row>
    <row r="64" spans="1:8" s="183" customFormat="1" ht="27" customHeight="1" x14ac:dyDescent="0.4">
      <c r="A64" s="46">
        <v>52</v>
      </c>
      <c r="B64" s="46" t="s">
        <v>151</v>
      </c>
      <c r="C64" s="47"/>
      <c r="D64" s="180">
        <f>SUM(D66:D71)</f>
        <v>0</v>
      </c>
      <c r="E64" s="161"/>
      <c r="F64" s="161"/>
      <c r="G64" s="77"/>
      <c r="H64" s="77"/>
    </row>
    <row r="65" spans="1:8" s="183" customFormat="1" ht="27" hidden="1" customHeight="1" x14ac:dyDescent="0.4">
      <c r="A65" s="46"/>
      <c r="B65" s="46"/>
      <c r="C65" s="46"/>
      <c r="D65" s="49"/>
      <c r="E65" s="161"/>
      <c r="F65" s="161"/>
      <c r="G65" s="77"/>
      <c r="H65" s="77"/>
    </row>
    <row r="66" spans="1:8" s="103" customFormat="1" ht="27" hidden="1" customHeight="1" x14ac:dyDescent="0.4">
      <c r="A66" s="53">
        <v>5202</v>
      </c>
      <c r="B66" s="53" t="s">
        <v>150</v>
      </c>
      <c r="C66" s="53"/>
      <c r="D66" s="77">
        <f>+'[1]CGN-2005-001A'!H1515</f>
        <v>0</v>
      </c>
      <c r="E66" s="161"/>
      <c r="F66" s="161">
        <f>SUM(D95:D95)</f>
        <v>0</v>
      </c>
      <c r="G66" s="77" t="e">
        <f>+#REF!-#REF!</f>
        <v>#REF!</v>
      </c>
      <c r="H66" s="77"/>
    </row>
    <row r="67" spans="1:8" s="89" customFormat="1" ht="27" hidden="1" customHeight="1" x14ac:dyDescent="0.4">
      <c r="A67" s="53">
        <v>5203</v>
      </c>
      <c r="B67" s="53" t="s">
        <v>149</v>
      </c>
      <c r="C67" s="53"/>
      <c r="D67" s="77">
        <f>+'[1]CGN-2005-001A'!H1551</f>
        <v>0</v>
      </c>
      <c r="E67" s="161"/>
      <c r="F67" s="161">
        <v>1</v>
      </c>
      <c r="G67" s="163"/>
      <c r="H67" s="163"/>
    </row>
    <row r="68" spans="1:8" s="101" customFormat="1" ht="27" hidden="1" customHeight="1" x14ac:dyDescent="0.4">
      <c r="A68" s="53">
        <v>5204</v>
      </c>
      <c r="B68" s="53" t="s">
        <v>148</v>
      </c>
      <c r="C68" s="53"/>
      <c r="D68" s="77">
        <f>+'[1]CGN-2005-001A'!H1559</f>
        <v>0</v>
      </c>
      <c r="E68" s="161"/>
      <c r="F68" s="161"/>
      <c r="G68" s="114"/>
      <c r="H68" s="114"/>
    </row>
    <row r="69" spans="1:8" s="101" customFormat="1" ht="27" hidden="1" customHeight="1" x14ac:dyDescent="0.4">
      <c r="A69" s="53">
        <v>5207</v>
      </c>
      <c r="B69" s="53" t="s">
        <v>13</v>
      </c>
      <c r="C69" s="53"/>
      <c r="D69" s="77">
        <f>+'[1]CGN-2005-001A'!H1569</f>
        <v>0</v>
      </c>
      <c r="E69" s="161"/>
      <c r="F69" s="161"/>
      <c r="G69" s="114"/>
      <c r="H69" s="114"/>
    </row>
    <row r="70" spans="1:8" s="101" customFormat="1" ht="27" hidden="1" customHeight="1" x14ac:dyDescent="0.4">
      <c r="A70" s="53">
        <v>5211</v>
      </c>
      <c r="B70" s="53" t="s">
        <v>146</v>
      </c>
      <c r="C70" s="53"/>
      <c r="D70" s="77">
        <v>0</v>
      </c>
      <c r="E70" s="161"/>
      <c r="F70" s="161"/>
      <c r="G70" s="114"/>
      <c r="H70" s="114"/>
    </row>
    <row r="71" spans="1:8" s="101" customFormat="1" ht="27" hidden="1" customHeight="1" x14ac:dyDescent="0.4">
      <c r="A71" s="53">
        <v>5220</v>
      </c>
      <c r="B71" s="53" t="s">
        <v>89</v>
      </c>
      <c r="C71" s="53"/>
      <c r="D71" s="77">
        <f>+'[1]CGN-2005-001A'!H1641</f>
        <v>0</v>
      </c>
      <c r="E71" s="161"/>
      <c r="F71" s="161"/>
      <c r="G71" s="114"/>
      <c r="H71" s="114"/>
    </row>
    <row r="72" spans="1:8" s="101" customFormat="1" ht="27" customHeight="1" x14ac:dyDescent="0.4">
      <c r="A72" s="182"/>
      <c r="B72" s="182"/>
      <c r="C72" s="182"/>
      <c r="D72" s="166"/>
      <c r="E72" s="161"/>
      <c r="F72" s="161"/>
      <c r="G72" s="114"/>
      <c r="H72" s="114"/>
    </row>
    <row r="73" spans="1:8" s="101" customFormat="1" ht="27" customHeight="1" x14ac:dyDescent="0.4">
      <c r="A73" s="46">
        <v>53</v>
      </c>
      <c r="B73" s="46" t="s">
        <v>144</v>
      </c>
      <c r="C73" s="47"/>
      <c r="D73" s="180">
        <f>SUM(D75:D86)</f>
        <v>1519289295</v>
      </c>
      <c r="E73" s="161"/>
      <c r="F73" s="161"/>
      <c r="G73" s="114"/>
      <c r="H73" s="114"/>
    </row>
    <row r="74" spans="1:8" s="101" customFormat="1" ht="27" customHeight="1" x14ac:dyDescent="0.4">
      <c r="A74" s="46"/>
      <c r="B74" s="46"/>
      <c r="C74" s="46"/>
      <c r="D74" s="49"/>
      <c r="E74" s="161"/>
      <c r="F74" s="161"/>
      <c r="G74" s="114"/>
      <c r="H74" s="114"/>
    </row>
    <row r="75" spans="1:8" s="101" customFormat="1" ht="27" hidden="1" customHeight="1" x14ac:dyDescent="0.4">
      <c r="A75" s="53">
        <v>5302</v>
      </c>
      <c r="B75" s="53" t="s">
        <v>220</v>
      </c>
      <c r="C75" s="53"/>
      <c r="D75" s="77">
        <f>+'[1]CGN-2005-001A'!H1657</f>
        <v>0</v>
      </c>
      <c r="E75" s="161"/>
      <c r="F75" s="161"/>
      <c r="G75" s="114"/>
      <c r="H75" s="114"/>
    </row>
    <row r="76" spans="1:8" s="101" customFormat="1" ht="27" hidden="1" customHeight="1" x14ac:dyDescent="0.4">
      <c r="A76" s="53">
        <v>5304</v>
      </c>
      <c r="B76" s="53" t="s">
        <v>221</v>
      </c>
      <c r="C76" s="53"/>
      <c r="D76" s="77">
        <v>0</v>
      </c>
      <c r="E76" s="161"/>
      <c r="F76" s="161"/>
      <c r="G76" s="114"/>
      <c r="H76" s="114"/>
    </row>
    <row r="77" spans="1:8" s="101" customFormat="1" ht="25.5" hidden="1" customHeight="1" x14ac:dyDescent="0.4">
      <c r="A77" s="53">
        <v>5307</v>
      </c>
      <c r="B77" s="53" t="s">
        <v>222</v>
      </c>
      <c r="C77" s="53"/>
      <c r="D77" s="77">
        <v>0</v>
      </c>
      <c r="E77" s="161"/>
      <c r="F77" s="161">
        <v>1</v>
      </c>
      <c r="G77" s="184"/>
      <c r="H77" s="184"/>
    </row>
    <row r="78" spans="1:8" s="101" customFormat="1" ht="25.5" hidden="1" customHeight="1" x14ac:dyDescent="0.4">
      <c r="A78" s="53">
        <v>5309</v>
      </c>
      <c r="B78" s="53" t="s">
        <v>223</v>
      </c>
      <c r="C78" s="53"/>
      <c r="D78" s="77">
        <v>0</v>
      </c>
      <c r="E78" s="161"/>
      <c r="F78" s="161"/>
      <c r="G78" s="184"/>
      <c r="H78" s="184"/>
    </row>
    <row r="79" spans="1:8" s="101" customFormat="1" ht="27" hidden="1" customHeight="1" x14ac:dyDescent="0.4">
      <c r="A79" s="53">
        <v>5313</v>
      </c>
      <c r="B79" s="53" t="s">
        <v>104</v>
      </c>
      <c r="C79" s="53"/>
      <c r="D79" s="77">
        <v>0</v>
      </c>
      <c r="E79" s="161"/>
      <c r="F79" s="161"/>
      <c r="G79" s="164"/>
      <c r="H79" s="164"/>
    </row>
    <row r="80" spans="1:8" s="101" customFormat="1" ht="27" hidden="1" customHeight="1" x14ac:dyDescent="0.4">
      <c r="A80" s="53">
        <v>5347</v>
      </c>
      <c r="B80" s="53" t="s">
        <v>143</v>
      </c>
      <c r="C80" s="53"/>
      <c r="D80" s="77">
        <v>0</v>
      </c>
      <c r="E80" s="161"/>
      <c r="F80" s="161"/>
      <c r="G80" s="164"/>
      <c r="H80" s="164"/>
    </row>
    <row r="81" spans="1:8" s="101" customFormat="1" ht="27" hidden="1" customHeight="1" x14ac:dyDescent="0.4">
      <c r="A81" s="53">
        <v>5317</v>
      </c>
      <c r="B81" s="53" t="s">
        <v>106</v>
      </c>
      <c r="C81" s="53"/>
      <c r="D81" s="77">
        <v>0</v>
      </c>
      <c r="E81" s="161"/>
      <c r="F81" s="161"/>
      <c r="G81" s="164"/>
      <c r="H81" s="164"/>
    </row>
    <row r="82" spans="1:8" s="101" customFormat="1" ht="27" hidden="1" customHeight="1" x14ac:dyDescent="0.4">
      <c r="A82" s="53">
        <v>5330</v>
      </c>
      <c r="B82" s="53" t="s">
        <v>141</v>
      </c>
      <c r="C82" s="53"/>
      <c r="D82" s="77">
        <f>+'[1]CGN-2005-001A'!H1695</f>
        <v>0</v>
      </c>
      <c r="E82" s="161"/>
      <c r="F82" s="161"/>
      <c r="G82" s="164"/>
      <c r="H82" s="164"/>
    </row>
    <row r="83" spans="1:8" s="101" customFormat="1" ht="27" hidden="1" customHeight="1" x14ac:dyDescent="0.4">
      <c r="A83" s="53">
        <v>5347</v>
      </c>
      <c r="B83" s="53" t="s">
        <v>224</v>
      </c>
      <c r="C83" s="53"/>
      <c r="D83" s="77">
        <v>0</v>
      </c>
      <c r="E83" s="161"/>
      <c r="F83" s="161"/>
      <c r="G83" s="164"/>
      <c r="H83" s="164"/>
    </row>
    <row r="84" spans="1:8" s="98" customFormat="1" ht="27" customHeight="1" x14ac:dyDescent="0.4">
      <c r="A84" s="53">
        <v>5360</v>
      </c>
      <c r="B84" s="53" t="s">
        <v>141</v>
      </c>
      <c r="C84" s="53"/>
      <c r="D84" s="226">
        <v>1496602670</v>
      </c>
      <c r="E84" s="161"/>
      <c r="F84" s="161"/>
      <c r="G84" s="164"/>
      <c r="H84" s="164"/>
    </row>
    <row r="85" spans="1:8" s="98" customFormat="1" ht="27" customHeight="1" x14ac:dyDescent="0.4">
      <c r="A85" s="53">
        <v>5366</v>
      </c>
      <c r="B85" s="53" t="s">
        <v>142</v>
      </c>
      <c r="C85" s="53"/>
      <c r="D85" s="57">
        <v>22686625</v>
      </c>
      <c r="E85" s="161"/>
      <c r="F85" s="161" t="e">
        <f>SUM(#REF!)</f>
        <v>#REF!</v>
      </c>
      <c r="G85" s="77" t="e">
        <f>+#REF!-#REF!</f>
        <v>#REF!</v>
      </c>
      <c r="H85" s="77"/>
    </row>
    <row r="86" spans="1:8" s="98" customFormat="1" ht="27" customHeight="1" x14ac:dyDescent="0.4">
      <c r="A86" s="53">
        <v>5368</v>
      </c>
      <c r="B86" s="53"/>
      <c r="C86" s="53"/>
      <c r="D86" s="57">
        <v>0</v>
      </c>
      <c r="E86" s="161"/>
      <c r="F86" s="161"/>
      <c r="G86" s="77"/>
      <c r="H86" s="77"/>
    </row>
    <row r="87" spans="1:8" s="169" customFormat="1" ht="27" customHeight="1" x14ac:dyDescent="0.4">
      <c r="A87" s="46">
        <v>54</v>
      </c>
      <c r="B87" s="46" t="s">
        <v>214</v>
      </c>
      <c r="C87" s="47"/>
      <c r="D87" s="48">
        <f>SUM(D89:D90)</f>
        <v>0</v>
      </c>
      <c r="F87" s="161">
        <v>1</v>
      </c>
      <c r="G87" s="170"/>
      <c r="H87" s="170"/>
    </row>
    <row r="88" spans="1:8" s="169" customFormat="1" ht="27" customHeight="1" x14ac:dyDescent="0.4">
      <c r="A88" s="46"/>
      <c r="B88" s="46"/>
      <c r="C88" s="46"/>
      <c r="D88" s="49"/>
      <c r="F88" s="161"/>
      <c r="G88" s="170"/>
      <c r="H88" s="170"/>
    </row>
    <row r="89" spans="1:8" s="169" customFormat="1" ht="27" customHeight="1" x14ac:dyDescent="0.4">
      <c r="A89" s="53">
        <v>5401</v>
      </c>
      <c r="B89" s="53" t="s">
        <v>225</v>
      </c>
      <c r="C89" s="53"/>
      <c r="D89" s="77">
        <v>0</v>
      </c>
      <c r="F89" s="161"/>
      <c r="G89" s="170"/>
      <c r="H89" s="170"/>
    </row>
    <row r="90" spans="1:8" s="169" customFormat="1" ht="27" customHeight="1" x14ac:dyDescent="0.4">
      <c r="A90" s="53">
        <v>5423</v>
      </c>
      <c r="B90" s="53" t="s">
        <v>215</v>
      </c>
      <c r="C90" s="53"/>
      <c r="D90" s="77">
        <v>0</v>
      </c>
      <c r="F90" s="161"/>
      <c r="G90" s="170"/>
      <c r="H90" s="170"/>
    </row>
    <row r="91" spans="1:8" s="169" customFormat="1" ht="27" customHeight="1" x14ac:dyDescent="0.4">
      <c r="A91" s="53"/>
      <c r="B91" s="53"/>
      <c r="C91" s="53"/>
      <c r="D91" s="57"/>
      <c r="F91" s="161"/>
      <c r="G91" s="170"/>
      <c r="H91" s="170"/>
    </row>
    <row r="92" spans="1:8" s="169" customFormat="1" ht="27" customHeight="1" x14ac:dyDescent="0.4">
      <c r="A92" s="46">
        <v>55</v>
      </c>
      <c r="B92" s="46" t="s">
        <v>226</v>
      </c>
      <c r="C92" s="47"/>
      <c r="D92" s="48">
        <f>SUM(D94:D102)</f>
        <v>0</v>
      </c>
      <c r="F92" s="161"/>
      <c r="G92" s="170"/>
      <c r="H92" s="170"/>
    </row>
    <row r="93" spans="1:8" s="169" customFormat="1" ht="27" hidden="1" customHeight="1" x14ac:dyDescent="0.4">
      <c r="A93" s="46"/>
      <c r="B93" s="46"/>
      <c r="C93" s="46"/>
      <c r="D93" s="49"/>
      <c r="F93" s="161"/>
      <c r="G93" s="170"/>
      <c r="H93" s="170"/>
    </row>
    <row r="94" spans="1:8" s="169" customFormat="1" ht="27" hidden="1" customHeight="1" x14ac:dyDescent="0.4">
      <c r="A94" s="53">
        <v>5501</v>
      </c>
      <c r="B94" s="53" t="s">
        <v>227</v>
      </c>
      <c r="C94" s="53"/>
      <c r="D94" s="77">
        <f>+'[1]CGN-2005-001A'!H1738</f>
        <v>0</v>
      </c>
      <c r="F94" s="161"/>
      <c r="G94" s="170"/>
      <c r="H94" s="170"/>
    </row>
    <row r="95" spans="1:8" s="169" customFormat="1" ht="27" hidden="1" customHeight="1" x14ac:dyDescent="0.4">
      <c r="A95" s="53">
        <v>5502</v>
      </c>
      <c r="B95" s="53" t="s">
        <v>140</v>
      </c>
      <c r="C95" s="53"/>
      <c r="D95" s="77">
        <f>+'[1]CGN-2005-001A'!H1745</f>
        <v>0</v>
      </c>
      <c r="F95" s="161"/>
      <c r="G95" s="170"/>
      <c r="H95" s="170"/>
    </row>
    <row r="96" spans="1:8" s="169" customFormat="1" ht="27" hidden="1" customHeight="1" x14ac:dyDescent="0.4">
      <c r="A96" s="53">
        <v>5503</v>
      </c>
      <c r="B96" s="53" t="s">
        <v>228</v>
      </c>
      <c r="C96" s="53"/>
      <c r="D96" s="77">
        <f>+'[1]CGN-2005-001A'!H1756</f>
        <v>0</v>
      </c>
      <c r="F96" s="161"/>
      <c r="G96" s="170"/>
      <c r="H96" s="170"/>
    </row>
    <row r="97" spans="1:8" ht="27" hidden="1" customHeight="1" x14ac:dyDescent="0.4">
      <c r="A97" s="53">
        <v>5504</v>
      </c>
      <c r="B97" s="53" t="s">
        <v>139</v>
      </c>
      <c r="C97" s="53"/>
      <c r="D97" s="77">
        <f>+'[1]CGN-2005-001A'!H1763</f>
        <v>0</v>
      </c>
      <c r="E97" s="169"/>
      <c r="F97" s="161"/>
      <c r="G97" s="170"/>
      <c r="H97" s="170"/>
    </row>
    <row r="98" spans="1:8" s="65" customFormat="1" ht="27" hidden="1" customHeight="1" x14ac:dyDescent="0.3">
      <c r="A98" s="53">
        <v>5505</v>
      </c>
      <c r="B98" s="53" t="s">
        <v>229</v>
      </c>
      <c r="C98" s="53"/>
      <c r="D98" s="77">
        <f>+'[1]CGN-2005-001A'!H1770</f>
        <v>0</v>
      </c>
      <c r="E98" s="4"/>
      <c r="F98" s="4"/>
      <c r="G98" s="4"/>
      <c r="H98" s="4"/>
    </row>
    <row r="99" spans="1:8" s="65" customFormat="1" ht="27" hidden="1" customHeight="1" x14ac:dyDescent="0.3">
      <c r="A99" s="53">
        <v>5506</v>
      </c>
      <c r="B99" s="53" t="s">
        <v>138</v>
      </c>
      <c r="C99" s="53"/>
      <c r="D99" s="77">
        <f>+'[1]CGN-2005-001A'!H1773</f>
        <v>0</v>
      </c>
      <c r="G99" s="185"/>
      <c r="H99" s="185"/>
    </row>
    <row r="100" spans="1:8" s="65" customFormat="1" ht="27" hidden="1" customHeight="1" x14ac:dyDescent="0.3">
      <c r="A100" s="53">
        <v>5507</v>
      </c>
      <c r="B100" s="53" t="s">
        <v>137</v>
      </c>
      <c r="C100" s="53"/>
      <c r="D100" s="77">
        <f>+'[1]CGN-2005-001A'!H1780</f>
        <v>0</v>
      </c>
      <c r="G100" s="186"/>
      <c r="H100" s="186"/>
    </row>
    <row r="101" spans="1:8" s="65" customFormat="1" ht="27" hidden="1" customHeight="1" x14ac:dyDescent="0.3">
      <c r="A101" s="53">
        <v>5508</v>
      </c>
      <c r="B101" s="53" t="s">
        <v>136</v>
      </c>
      <c r="C101" s="53"/>
      <c r="D101" s="77">
        <f>+'[1]CGN-2005-001A'!H1787</f>
        <v>0</v>
      </c>
      <c r="G101" s="186"/>
      <c r="H101" s="186"/>
    </row>
    <row r="102" spans="1:8" s="65" customFormat="1" ht="27" customHeight="1" x14ac:dyDescent="0.3">
      <c r="A102" s="53">
        <v>5550</v>
      </c>
      <c r="B102" s="53" t="s">
        <v>230</v>
      </c>
      <c r="C102" s="53"/>
      <c r="D102" s="77">
        <f>+'[1]CGN-2005-001A'!H1796</f>
        <v>0</v>
      </c>
      <c r="G102" s="186"/>
      <c r="H102" s="186"/>
    </row>
    <row r="103" spans="1:8" s="65" customFormat="1" ht="27" customHeight="1" x14ac:dyDescent="0.2">
      <c r="A103" s="64"/>
      <c r="D103" s="4"/>
      <c r="G103" s="186"/>
      <c r="H103" s="186"/>
    </row>
    <row r="104" spans="1:8" s="65" customFormat="1" ht="27" customHeight="1" x14ac:dyDescent="0.35">
      <c r="A104" s="46">
        <v>57</v>
      </c>
      <c r="B104" s="46" t="s">
        <v>135</v>
      </c>
      <c r="C104" s="47"/>
      <c r="D104" s="48">
        <f>SUM(D106:D108)</f>
        <v>1121326608</v>
      </c>
      <c r="G104" s="186"/>
      <c r="H104" s="186"/>
    </row>
    <row r="105" spans="1:8" s="65" customFormat="1" ht="27" customHeight="1" x14ac:dyDescent="0.35">
      <c r="A105" s="46"/>
      <c r="B105" s="46"/>
      <c r="C105" s="46"/>
      <c r="D105" s="49"/>
      <c r="G105" s="186"/>
      <c r="H105" s="186"/>
    </row>
    <row r="106" spans="1:8" s="65" customFormat="1" ht="27" customHeight="1" x14ac:dyDescent="0.3">
      <c r="A106" s="53">
        <v>5705</v>
      </c>
      <c r="B106" s="53" t="s">
        <v>134</v>
      </c>
      <c r="C106" s="53"/>
      <c r="D106" s="77">
        <v>0</v>
      </c>
      <c r="G106" s="187"/>
      <c r="H106" s="187"/>
    </row>
    <row r="107" spans="1:8" s="65" customFormat="1" ht="27" customHeight="1" x14ac:dyDescent="0.3">
      <c r="A107" s="53">
        <v>5720</v>
      </c>
      <c r="B107" s="53" t="s">
        <v>231</v>
      </c>
      <c r="C107" s="53"/>
      <c r="D107" s="77">
        <v>1121326608</v>
      </c>
      <c r="G107" s="187"/>
      <c r="H107" s="187"/>
    </row>
    <row r="108" spans="1:8" s="65" customFormat="1" ht="27" customHeight="1" x14ac:dyDescent="0.3">
      <c r="A108" s="53">
        <v>5722</v>
      </c>
      <c r="B108" s="53" t="s">
        <v>132</v>
      </c>
      <c r="C108" s="53"/>
      <c r="D108" s="77">
        <v>0</v>
      </c>
      <c r="G108" s="187"/>
      <c r="H108" s="187"/>
    </row>
    <row r="109" spans="1:8" s="65" customFormat="1" ht="27" customHeight="1" x14ac:dyDescent="0.35">
      <c r="A109" s="188"/>
      <c r="B109" s="189"/>
      <c r="C109" s="189"/>
      <c r="D109" s="52"/>
      <c r="G109" s="187"/>
      <c r="H109" s="187"/>
    </row>
    <row r="110" spans="1:8" s="65" customFormat="1" ht="27" customHeight="1" x14ac:dyDescent="0.35">
      <c r="A110" s="46">
        <v>58</v>
      </c>
      <c r="B110" s="46" t="s">
        <v>131</v>
      </c>
      <c r="C110" s="47"/>
      <c r="D110" s="180">
        <f>SUM(D112:D117)</f>
        <v>130145</v>
      </c>
      <c r="G110" s="187"/>
      <c r="H110" s="187"/>
    </row>
    <row r="111" spans="1:8" s="65" customFormat="1" ht="27" customHeight="1" x14ac:dyDescent="0.35">
      <c r="A111" s="46"/>
      <c r="B111" s="46"/>
      <c r="C111" s="46"/>
      <c r="D111" s="49"/>
      <c r="G111" s="187"/>
      <c r="H111" s="187"/>
    </row>
    <row r="112" spans="1:8" s="65" customFormat="1" ht="27" customHeight="1" x14ac:dyDescent="0.3">
      <c r="A112" s="53"/>
      <c r="B112" s="53"/>
      <c r="C112" s="53"/>
      <c r="D112" s="77">
        <v>0</v>
      </c>
    </row>
    <row r="113" spans="1:8" s="65" customFormat="1" ht="27" customHeight="1" x14ac:dyDescent="0.3">
      <c r="A113" s="53">
        <v>5802</v>
      </c>
      <c r="B113" s="53" t="s">
        <v>130</v>
      </c>
      <c r="C113" s="53"/>
      <c r="D113" s="77">
        <v>130145</v>
      </c>
    </row>
    <row r="114" spans="1:8" s="65" customFormat="1" ht="27" customHeight="1" x14ac:dyDescent="0.3">
      <c r="A114" s="53">
        <v>5803</v>
      </c>
      <c r="B114" s="53" t="s">
        <v>129</v>
      </c>
      <c r="C114" s="53"/>
      <c r="D114" s="77">
        <v>0</v>
      </c>
    </row>
    <row r="115" spans="1:8" s="65" customFormat="1" ht="27" customHeight="1" x14ac:dyDescent="0.3">
      <c r="A115" s="53">
        <v>5804</v>
      </c>
      <c r="B115" s="53" t="s">
        <v>232</v>
      </c>
      <c r="C115" s="53"/>
      <c r="D115" s="77">
        <v>0</v>
      </c>
    </row>
    <row r="116" spans="1:8" s="65" customFormat="1" ht="27" customHeight="1" x14ac:dyDescent="0.3">
      <c r="A116" s="53">
        <v>5811</v>
      </c>
      <c r="B116" s="53" t="s">
        <v>250</v>
      </c>
      <c r="C116" s="53"/>
      <c r="D116" s="77">
        <v>0</v>
      </c>
    </row>
    <row r="117" spans="1:8" s="65" customFormat="1" ht="27" customHeight="1" x14ac:dyDescent="0.3">
      <c r="A117" s="53">
        <v>5890</v>
      </c>
      <c r="B117" s="53" t="s">
        <v>127</v>
      </c>
      <c r="C117" s="53"/>
      <c r="D117" s="77">
        <v>0</v>
      </c>
    </row>
    <row r="118" spans="1:8" s="65" customFormat="1" ht="27" customHeight="1" x14ac:dyDescent="0.35">
      <c r="A118" s="188"/>
      <c r="B118" s="189"/>
      <c r="C118" s="189"/>
      <c r="D118" s="52"/>
    </row>
    <row r="119" spans="1:8" s="65" customFormat="1" ht="27" customHeight="1" thickBot="1" x14ac:dyDescent="0.45">
      <c r="A119" s="32"/>
      <c r="B119" s="92" t="s">
        <v>233</v>
      </c>
      <c r="C119" s="92"/>
      <c r="D119" s="110">
        <f>+D10-D43-D51</f>
        <v>7439971235</v>
      </c>
    </row>
    <row r="120" spans="1:8" s="65" customFormat="1" ht="27" customHeight="1" thickTop="1" x14ac:dyDescent="0.25">
      <c r="A120" s="107"/>
      <c r="B120" s="190"/>
      <c r="C120" s="190"/>
      <c r="D120" s="191"/>
    </row>
    <row r="121" spans="1:8" s="65" customFormat="1" ht="27" customHeight="1" x14ac:dyDescent="0.25">
      <c r="A121" s="107"/>
      <c r="B121" s="190"/>
      <c r="C121" s="190"/>
      <c r="D121" s="191"/>
      <c r="G121" s="187"/>
      <c r="H121" s="187"/>
    </row>
    <row r="122" spans="1:8" s="65" customFormat="1" ht="27" customHeight="1" x14ac:dyDescent="0.35">
      <c r="A122" s="107"/>
      <c r="B122" s="46" t="s">
        <v>234</v>
      </c>
      <c r="C122" s="190"/>
      <c r="D122" s="48">
        <f>+D123</f>
        <v>250373700</v>
      </c>
      <c r="G122" s="187"/>
      <c r="H122" s="187"/>
    </row>
    <row r="123" spans="1:8" s="65" customFormat="1" ht="27" customHeight="1" x14ac:dyDescent="0.35">
      <c r="A123" s="53" t="s">
        <v>235</v>
      </c>
      <c r="B123" s="53" t="s">
        <v>155</v>
      </c>
      <c r="C123" s="47"/>
      <c r="D123" s="77">
        <v>250373700</v>
      </c>
      <c r="G123" s="192"/>
      <c r="H123" s="192"/>
    </row>
    <row r="124" spans="1:8" s="65" customFormat="1" ht="27" customHeight="1" x14ac:dyDescent="0.35">
      <c r="A124" s="46"/>
      <c r="B124" s="46"/>
      <c r="C124" s="46"/>
      <c r="D124" s="191"/>
      <c r="G124" s="192"/>
      <c r="H124" s="192"/>
    </row>
    <row r="125" spans="1:8" s="65" customFormat="1" ht="27" customHeight="1" x14ac:dyDescent="0.35">
      <c r="A125" s="46">
        <v>58</v>
      </c>
      <c r="B125" s="46" t="s">
        <v>131</v>
      </c>
      <c r="C125" s="47"/>
      <c r="D125" s="48">
        <f>+D126</f>
        <v>0</v>
      </c>
    </row>
    <row r="126" spans="1:8" s="65" customFormat="1" ht="27" customHeight="1" x14ac:dyDescent="0.3">
      <c r="A126" s="53"/>
      <c r="B126" s="53"/>
      <c r="C126" s="53"/>
      <c r="D126" s="77">
        <f>+'[1]CGN-2005-001A'!H1894</f>
        <v>0</v>
      </c>
    </row>
    <row r="127" spans="1:8" s="65" customFormat="1" ht="27" customHeight="1" x14ac:dyDescent="0.3">
      <c r="A127" s="98"/>
      <c r="B127" s="98"/>
      <c r="C127" s="98"/>
      <c r="D127" s="191"/>
      <c r="G127" s="192"/>
      <c r="H127" s="192"/>
    </row>
    <row r="128" spans="1:8" s="65" customFormat="1" ht="27" customHeight="1" thickBot="1" x14ac:dyDescent="0.45">
      <c r="A128" s="165"/>
      <c r="B128" s="92" t="s">
        <v>236</v>
      </c>
      <c r="C128" s="165"/>
      <c r="D128" s="110">
        <f>+D122-D125</f>
        <v>250373700</v>
      </c>
    </row>
    <row r="129" spans="1:9" s="65" customFormat="1" ht="27" customHeight="1" thickTop="1" x14ac:dyDescent="0.25">
      <c r="A129" s="165"/>
      <c r="B129" s="165"/>
      <c r="C129" s="165"/>
      <c r="D129" s="193"/>
    </row>
    <row r="130" spans="1:9" s="65" customFormat="1" ht="27" customHeight="1" x14ac:dyDescent="0.25">
      <c r="A130" s="165"/>
      <c r="B130" s="165"/>
      <c r="C130" s="165"/>
      <c r="D130" s="193"/>
      <c r="G130" s="192"/>
      <c r="H130" s="192"/>
    </row>
    <row r="131" spans="1:9" s="68" customFormat="1" ht="27" customHeight="1" thickBot="1" x14ac:dyDescent="0.45">
      <c r="A131" s="165"/>
      <c r="B131" s="92" t="s">
        <v>237</v>
      </c>
      <c r="C131" s="165"/>
      <c r="D131" s="110">
        <f>+D119+D128</f>
        <v>7690344935</v>
      </c>
      <c r="E131" s="65"/>
      <c r="F131" s="65"/>
      <c r="G131" s="187"/>
      <c r="H131" s="187"/>
      <c r="I131" s="194"/>
    </row>
    <row r="132" spans="1:9" s="68" customFormat="1" ht="27" customHeight="1" thickTop="1" x14ac:dyDescent="0.25">
      <c r="A132" s="165"/>
      <c r="B132" s="165"/>
      <c r="C132" s="165"/>
      <c r="D132" s="193"/>
      <c r="I132" s="194"/>
    </row>
    <row r="133" spans="1:9" s="68" customFormat="1" ht="27" customHeight="1" x14ac:dyDescent="0.25">
      <c r="A133" s="165"/>
      <c r="B133" s="165"/>
      <c r="C133" s="165"/>
      <c r="D133" s="193"/>
      <c r="I133" s="194"/>
    </row>
    <row r="134" spans="1:9" s="68" customFormat="1" ht="27" customHeight="1" x14ac:dyDescent="0.35">
      <c r="A134" s="107"/>
      <c r="B134" s="46" t="s">
        <v>238</v>
      </c>
      <c r="C134" s="165"/>
      <c r="D134" s="48">
        <f>+D136-D138</f>
        <v>0</v>
      </c>
      <c r="E134" s="65"/>
      <c r="F134" s="65"/>
      <c r="G134" s="187"/>
      <c r="H134" s="187"/>
      <c r="I134" s="194"/>
    </row>
    <row r="135" spans="1:9" s="68" customFormat="1" ht="27" customHeight="1" x14ac:dyDescent="0.25">
      <c r="A135" s="195"/>
      <c r="B135" s="195"/>
      <c r="C135" s="165"/>
      <c r="D135" s="193"/>
      <c r="I135" s="194"/>
    </row>
    <row r="136" spans="1:9" s="68" customFormat="1" ht="27" customHeight="1" x14ac:dyDescent="0.3">
      <c r="A136" s="53" t="s">
        <v>239</v>
      </c>
      <c r="B136" s="53" t="s">
        <v>240</v>
      </c>
      <c r="C136" s="165"/>
      <c r="D136" s="196">
        <v>0</v>
      </c>
      <c r="I136" s="194"/>
    </row>
    <row r="137" spans="1:9" s="68" customFormat="1" ht="27" hidden="1" customHeight="1" x14ac:dyDescent="0.3">
      <c r="A137" s="53"/>
      <c r="B137" s="53"/>
      <c r="C137" s="165"/>
      <c r="D137" s="77"/>
      <c r="E137" s="65"/>
      <c r="F137" s="65"/>
      <c r="G137" s="65"/>
      <c r="H137" s="65"/>
      <c r="I137" s="194"/>
    </row>
    <row r="138" spans="1:9" s="68" customFormat="1" ht="27" hidden="1" customHeight="1" x14ac:dyDescent="0.3">
      <c r="A138" s="53"/>
      <c r="B138" s="53"/>
      <c r="C138" s="165"/>
      <c r="D138" s="197">
        <v>0</v>
      </c>
      <c r="I138" s="194"/>
    </row>
    <row r="139" spans="1:9" s="68" customFormat="1" ht="27" customHeight="1" x14ac:dyDescent="0.3">
      <c r="A139" s="53"/>
      <c r="B139" s="53"/>
      <c r="C139" s="165"/>
      <c r="D139" s="193"/>
      <c r="E139" s="65"/>
      <c r="F139" s="65"/>
      <c r="G139" s="65"/>
      <c r="H139" s="65"/>
      <c r="I139" s="194"/>
    </row>
    <row r="140" spans="1:9" s="68" customFormat="1" ht="27" customHeight="1" x14ac:dyDescent="0.3">
      <c r="A140" s="53"/>
      <c r="B140" s="53"/>
      <c r="C140" s="165"/>
      <c r="D140" s="193"/>
      <c r="E140" s="65"/>
      <c r="F140" s="65"/>
      <c r="G140" s="65"/>
      <c r="H140" s="65"/>
      <c r="I140" s="194"/>
    </row>
    <row r="141" spans="1:9" s="68" customFormat="1" ht="27" customHeight="1" thickBot="1" x14ac:dyDescent="0.45">
      <c r="A141" s="32"/>
      <c r="B141" s="92" t="s">
        <v>241</v>
      </c>
      <c r="C141" s="92"/>
      <c r="D141" s="110">
        <f>+D131+D134</f>
        <v>7690344935</v>
      </c>
      <c r="E141" s="65"/>
      <c r="F141" s="65"/>
      <c r="G141" s="65"/>
      <c r="H141" s="198">
        <f>+H12-H53+D122</f>
        <v>9062045243</v>
      </c>
      <c r="I141" s="194"/>
    </row>
    <row r="142" spans="1:9" s="68" customFormat="1" ht="27" customHeight="1" thickTop="1" x14ac:dyDescent="0.3">
      <c r="A142" s="199"/>
      <c r="B142" s="199"/>
      <c r="C142" s="199"/>
      <c r="D142" s="200"/>
      <c r="E142" s="200"/>
      <c r="F142" s="200"/>
      <c r="G142" s="194"/>
      <c r="H142" s="77">
        <f>+D141-H141</f>
        <v>-1371700308</v>
      </c>
    </row>
    <row r="143" spans="1:9" s="68" customFormat="1" ht="27" customHeight="1" x14ac:dyDescent="0.25">
      <c r="A143" s="199"/>
      <c r="B143" s="199"/>
      <c r="C143" s="199"/>
      <c r="D143" s="201"/>
      <c r="E143" s="202"/>
      <c r="F143" s="202"/>
      <c r="G143" s="194"/>
    </row>
    <row r="144" spans="1:9" s="68" customFormat="1" ht="27" customHeight="1" x14ac:dyDescent="0.25">
      <c r="A144" s="199"/>
      <c r="B144" s="199"/>
      <c r="C144" s="199"/>
      <c r="D144" s="202"/>
      <c r="E144" s="202"/>
      <c r="F144" s="202"/>
      <c r="G144" s="203"/>
    </row>
    <row r="145" spans="1:251" s="68" customFormat="1" ht="27" customHeight="1" x14ac:dyDescent="0.25">
      <c r="A145" s="199"/>
      <c r="B145" s="199"/>
      <c r="C145" s="199"/>
      <c r="D145" s="200"/>
      <c r="E145" s="200"/>
      <c r="F145" s="200"/>
    </row>
    <row r="146" spans="1:251" s="68" customFormat="1" ht="27" customHeight="1" x14ac:dyDescent="0.4">
      <c r="A146" s="204"/>
      <c r="B146" s="205" t="str">
        <f>+BALANCE2!B197</f>
        <v>PEDRO ANDRES MANOSALVA</v>
      </c>
      <c r="C146" s="233" t="str">
        <f>+BALANCE2!F197</f>
        <v>GLORIA VERONICA ZAMBRANO</v>
      </c>
      <c r="D146" s="234"/>
      <c r="E146" s="234"/>
      <c r="F146" s="206"/>
    </row>
    <row r="147" spans="1:251" s="68" customFormat="1" ht="27" customHeight="1" x14ac:dyDescent="0.4">
      <c r="A147" s="204"/>
      <c r="B147" s="207" t="s">
        <v>252</v>
      </c>
      <c r="C147" s="208" t="s">
        <v>242</v>
      </c>
      <c r="D147" s="209"/>
      <c r="E147" s="209"/>
      <c r="F147" s="206"/>
    </row>
    <row r="148" spans="1:251" s="68" customFormat="1" ht="27" customHeight="1" x14ac:dyDescent="0.4">
      <c r="A148" s="204"/>
      <c r="B148" s="207"/>
      <c r="C148" s="208"/>
      <c r="D148" s="209"/>
      <c r="E148" s="209"/>
      <c r="F148" s="206"/>
    </row>
    <row r="149" spans="1:251" s="68" customFormat="1" ht="27" customHeight="1" x14ac:dyDescent="0.4">
      <c r="A149" s="204"/>
      <c r="B149" s="207"/>
      <c r="C149" s="208"/>
      <c r="D149" s="209"/>
      <c r="E149" s="209"/>
      <c r="F149" s="206"/>
    </row>
    <row r="150" spans="1:251" s="68" customFormat="1" ht="27" customHeight="1" x14ac:dyDescent="0.4">
      <c r="A150" s="204"/>
      <c r="B150" s="207"/>
      <c r="C150" s="208"/>
      <c r="D150" s="209"/>
      <c r="E150" s="209"/>
      <c r="F150" s="206"/>
    </row>
    <row r="151" spans="1:251" s="68" customFormat="1" ht="27" customHeight="1" x14ac:dyDescent="0.4">
      <c r="A151" s="228" t="s">
        <v>209</v>
      </c>
      <c r="B151" s="228"/>
      <c r="C151" s="228"/>
      <c r="D151" s="228"/>
      <c r="E151" s="228"/>
      <c r="F151" s="228"/>
    </row>
    <row r="152" spans="1:251" s="68" customFormat="1" ht="27" customHeight="1" x14ac:dyDescent="0.35">
      <c r="A152" s="230" t="s">
        <v>243</v>
      </c>
      <c r="B152" s="230"/>
      <c r="C152" s="230"/>
      <c r="D152" s="230"/>
      <c r="E152" s="230"/>
      <c r="F152" s="230"/>
    </row>
    <row r="153" spans="1:251" s="68" customFormat="1" ht="27" customHeight="1" x14ac:dyDescent="0.35">
      <c r="A153" s="135"/>
      <c r="B153" s="135"/>
      <c r="C153" s="210"/>
      <c r="D153" s="210"/>
      <c r="E153" s="210"/>
      <c r="F153" s="210"/>
    </row>
    <row r="154" spans="1:251" s="68" customFormat="1" ht="24" customHeight="1" x14ac:dyDescent="0.4">
      <c r="A154" s="135"/>
      <c r="B154" s="135"/>
      <c r="C154" s="210"/>
      <c r="D154" s="210"/>
      <c r="E154" s="210"/>
      <c r="F154" s="210"/>
      <c r="G154" s="123"/>
      <c r="H154" s="123"/>
    </row>
    <row r="155" spans="1:251" s="214" customFormat="1" ht="27.75" x14ac:dyDescent="0.4">
      <c r="A155" s="134"/>
      <c r="B155" s="134"/>
      <c r="C155" s="211"/>
      <c r="D155" s="134"/>
      <c r="E155" s="212"/>
      <c r="F155" s="213"/>
      <c r="G155" s="213"/>
      <c r="H155" s="213"/>
    </row>
    <row r="156" spans="1:251" s="139" customFormat="1" ht="27" customHeight="1" x14ac:dyDescent="0.4">
      <c r="A156" s="128"/>
      <c r="B156" s="128"/>
      <c r="C156" s="215"/>
      <c r="D156" s="128"/>
      <c r="E156" s="216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2"/>
      <c r="BQ156" s="62"/>
      <c r="BR156" s="62"/>
      <c r="BS156" s="62"/>
      <c r="BT156" s="62"/>
      <c r="BU156" s="62"/>
      <c r="BV156" s="62"/>
      <c r="BW156" s="62"/>
      <c r="BX156" s="62"/>
      <c r="BY156" s="62"/>
      <c r="BZ156" s="62"/>
      <c r="CA156" s="62"/>
      <c r="CB156" s="62"/>
      <c r="CC156" s="62"/>
      <c r="CD156" s="62"/>
      <c r="CE156" s="62"/>
      <c r="CF156" s="62"/>
      <c r="CG156" s="62"/>
      <c r="CH156" s="62"/>
      <c r="CI156" s="62"/>
      <c r="CJ156" s="62"/>
      <c r="CK156" s="62"/>
      <c r="CL156" s="62"/>
      <c r="CM156" s="62"/>
      <c r="CN156" s="62"/>
      <c r="CO156" s="62"/>
      <c r="CP156" s="62"/>
      <c r="CQ156" s="62"/>
      <c r="CR156" s="62"/>
      <c r="CS156" s="62"/>
      <c r="CT156" s="62"/>
      <c r="CU156" s="62"/>
      <c r="CV156" s="62"/>
      <c r="CW156" s="62"/>
      <c r="CX156" s="62"/>
      <c r="CY156" s="62"/>
      <c r="CZ156" s="62"/>
      <c r="DA156" s="62"/>
      <c r="DB156" s="62"/>
      <c r="DC156" s="62"/>
      <c r="DD156" s="62"/>
      <c r="DE156" s="62"/>
      <c r="DF156" s="62"/>
      <c r="DG156" s="62"/>
      <c r="DH156" s="62"/>
      <c r="DI156" s="62"/>
      <c r="DJ156" s="62"/>
      <c r="DK156" s="62"/>
      <c r="DL156" s="62"/>
      <c r="DM156" s="62"/>
      <c r="DN156" s="62"/>
      <c r="DO156" s="62"/>
      <c r="DP156" s="62"/>
      <c r="DQ156" s="62"/>
      <c r="DR156" s="62"/>
      <c r="DS156" s="62"/>
      <c r="DT156" s="62"/>
      <c r="DU156" s="62"/>
      <c r="DV156" s="62"/>
      <c r="DW156" s="62"/>
      <c r="DX156" s="62"/>
      <c r="DY156" s="62"/>
      <c r="DZ156" s="62"/>
      <c r="EA156" s="62"/>
      <c r="EB156" s="62"/>
      <c r="EC156" s="62"/>
      <c r="ED156" s="62"/>
      <c r="EE156" s="62"/>
      <c r="EF156" s="62"/>
      <c r="EG156" s="62"/>
      <c r="EH156" s="62"/>
      <c r="EI156" s="62"/>
      <c r="EJ156" s="62"/>
      <c r="EK156" s="62"/>
      <c r="EL156" s="62"/>
      <c r="EM156" s="62"/>
      <c r="EN156" s="62"/>
      <c r="EO156" s="62"/>
      <c r="EP156" s="62"/>
      <c r="EQ156" s="62"/>
      <c r="ER156" s="62"/>
      <c r="ES156" s="62"/>
      <c r="ET156" s="62"/>
      <c r="EU156" s="62"/>
      <c r="EV156" s="62"/>
      <c r="EW156" s="62"/>
      <c r="EX156" s="62"/>
      <c r="EY156" s="62"/>
      <c r="EZ156" s="62"/>
      <c r="FA156" s="62"/>
      <c r="FB156" s="62"/>
      <c r="FC156" s="62"/>
      <c r="FD156" s="62"/>
      <c r="FE156" s="62"/>
      <c r="FF156" s="62"/>
      <c r="FG156" s="62"/>
      <c r="FH156" s="62"/>
      <c r="FI156" s="62"/>
      <c r="FJ156" s="62"/>
      <c r="FK156" s="62"/>
      <c r="FL156" s="62"/>
      <c r="FM156" s="62"/>
      <c r="FN156" s="62"/>
      <c r="FO156" s="62"/>
      <c r="FP156" s="62"/>
      <c r="FQ156" s="62"/>
      <c r="FR156" s="62"/>
      <c r="FS156" s="62"/>
      <c r="FT156" s="62"/>
      <c r="FU156" s="62"/>
      <c r="FV156" s="62"/>
      <c r="FW156" s="62"/>
      <c r="FX156" s="62"/>
      <c r="FY156" s="62"/>
      <c r="FZ156" s="62"/>
      <c r="GA156" s="62"/>
      <c r="GB156" s="62"/>
      <c r="GC156" s="62"/>
      <c r="GD156" s="62"/>
      <c r="GE156" s="62"/>
      <c r="GF156" s="62"/>
      <c r="GG156" s="62"/>
      <c r="GH156" s="62"/>
      <c r="GI156" s="62"/>
      <c r="GJ156" s="62"/>
      <c r="GK156" s="62"/>
      <c r="GL156" s="62"/>
      <c r="GM156" s="62"/>
      <c r="GN156" s="62"/>
      <c r="GO156" s="62"/>
      <c r="GP156" s="62"/>
      <c r="GQ156" s="62"/>
      <c r="GR156" s="62"/>
      <c r="GS156" s="62"/>
      <c r="GT156" s="62"/>
      <c r="GU156" s="62"/>
      <c r="GV156" s="62"/>
      <c r="GW156" s="62"/>
      <c r="GX156" s="62"/>
      <c r="GY156" s="62"/>
      <c r="GZ156" s="62"/>
      <c r="HA156" s="62"/>
      <c r="HB156" s="62"/>
      <c r="HC156" s="62"/>
      <c r="HD156" s="62"/>
      <c r="HE156" s="62"/>
      <c r="HF156" s="62"/>
      <c r="HG156" s="62"/>
      <c r="HH156" s="62"/>
      <c r="HI156" s="62"/>
      <c r="HJ156" s="62"/>
      <c r="HK156" s="62"/>
      <c r="HL156" s="62"/>
      <c r="HM156" s="62"/>
      <c r="HN156" s="62"/>
      <c r="HO156" s="62"/>
      <c r="HP156" s="62"/>
      <c r="HQ156" s="62"/>
      <c r="HR156" s="62"/>
      <c r="HS156" s="62"/>
      <c r="HT156" s="62"/>
      <c r="HU156" s="62"/>
      <c r="HV156" s="62"/>
      <c r="HW156" s="62"/>
      <c r="HX156" s="62"/>
      <c r="HY156" s="62"/>
      <c r="HZ156" s="62"/>
      <c r="IA156" s="62"/>
      <c r="IB156" s="62"/>
      <c r="IC156" s="62"/>
      <c r="ID156" s="62"/>
      <c r="IE156" s="62"/>
      <c r="IF156" s="62"/>
      <c r="IG156" s="62"/>
      <c r="IH156" s="62"/>
      <c r="II156" s="62"/>
      <c r="IJ156" s="62"/>
      <c r="IK156" s="62"/>
      <c r="IL156" s="62"/>
      <c r="IM156" s="62"/>
      <c r="IN156" s="62"/>
      <c r="IO156" s="62"/>
      <c r="IP156" s="62"/>
      <c r="IQ156" s="62"/>
    </row>
    <row r="157" spans="1:251" s="140" customFormat="1" ht="27" customHeight="1" x14ac:dyDescent="0.4">
      <c r="A157" s="128"/>
      <c r="B157" s="128"/>
      <c r="C157" s="215"/>
      <c r="D157" s="128"/>
      <c r="E157" s="216"/>
      <c r="F157" s="130"/>
      <c r="G157" s="130"/>
      <c r="H157" s="130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</row>
    <row r="158" spans="1:251" s="140" customFormat="1" ht="27" customHeight="1" x14ac:dyDescent="0.4">
      <c r="A158" s="217"/>
      <c r="B158" s="217"/>
      <c r="C158" s="217"/>
      <c r="D158" s="217"/>
      <c r="E158" s="134"/>
      <c r="F158" s="133"/>
      <c r="G158" s="133"/>
      <c r="H158" s="133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</row>
    <row r="159" spans="1:251" s="140" customFormat="1" ht="27" customHeight="1" x14ac:dyDescent="0.35">
      <c r="A159" s="68"/>
      <c r="B159" s="68"/>
      <c r="C159" s="68"/>
      <c r="D159" s="68"/>
      <c r="E159" s="128"/>
      <c r="F159" s="128"/>
      <c r="G159" s="128"/>
      <c r="H159" s="128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</row>
    <row r="160" spans="1:251" s="140" customFormat="1" ht="27" customHeight="1" x14ac:dyDescent="0.35">
      <c r="A160" s="68"/>
      <c r="B160" s="68"/>
      <c r="C160" s="68"/>
      <c r="D160" s="68"/>
      <c r="E160" s="128"/>
      <c r="F160" s="128"/>
      <c r="G160" s="128"/>
      <c r="H160" s="128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</row>
    <row r="161" spans="1:4" s="107" customFormat="1" ht="27" customHeight="1" x14ac:dyDescent="0.2">
      <c r="A161" s="68"/>
      <c r="B161" s="68"/>
      <c r="C161" s="68"/>
      <c r="D161" s="68"/>
    </row>
    <row r="162" spans="1:4" s="107" customFormat="1" ht="27" customHeight="1" x14ac:dyDescent="0.2">
      <c r="A162" s="68"/>
      <c r="B162" s="68"/>
      <c r="C162" s="68"/>
      <c r="D162" s="68"/>
    </row>
    <row r="163" spans="1:4" s="107" customFormat="1" ht="27" customHeight="1" x14ac:dyDescent="0.2">
      <c r="A163" s="68"/>
      <c r="B163" s="68"/>
      <c r="C163" s="68"/>
      <c r="D163" s="68"/>
    </row>
    <row r="164" spans="1:4" s="107" customFormat="1" ht="27" customHeight="1" x14ac:dyDescent="0.2">
      <c r="A164" s="68"/>
      <c r="B164" s="68"/>
      <c r="C164" s="68"/>
      <c r="D164" s="68"/>
    </row>
    <row r="165" spans="1:4" s="107" customFormat="1" ht="27" customHeight="1" x14ac:dyDescent="0.2">
      <c r="A165" s="68"/>
      <c r="B165" s="68"/>
      <c r="C165" s="68"/>
      <c r="D165" s="68"/>
    </row>
    <row r="166" spans="1:4" s="107" customFormat="1" ht="27" customHeight="1" x14ac:dyDescent="0.2">
      <c r="A166" s="68"/>
      <c r="B166" s="68"/>
      <c r="C166" s="68"/>
      <c r="D166" s="68"/>
    </row>
    <row r="167" spans="1:4" s="107" customFormat="1" ht="27" customHeight="1" x14ac:dyDescent="0.2">
      <c r="A167" s="68"/>
      <c r="B167" s="68"/>
      <c r="C167" s="68"/>
      <c r="D167" s="68"/>
    </row>
    <row r="168" spans="1:4" s="107" customFormat="1" ht="27" customHeight="1" x14ac:dyDescent="0.2">
      <c r="A168" s="68"/>
      <c r="B168" s="68"/>
      <c r="C168" s="68"/>
      <c r="D168" s="68"/>
    </row>
    <row r="169" spans="1:4" s="107" customFormat="1" ht="27" customHeight="1" x14ac:dyDescent="0.2">
      <c r="A169" s="68"/>
      <c r="B169" s="68"/>
      <c r="C169" s="68"/>
      <c r="D169" s="68"/>
    </row>
    <row r="170" spans="1:4" s="107" customFormat="1" ht="27" customHeight="1" x14ac:dyDescent="0.2">
      <c r="A170" s="68"/>
      <c r="B170" s="68"/>
      <c r="C170" s="68"/>
      <c r="D170" s="68"/>
    </row>
    <row r="171" spans="1:4" s="107" customFormat="1" ht="27" customHeight="1" x14ac:dyDescent="0.2">
      <c r="A171" s="68"/>
      <c r="B171" s="68"/>
      <c r="C171" s="68"/>
      <c r="D171" s="68"/>
    </row>
    <row r="172" spans="1:4" s="107" customFormat="1" ht="27" customHeight="1" x14ac:dyDescent="0.2">
      <c r="A172" s="68"/>
      <c r="B172" s="68"/>
      <c r="C172" s="68"/>
      <c r="D172" s="68"/>
    </row>
    <row r="173" spans="1:4" s="107" customFormat="1" ht="27" customHeight="1" x14ac:dyDescent="0.2">
      <c r="A173" s="68"/>
      <c r="B173" s="68"/>
      <c r="C173" s="68"/>
      <c r="D173" s="68"/>
    </row>
    <row r="174" spans="1:4" s="107" customFormat="1" ht="27" customHeight="1" x14ac:dyDescent="0.2">
      <c r="A174" s="68"/>
      <c r="B174" s="68"/>
      <c r="C174" s="68"/>
      <c r="D174" s="68"/>
    </row>
    <row r="175" spans="1:4" s="107" customFormat="1" ht="27" customHeight="1" x14ac:dyDescent="0.2">
      <c r="A175" s="68"/>
      <c r="B175" s="68"/>
      <c r="C175" s="68"/>
      <c r="D175" s="68"/>
    </row>
    <row r="176" spans="1:4" s="107" customFormat="1" ht="27" customHeight="1" x14ac:dyDescent="0.2">
      <c r="A176" s="68"/>
      <c r="B176" s="68"/>
      <c r="C176" s="68"/>
      <c r="D176" s="68"/>
    </row>
    <row r="177" spans="1:4" s="107" customFormat="1" ht="27" customHeight="1" x14ac:dyDescent="0.2">
      <c r="A177" s="68"/>
      <c r="B177" s="68"/>
      <c r="C177" s="68"/>
      <c r="D177" s="68"/>
    </row>
    <row r="178" spans="1:4" s="107" customFormat="1" ht="27" customHeight="1" x14ac:dyDescent="0.2">
      <c r="A178" s="68"/>
      <c r="B178" s="68"/>
      <c r="C178" s="68"/>
      <c r="D178" s="68"/>
    </row>
    <row r="179" spans="1:4" s="107" customFormat="1" ht="27" customHeight="1" x14ac:dyDescent="0.2">
      <c r="A179" s="68"/>
      <c r="B179" s="68"/>
      <c r="C179" s="68"/>
      <c r="D179" s="68"/>
    </row>
    <row r="180" spans="1:4" s="107" customFormat="1" ht="27" customHeight="1" x14ac:dyDescent="0.2">
      <c r="A180" s="68"/>
      <c r="B180" s="68"/>
      <c r="C180" s="68"/>
      <c r="D180" s="68"/>
    </row>
    <row r="181" spans="1:4" s="107" customFormat="1" ht="27" customHeight="1" x14ac:dyDescent="0.2">
      <c r="A181" s="68"/>
      <c r="B181" s="68"/>
      <c r="C181" s="68"/>
      <c r="D181" s="68"/>
    </row>
    <row r="182" spans="1:4" s="107" customFormat="1" ht="27" customHeight="1" x14ac:dyDescent="0.25">
      <c r="A182" s="218"/>
      <c r="B182" s="219"/>
      <c r="C182" s="219"/>
      <c r="D182" s="220"/>
    </row>
    <row r="183" spans="1:4" s="107" customFormat="1" ht="27" customHeight="1" x14ac:dyDescent="0.25">
      <c r="A183" s="218"/>
      <c r="B183" s="219"/>
      <c r="C183" s="219"/>
      <c r="D183" s="220"/>
    </row>
    <row r="184" spans="1:4" s="107" customFormat="1" ht="27" customHeight="1" x14ac:dyDescent="0.25">
      <c r="A184" s="218"/>
      <c r="B184" s="219"/>
      <c r="C184" s="219"/>
      <c r="D184" s="220"/>
    </row>
    <row r="185" spans="1:4" s="107" customFormat="1" ht="27" customHeight="1" x14ac:dyDescent="0.25">
      <c r="A185" s="218"/>
      <c r="B185" s="219"/>
      <c r="C185" s="219"/>
      <c r="D185" s="220"/>
    </row>
    <row r="186" spans="1:4" s="107" customFormat="1" ht="27" customHeight="1" x14ac:dyDescent="0.25">
      <c r="A186" s="218"/>
      <c r="B186" s="219"/>
      <c r="C186" s="219"/>
      <c r="D186" s="220"/>
    </row>
    <row r="187" spans="1:4" s="107" customFormat="1" ht="27" customHeight="1" x14ac:dyDescent="0.25">
      <c r="A187" s="218"/>
      <c r="B187" s="219"/>
      <c r="C187" s="219"/>
      <c r="D187" s="220"/>
    </row>
    <row r="188" spans="1:4" s="107" customFormat="1" ht="27" customHeight="1" x14ac:dyDescent="0.2">
      <c r="A188" s="221"/>
      <c r="B188" s="221"/>
      <c r="C188" s="221"/>
      <c r="D188" s="220"/>
    </row>
    <row r="189" spans="1:4" s="107" customFormat="1" ht="27" customHeight="1" x14ac:dyDescent="0.2">
      <c r="A189" s="221"/>
      <c r="B189" s="222"/>
      <c r="C189" s="222"/>
      <c r="D189" s="220"/>
    </row>
    <row r="190" spans="1:4" s="107" customFormat="1" ht="27" customHeight="1" x14ac:dyDescent="0.2">
      <c r="A190" s="221"/>
      <c r="B190" s="222"/>
      <c r="C190" s="222"/>
      <c r="D190" s="220"/>
    </row>
    <row r="191" spans="1:4" s="107" customFormat="1" ht="27" customHeight="1" x14ac:dyDescent="0.2">
      <c r="A191" s="221"/>
      <c r="B191" s="222"/>
      <c r="C191" s="222"/>
      <c r="D191" s="220"/>
    </row>
    <row r="192" spans="1:4" s="107" customFormat="1" ht="27" customHeight="1" x14ac:dyDescent="0.2">
      <c r="A192" s="221"/>
      <c r="B192" s="222"/>
      <c r="C192" s="222"/>
      <c r="D192" s="220"/>
    </row>
    <row r="193" spans="1:4" s="107" customFormat="1" ht="27" customHeight="1" x14ac:dyDescent="0.2">
      <c r="A193" s="221"/>
      <c r="B193" s="222"/>
      <c r="C193" s="222"/>
      <c r="D193" s="220"/>
    </row>
    <row r="194" spans="1:4" s="107" customFormat="1" ht="27" customHeight="1" x14ac:dyDescent="0.2">
      <c r="A194" s="221"/>
      <c r="B194" s="222"/>
      <c r="C194" s="222"/>
      <c r="D194" s="220"/>
    </row>
    <row r="195" spans="1:4" s="107" customFormat="1" ht="27" customHeight="1" x14ac:dyDescent="0.2">
      <c r="A195" s="221"/>
      <c r="B195" s="222"/>
      <c r="C195" s="222"/>
      <c r="D195" s="220"/>
    </row>
    <row r="196" spans="1:4" s="107" customFormat="1" ht="27" customHeight="1" x14ac:dyDescent="0.2">
      <c r="A196" s="221"/>
      <c r="B196" s="222"/>
      <c r="C196" s="222"/>
      <c r="D196" s="220"/>
    </row>
    <row r="197" spans="1:4" s="107" customFormat="1" ht="27" customHeight="1" x14ac:dyDescent="0.2">
      <c r="A197" s="221"/>
      <c r="B197" s="222"/>
      <c r="C197" s="222"/>
      <c r="D197" s="220"/>
    </row>
    <row r="198" spans="1:4" s="107" customFormat="1" ht="27" customHeight="1" x14ac:dyDescent="0.2">
      <c r="A198" s="221"/>
      <c r="B198" s="222"/>
      <c r="C198" s="222"/>
      <c r="D198" s="220"/>
    </row>
    <row r="199" spans="1:4" s="107" customFormat="1" ht="27" customHeight="1" x14ac:dyDescent="0.2">
      <c r="A199" s="221"/>
      <c r="B199" s="222"/>
      <c r="C199" s="222"/>
      <c r="D199" s="220"/>
    </row>
    <row r="200" spans="1:4" s="107" customFormat="1" ht="27" customHeight="1" x14ac:dyDescent="0.2">
      <c r="A200" s="221"/>
      <c r="B200" s="222"/>
      <c r="C200" s="222"/>
      <c r="D200" s="220"/>
    </row>
    <row r="201" spans="1:4" s="107" customFormat="1" ht="27" customHeight="1" x14ac:dyDescent="0.2">
      <c r="A201" s="221"/>
      <c r="B201" s="222"/>
      <c r="C201" s="222"/>
      <c r="D201" s="220"/>
    </row>
    <row r="202" spans="1:4" s="107" customFormat="1" ht="27" customHeight="1" x14ac:dyDescent="0.2">
      <c r="A202" s="221"/>
      <c r="B202" s="222"/>
      <c r="C202" s="222"/>
      <c r="D202" s="220"/>
    </row>
    <row r="203" spans="1:4" s="107" customFormat="1" ht="27" customHeight="1" x14ac:dyDescent="0.2">
      <c r="A203" s="221"/>
      <c r="B203" s="222"/>
      <c r="C203" s="222"/>
      <c r="D203" s="220"/>
    </row>
    <row r="204" spans="1:4" s="107" customFormat="1" ht="27" customHeight="1" x14ac:dyDescent="0.2">
      <c r="A204" s="221"/>
      <c r="B204" s="222"/>
      <c r="C204" s="222"/>
      <c r="D204" s="220"/>
    </row>
    <row r="205" spans="1:4" s="107" customFormat="1" ht="27" customHeight="1" x14ac:dyDescent="0.2">
      <c r="A205" s="221"/>
      <c r="B205" s="222"/>
      <c r="C205" s="222"/>
      <c r="D205" s="220"/>
    </row>
    <row r="206" spans="1:4" s="107" customFormat="1" ht="27" customHeight="1" x14ac:dyDescent="0.2">
      <c r="A206" s="221"/>
      <c r="B206" s="222"/>
      <c r="C206" s="222"/>
      <c r="D206" s="220"/>
    </row>
    <row r="207" spans="1:4" s="107" customFormat="1" ht="27" customHeight="1" x14ac:dyDescent="0.2">
      <c r="A207" s="221"/>
      <c r="B207" s="222"/>
      <c r="C207" s="222"/>
      <c r="D207" s="220"/>
    </row>
    <row r="208" spans="1:4" s="107" customFormat="1" ht="27" customHeight="1" x14ac:dyDescent="0.2">
      <c r="A208" s="221"/>
      <c r="B208" s="222"/>
      <c r="C208" s="222"/>
      <c r="D208" s="220"/>
    </row>
    <row r="209" spans="1:4" s="107" customFormat="1" ht="27" customHeight="1" x14ac:dyDescent="0.2">
      <c r="A209" s="221"/>
      <c r="B209" s="222"/>
      <c r="C209" s="222"/>
      <c r="D209" s="220"/>
    </row>
    <row r="210" spans="1:4" s="107" customFormat="1" ht="27" customHeight="1" x14ac:dyDescent="0.2">
      <c r="A210" s="221"/>
      <c r="B210" s="222"/>
      <c r="C210" s="222"/>
      <c r="D210" s="220"/>
    </row>
    <row r="211" spans="1:4" s="107" customFormat="1" ht="27" customHeight="1" x14ac:dyDescent="0.2">
      <c r="A211" s="221"/>
      <c r="B211" s="222"/>
      <c r="C211" s="222"/>
      <c r="D211" s="220"/>
    </row>
    <row r="212" spans="1:4" s="107" customFormat="1" ht="27" customHeight="1" x14ac:dyDescent="0.2">
      <c r="A212" s="221"/>
      <c r="B212" s="222"/>
      <c r="C212" s="222"/>
      <c r="D212" s="220"/>
    </row>
    <row r="213" spans="1:4" s="107" customFormat="1" ht="27" customHeight="1" x14ac:dyDescent="0.2">
      <c r="A213" s="221"/>
      <c r="B213" s="222"/>
      <c r="C213" s="222"/>
      <c r="D213" s="220"/>
    </row>
    <row r="214" spans="1:4" s="107" customFormat="1" ht="27" customHeight="1" x14ac:dyDescent="0.2">
      <c r="A214" s="221"/>
      <c r="B214" s="222"/>
      <c r="C214" s="222"/>
      <c r="D214" s="220"/>
    </row>
    <row r="215" spans="1:4" s="107" customFormat="1" ht="27" customHeight="1" x14ac:dyDescent="0.2">
      <c r="A215" s="221"/>
      <c r="B215" s="222"/>
      <c r="C215" s="222"/>
      <c r="D215" s="220"/>
    </row>
    <row r="216" spans="1:4" s="107" customFormat="1" ht="27" customHeight="1" x14ac:dyDescent="0.2">
      <c r="A216" s="221"/>
      <c r="B216" s="222"/>
      <c r="C216" s="222"/>
      <c r="D216" s="220"/>
    </row>
    <row r="217" spans="1:4" s="107" customFormat="1" ht="27" customHeight="1" x14ac:dyDescent="0.2">
      <c r="A217" s="221"/>
      <c r="B217" s="222"/>
      <c r="C217" s="222"/>
      <c r="D217" s="220"/>
    </row>
    <row r="218" spans="1:4" s="107" customFormat="1" ht="27" customHeight="1" x14ac:dyDescent="0.2">
      <c r="A218" s="221"/>
      <c r="B218" s="222"/>
      <c r="C218" s="222"/>
      <c r="D218" s="220"/>
    </row>
    <row r="219" spans="1:4" s="107" customFormat="1" ht="27" customHeight="1" x14ac:dyDescent="0.2">
      <c r="A219" s="221"/>
      <c r="B219" s="222"/>
      <c r="C219" s="222"/>
      <c r="D219" s="220"/>
    </row>
    <row r="220" spans="1:4" s="107" customFormat="1" ht="27" customHeight="1" x14ac:dyDescent="0.2">
      <c r="A220" s="221"/>
      <c r="B220" s="222"/>
      <c r="C220" s="222"/>
      <c r="D220" s="220"/>
    </row>
    <row r="221" spans="1:4" s="107" customFormat="1" ht="27" customHeight="1" x14ac:dyDescent="0.2">
      <c r="A221" s="221"/>
      <c r="B221" s="222"/>
      <c r="C221" s="222"/>
      <c r="D221" s="220"/>
    </row>
    <row r="222" spans="1:4" s="107" customFormat="1" ht="27" customHeight="1" x14ac:dyDescent="0.2">
      <c r="A222" s="221"/>
      <c r="B222" s="222"/>
      <c r="C222" s="222"/>
      <c r="D222" s="220"/>
    </row>
    <row r="223" spans="1:4" s="107" customFormat="1" ht="27" customHeight="1" x14ac:dyDescent="0.2">
      <c r="A223" s="221"/>
      <c r="B223" s="222"/>
      <c r="C223" s="222"/>
      <c r="D223" s="220"/>
    </row>
    <row r="224" spans="1:4" s="107" customFormat="1" ht="27" customHeight="1" x14ac:dyDescent="0.2">
      <c r="A224" s="221"/>
      <c r="B224" s="222"/>
      <c r="C224" s="222"/>
      <c r="D224" s="220"/>
    </row>
    <row r="225" spans="1:4" s="107" customFormat="1" ht="27" customHeight="1" x14ac:dyDescent="0.2">
      <c r="A225" s="221"/>
      <c r="B225" s="222"/>
      <c r="C225" s="222"/>
      <c r="D225" s="220"/>
    </row>
    <row r="226" spans="1:4" s="107" customFormat="1" ht="27" customHeight="1" x14ac:dyDescent="0.2">
      <c r="A226" s="221"/>
      <c r="B226" s="222"/>
      <c r="C226" s="222"/>
      <c r="D226" s="220"/>
    </row>
    <row r="227" spans="1:4" s="107" customFormat="1" ht="27" customHeight="1" x14ac:dyDescent="0.2">
      <c r="A227" s="221"/>
      <c r="B227" s="222"/>
      <c r="C227" s="222"/>
      <c r="D227" s="220"/>
    </row>
    <row r="228" spans="1:4" s="107" customFormat="1" ht="27" customHeight="1" x14ac:dyDescent="0.2">
      <c r="A228" s="221"/>
      <c r="B228" s="222"/>
      <c r="C228" s="222"/>
      <c r="D228" s="220"/>
    </row>
    <row r="229" spans="1:4" s="107" customFormat="1" ht="27" customHeight="1" x14ac:dyDescent="0.2">
      <c r="A229" s="221"/>
      <c r="B229" s="222"/>
      <c r="C229" s="222"/>
      <c r="D229" s="220"/>
    </row>
    <row r="230" spans="1:4" s="107" customFormat="1" ht="27" customHeight="1" x14ac:dyDescent="0.2">
      <c r="A230" s="221"/>
      <c r="B230" s="222"/>
      <c r="C230" s="222"/>
      <c r="D230" s="220"/>
    </row>
    <row r="231" spans="1:4" s="107" customFormat="1" ht="27" customHeight="1" x14ac:dyDescent="0.2">
      <c r="A231" s="221"/>
      <c r="B231" s="222"/>
      <c r="C231" s="222"/>
      <c r="D231" s="220"/>
    </row>
    <row r="232" spans="1:4" s="107" customFormat="1" ht="27" customHeight="1" x14ac:dyDescent="0.2">
      <c r="A232" s="221"/>
      <c r="B232" s="222"/>
      <c r="C232" s="222"/>
      <c r="D232" s="220"/>
    </row>
    <row r="233" spans="1:4" s="107" customFormat="1" ht="27" customHeight="1" x14ac:dyDescent="0.2">
      <c r="A233" s="221"/>
      <c r="B233" s="222"/>
      <c r="C233" s="222"/>
      <c r="D233" s="220"/>
    </row>
    <row r="234" spans="1:4" s="107" customFormat="1" ht="27" customHeight="1" x14ac:dyDescent="0.2">
      <c r="A234" s="221"/>
      <c r="B234" s="222"/>
      <c r="C234" s="222"/>
      <c r="D234" s="220"/>
    </row>
    <row r="235" spans="1:4" s="107" customFormat="1" ht="27" customHeight="1" x14ac:dyDescent="0.2">
      <c r="A235" s="221"/>
      <c r="B235" s="222"/>
      <c r="C235" s="222"/>
      <c r="D235" s="220"/>
    </row>
    <row r="236" spans="1:4" s="107" customFormat="1" ht="27" customHeight="1" x14ac:dyDescent="0.2">
      <c r="A236" s="221"/>
      <c r="B236" s="222"/>
      <c r="C236" s="222"/>
      <c r="D236" s="220"/>
    </row>
    <row r="237" spans="1:4" s="107" customFormat="1" ht="27" customHeight="1" x14ac:dyDescent="0.2">
      <c r="A237" s="221"/>
      <c r="B237" s="222"/>
      <c r="C237" s="222"/>
      <c r="D237" s="220"/>
    </row>
    <row r="238" spans="1:4" s="107" customFormat="1" ht="27" customHeight="1" x14ac:dyDescent="0.2">
      <c r="A238" s="221"/>
      <c r="B238" s="222"/>
      <c r="C238" s="222"/>
      <c r="D238" s="220"/>
    </row>
    <row r="239" spans="1:4" s="107" customFormat="1" ht="27" customHeight="1" x14ac:dyDescent="0.2">
      <c r="A239" s="221"/>
      <c r="B239" s="222"/>
      <c r="C239" s="222"/>
      <c r="D239" s="220"/>
    </row>
    <row r="240" spans="1:4" s="107" customFormat="1" ht="27" customHeight="1" x14ac:dyDescent="0.2">
      <c r="A240" s="221"/>
      <c r="B240" s="222"/>
      <c r="C240" s="222"/>
      <c r="D240" s="220"/>
    </row>
    <row r="241" spans="1:8" s="107" customFormat="1" ht="27" customHeight="1" x14ac:dyDescent="0.2">
      <c r="A241" s="221"/>
      <c r="B241" s="222"/>
      <c r="C241" s="222"/>
      <c r="D241" s="220"/>
    </row>
    <row r="242" spans="1:8" s="107" customFormat="1" x14ac:dyDescent="0.2">
      <c r="A242" s="221"/>
      <c r="B242" s="222"/>
      <c r="C242" s="222"/>
      <c r="D242" s="220"/>
    </row>
    <row r="243" spans="1:8" s="107" customFormat="1" x14ac:dyDescent="0.2">
      <c r="A243" s="221"/>
      <c r="B243" s="222"/>
      <c r="C243" s="222"/>
      <c r="D243" s="220"/>
    </row>
    <row r="244" spans="1:8" s="107" customFormat="1" x14ac:dyDescent="0.2">
      <c r="A244" s="221"/>
      <c r="B244" s="222"/>
      <c r="C244" s="222"/>
      <c r="D244" s="220"/>
    </row>
    <row r="245" spans="1:8" s="107" customFormat="1" x14ac:dyDescent="0.2">
      <c r="A245" s="221"/>
      <c r="B245" s="222"/>
      <c r="C245" s="222"/>
      <c r="D245" s="220"/>
    </row>
    <row r="246" spans="1:8" x14ac:dyDescent="0.2">
      <c r="A246" s="221"/>
      <c r="B246" s="222"/>
      <c r="C246" s="222"/>
      <c r="D246" s="220"/>
      <c r="E246" s="107"/>
      <c r="F246" s="107"/>
      <c r="G246" s="107"/>
      <c r="H246" s="107"/>
    </row>
    <row r="247" spans="1:8" x14ac:dyDescent="0.2">
      <c r="A247" s="221"/>
      <c r="B247" s="222"/>
      <c r="C247" s="222"/>
      <c r="D247" s="220"/>
      <c r="E247" s="107"/>
      <c r="F247" s="107"/>
      <c r="G247" s="107"/>
      <c r="H247" s="107"/>
    </row>
    <row r="248" spans="1:8" x14ac:dyDescent="0.2">
      <c r="A248" s="221"/>
      <c r="B248" s="222"/>
      <c r="C248" s="222"/>
      <c r="D248" s="220"/>
    </row>
    <row r="249" spans="1:8" x14ac:dyDescent="0.2">
      <c r="A249" s="221"/>
      <c r="B249" s="222"/>
      <c r="C249" s="222"/>
      <c r="D249" s="220"/>
    </row>
    <row r="250" spans="1:8" x14ac:dyDescent="0.2">
      <c r="A250" s="221"/>
      <c r="B250" s="222"/>
      <c r="C250" s="222"/>
      <c r="D250" s="220"/>
    </row>
    <row r="251" spans="1:8" x14ac:dyDescent="0.2">
      <c r="A251" s="221"/>
      <c r="B251" s="222"/>
      <c r="C251" s="222"/>
      <c r="D251" s="107"/>
    </row>
    <row r="252" spans="1:8" x14ac:dyDescent="0.2">
      <c r="A252" s="221"/>
      <c r="B252" s="222"/>
      <c r="C252" s="222"/>
      <c r="D252" s="107"/>
    </row>
    <row r="253" spans="1:8" x14ac:dyDescent="0.2">
      <c r="A253" s="221"/>
      <c r="B253" s="222"/>
      <c r="C253" s="222"/>
      <c r="D253" s="107"/>
    </row>
    <row r="254" spans="1:8" x14ac:dyDescent="0.2">
      <c r="A254" s="221"/>
      <c r="B254" s="222"/>
      <c r="C254" s="222"/>
      <c r="D254" s="107"/>
    </row>
    <row r="255" spans="1:8" x14ac:dyDescent="0.2">
      <c r="A255" s="221"/>
      <c r="B255" s="222"/>
      <c r="C255" s="222"/>
      <c r="D255" s="107"/>
    </row>
    <row r="256" spans="1:8" x14ac:dyDescent="0.2">
      <c r="A256" s="221"/>
      <c r="B256" s="222"/>
      <c r="C256" s="222"/>
      <c r="D256" s="107"/>
    </row>
    <row r="257" spans="1:4" x14ac:dyDescent="0.2">
      <c r="A257" s="221"/>
      <c r="B257" s="222"/>
      <c r="C257" s="222"/>
      <c r="D257" s="107"/>
    </row>
    <row r="258" spans="1:4" x14ac:dyDescent="0.2">
      <c r="A258" s="221"/>
      <c r="B258" s="222"/>
      <c r="C258" s="222"/>
      <c r="D258" s="107"/>
    </row>
    <row r="259" spans="1:4" x14ac:dyDescent="0.2">
      <c r="A259" s="221"/>
      <c r="B259" s="222"/>
      <c r="C259" s="222"/>
      <c r="D259" s="107"/>
    </row>
    <row r="260" spans="1:4" x14ac:dyDescent="0.2">
      <c r="A260" s="221"/>
      <c r="B260" s="222"/>
      <c r="C260" s="222"/>
      <c r="D260" s="107"/>
    </row>
    <row r="261" spans="1:4" x14ac:dyDescent="0.2">
      <c r="A261" s="221"/>
      <c r="B261" s="222"/>
      <c r="C261" s="222"/>
      <c r="D261" s="107"/>
    </row>
    <row r="262" spans="1:4" x14ac:dyDescent="0.2">
      <c r="A262" s="221"/>
      <c r="B262" s="222"/>
      <c r="C262" s="222"/>
      <c r="D262" s="107"/>
    </row>
    <row r="263" spans="1:4" x14ac:dyDescent="0.2">
      <c r="A263" s="221"/>
      <c r="B263" s="222"/>
      <c r="C263" s="222"/>
      <c r="D263" s="107"/>
    </row>
    <row r="264" spans="1:4" x14ac:dyDescent="0.2">
      <c r="A264" s="221"/>
      <c r="B264" s="222"/>
      <c r="C264" s="222"/>
      <c r="D264" s="107"/>
    </row>
    <row r="265" spans="1:4" x14ac:dyDescent="0.2">
      <c r="A265" s="221"/>
      <c r="B265" s="222"/>
      <c r="C265" s="222"/>
      <c r="D265" s="107"/>
    </row>
    <row r="266" spans="1:4" x14ac:dyDescent="0.2">
      <c r="A266" s="221"/>
      <c r="B266" s="222"/>
      <c r="C266" s="222"/>
      <c r="D266" s="107"/>
    </row>
    <row r="267" spans="1:4" x14ac:dyDescent="0.2">
      <c r="A267" s="221"/>
      <c r="B267" s="222"/>
      <c r="C267" s="222"/>
      <c r="D267" s="107"/>
    </row>
    <row r="268" spans="1:4" x14ac:dyDescent="0.2">
      <c r="A268" s="221"/>
      <c r="B268" s="222"/>
      <c r="C268" s="222"/>
      <c r="D268" s="107"/>
    </row>
    <row r="269" spans="1:4" x14ac:dyDescent="0.2">
      <c r="A269" s="221"/>
      <c r="B269" s="222"/>
      <c r="C269" s="222"/>
      <c r="D269" s="107"/>
    </row>
    <row r="270" spans="1:4" x14ac:dyDescent="0.2">
      <c r="A270" s="221"/>
      <c r="B270" s="222"/>
      <c r="C270" s="222"/>
      <c r="D270" s="107"/>
    </row>
    <row r="271" spans="1:4" x14ac:dyDescent="0.2">
      <c r="A271" s="221"/>
      <c r="B271" s="222"/>
      <c r="C271" s="222"/>
      <c r="D271" s="107"/>
    </row>
    <row r="272" spans="1:4" x14ac:dyDescent="0.2">
      <c r="A272" s="221"/>
      <c r="B272" s="222"/>
      <c r="C272" s="222"/>
      <c r="D272" s="107"/>
    </row>
    <row r="273" spans="1:4" x14ac:dyDescent="0.2">
      <c r="A273" s="221"/>
      <c r="B273" s="222"/>
      <c r="C273" s="222"/>
      <c r="D273" s="107"/>
    </row>
    <row r="274" spans="1:4" x14ac:dyDescent="0.2">
      <c r="A274" s="221"/>
      <c r="B274" s="222"/>
      <c r="C274" s="222"/>
      <c r="D274" s="107"/>
    </row>
    <row r="275" spans="1:4" x14ac:dyDescent="0.2">
      <c r="A275" s="221"/>
      <c r="B275" s="222"/>
      <c r="C275" s="222"/>
      <c r="D275" s="107"/>
    </row>
    <row r="276" spans="1:4" x14ac:dyDescent="0.2">
      <c r="A276" s="221"/>
      <c r="B276" s="222"/>
      <c r="C276" s="222"/>
      <c r="D276" s="107"/>
    </row>
    <row r="277" spans="1:4" x14ac:dyDescent="0.2">
      <c r="A277" s="221"/>
      <c r="B277" s="222"/>
      <c r="C277" s="222"/>
      <c r="D277" s="107"/>
    </row>
    <row r="278" spans="1:4" x14ac:dyDescent="0.2">
      <c r="A278" s="221"/>
      <c r="B278" s="222"/>
      <c r="C278" s="222"/>
      <c r="D278" s="107"/>
    </row>
    <row r="279" spans="1:4" x14ac:dyDescent="0.2">
      <c r="A279" s="221"/>
      <c r="B279" s="222"/>
      <c r="C279" s="222"/>
      <c r="D279" s="107"/>
    </row>
    <row r="280" spans="1:4" x14ac:dyDescent="0.2">
      <c r="A280" s="221"/>
      <c r="B280" s="222"/>
      <c r="C280" s="222"/>
      <c r="D280" s="107"/>
    </row>
    <row r="281" spans="1:4" x14ac:dyDescent="0.2">
      <c r="A281" s="223"/>
      <c r="B281" s="4"/>
      <c r="C281" s="4"/>
      <c r="D281" s="107"/>
    </row>
    <row r="282" spans="1:4" x14ac:dyDescent="0.2">
      <c r="A282" s="223"/>
      <c r="B282" s="4"/>
      <c r="C282" s="4"/>
    </row>
    <row r="283" spans="1:4" x14ac:dyDescent="0.2">
      <c r="A283" s="223"/>
      <c r="B283" s="4"/>
      <c r="C283" s="4"/>
    </row>
    <row r="284" spans="1:4" x14ac:dyDescent="0.2">
      <c r="A284" s="223"/>
      <c r="B284" s="4"/>
      <c r="C284" s="4"/>
    </row>
    <row r="285" spans="1:4" x14ac:dyDescent="0.2">
      <c r="A285" s="223"/>
      <c r="B285" s="4"/>
      <c r="C285" s="4"/>
    </row>
    <row r="286" spans="1:4" x14ac:dyDescent="0.2">
      <c r="A286" s="223"/>
      <c r="B286" s="4"/>
      <c r="C286" s="4"/>
    </row>
    <row r="287" spans="1:4" x14ac:dyDescent="0.2">
      <c r="A287" s="223"/>
      <c r="B287" s="4"/>
      <c r="C287" s="4"/>
    </row>
    <row r="288" spans="1:4" x14ac:dyDescent="0.2">
      <c r="A288" s="223"/>
      <c r="B288" s="4"/>
      <c r="C288" s="4"/>
    </row>
    <row r="289" spans="1:3" x14ac:dyDescent="0.2">
      <c r="A289" s="223"/>
      <c r="B289" s="4"/>
      <c r="C289" s="4"/>
    </row>
    <row r="290" spans="1:3" x14ac:dyDescent="0.2">
      <c r="A290" s="223"/>
      <c r="B290" s="4"/>
      <c r="C290" s="4"/>
    </row>
    <row r="291" spans="1:3" x14ac:dyDescent="0.2">
      <c r="A291" s="223"/>
      <c r="B291" s="4"/>
      <c r="C291" s="4"/>
    </row>
    <row r="292" spans="1:3" x14ac:dyDescent="0.2">
      <c r="A292" s="223"/>
      <c r="B292" s="4"/>
      <c r="C292" s="4"/>
    </row>
    <row r="293" spans="1:3" x14ac:dyDescent="0.2">
      <c r="A293" s="223"/>
      <c r="B293" s="4"/>
      <c r="C293" s="4"/>
    </row>
    <row r="294" spans="1:3" x14ac:dyDescent="0.2">
      <c r="A294" s="223"/>
      <c r="B294" s="4"/>
      <c r="C294" s="4"/>
    </row>
    <row r="295" spans="1:3" x14ac:dyDescent="0.2">
      <c r="A295" s="223"/>
      <c r="B295" s="4"/>
      <c r="C295" s="4"/>
    </row>
    <row r="296" spans="1:3" x14ac:dyDescent="0.2">
      <c r="A296" s="223"/>
      <c r="B296" s="4"/>
      <c r="C296" s="4"/>
    </row>
    <row r="297" spans="1:3" x14ac:dyDescent="0.2">
      <c r="A297" s="223"/>
      <c r="B297" s="4"/>
      <c r="C297" s="4"/>
    </row>
    <row r="298" spans="1:3" x14ac:dyDescent="0.2">
      <c r="A298" s="223"/>
      <c r="B298" s="4"/>
      <c r="C298" s="4"/>
    </row>
    <row r="299" spans="1:3" x14ac:dyDescent="0.2">
      <c r="A299" s="223"/>
      <c r="B299" s="4"/>
      <c r="C299" s="4"/>
    </row>
    <row r="300" spans="1:3" x14ac:dyDescent="0.2">
      <c r="A300" s="223"/>
      <c r="B300" s="4"/>
      <c r="C300" s="4"/>
    </row>
    <row r="301" spans="1:3" x14ac:dyDescent="0.2">
      <c r="A301" s="223"/>
      <c r="B301" s="4"/>
      <c r="C301" s="4"/>
    </row>
    <row r="302" spans="1:3" x14ac:dyDescent="0.2">
      <c r="A302" s="223"/>
      <c r="B302" s="4"/>
      <c r="C302" s="4"/>
    </row>
    <row r="303" spans="1:3" x14ac:dyDescent="0.2">
      <c r="A303" s="223"/>
      <c r="B303" s="4"/>
      <c r="C303" s="4"/>
    </row>
    <row r="304" spans="1:3" x14ac:dyDescent="0.2">
      <c r="A304" s="223"/>
      <c r="B304" s="4"/>
      <c r="C304" s="4"/>
    </row>
    <row r="305" spans="1:3" x14ac:dyDescent="0.2">
      <c r="A305" s="223"/>
      <c r="B305" s="4"/>
      <c r="C305" s="4"/>
    </row>
    <row r="306" spans="1:3" x14ac:dyDescent="0.2">
      <c r="A306" s="223"/>
      <c r="B306" s="4"/>
      <c r="C306" s="4"/>
    </row>
    <row r="307" spans="1:3" x14ac:dyDescent="0.2">
      <c r="A307" s="223"/>
      <c r="B307" s="4"/>
      <c r="C307" s="4"/>
    </row>
    <row r="308" spans="1:3" x14ac:dyDescent="0.2">
      <c r="A308" s="223"/>
      <c r="B308" s="4"/>
      <c r="C308" s="4"/>
    </row>
    <row r="309" spans="1:3" x14ac:dyDescent="0.2">
      <c r="A309" s="223"/>
      <c r="B309" s="4"/>
      <c r="C309" s="4"/>
    </row>
    <row r="310" spans="1:3" x14ac:dyDescent="0.2">
      <c r="A310" s="223"/>
      <c r="B310" s="4"/>
      <c r="C310" s="4"/>
    </row>
    <row r="311" spans="1:3" x14ac:dyDescent="0.2">
      <c r="A311" s="223"/>
      <c r="B311" s="4"/>
      <c r="C311" s="4"/>
    </row>
    <row r="312" spans="1:3" x14ac:dyDescent="0.2">
      <c r="A312" s="223"/>
      <c r="B312" s="4"/>
      <c r="C312" s="4"/>
    </row>
    <row r="313" spans="1:3" x14ac:dyDescent="0.2">
      <c r="A313" s="223"/>
      <c r="B313" s="4"/>
      <c r="C313" s="4"/>
    </row>
    <row r="314" spans="1:3" x14ac:dyDescent="0.2">
      <c r="A314" s="223"/>
      <c r="B314" s="4"/>
      <c r="C314" s="4"/>
    </row>
    <row r="315" spans="1:3" x14ac:dyDescent="0.2">
      <c r="A315" s="223"/>
      <c r="B315" s="4"/>
      <c r="C315" s="4"/>
    </row>
    <row r="316" spans="1:3" x14ac:dyDescent="0.2">
      <c r="A316" s="223"/>
      <c r="B316" s="4"/>
      <c r="C316" s="4"/>
    </row>
    <row r="317" spans="1:3" x14ac:dyDescent="0.2">
      <c r="A317" s="223"/>
      <c r="B317" s="4"/>
      <c r="C317" s="4"/>
    </row>
    <row r="318" spans="1:3" x14ac:dyDescent="0.2">
      <c r="A318" s="223"/>
      <c r="B318" s="4"/>
      <c r="C318" s="4"/>
    </row>
    <row r="319" spans="1:3" x14ac:dyDescent="0.2">
      <c r="A319" s="223"/>
      <c r="B319" s="4"/>
      <c r="C319" s="4"/>
    </row>
    <row r="320" spans="1:3" x14ac:dyDescent="0.2">
      <c r="A320" s="223"/>
      <c r="B320" s="4"/>
      <c r="C320" s="4"/>
    </row>
    <row r="321" spans="1:3" x14ac:dyDescent="0.2">
      <c r="A321" s="223"/>
      <c r="B321" s="4"/>
      <c r="C321" s="4"/>
    </row>
    <row r="322" spans="1:3" x14ac:dyDescent="0.2">
      <c r="A322" s="223"/>
      <c r="B322" s="4"/>
      <c r="C322" s="4"/>
    </row>
    <row r="323" spans="1:3" x14ac:dyDescent="0.2">
      <c r="A323" s="223"/>
      <c r="B323" s="4"/>
      <c r="C323" s="4"/>
    </row>
    <row r="324" spans="1:3" x14ac:dyDescent="0.2">
      <c r="A324" s="223"/>
      <c r="B324" s="4"/>
      <c r="C324" s="4"/>
    </row>
    <row r="325" spans="1:3" x14ac:dyDescent="0.2">
      <c r="A325" s="223"/>
      <c r="B325" s="4"/>
      <c r="C325" s="4"/>
    </row>
    <row r="326" spans="1:3" x14ac:dyDescent="0.2">
      <c r="A326" s="223"/>
      <c r="B326" s="4"/>
      <c r="C326" s="4"/>
    </row>
    <row r="327" spans="1:3" x14ac:dyDescent="0.2">
      <c r="A327" s="223"/>
      <c r="B327" s="4"/>
      <c r="C327" s="4"/>
    </row>
    <row r="328" spans="1:3" x14ac:dyDescent="0.2">
      <c r="A328" s="223"/>
      <c r="B328" s="4"/>
      <c r="C328" s="4"/>
    </row>
    <row r="329" spans="1:3" x14ac:dyDescent="0.2">
      <c r="A329" s="223"/>
      <c r="B329" s="4"/>
      <c r="C329" s="4"/>
    </row>
    <row r="330" spans="1:3" x14ac:dyDescent="0.2">
      <c r="A330" s="223"/>
      <c r="B330" s="4"/>
      <c r="C330" s="4"/>
    </row>
    <row r="331" spans="1:3" x14ac:dyDescent="0.2">
      <c r="A331" s="223"/>
      <c r="B331" s="4"/>
      <c r="C331" s="4"/>
    </row>
    <row r="332" spans="1:3" x14ac:dyDescent="0.2">
      <c r="A332" s="223"/>
      <c r="B332" s="4"/>
      <c r="C332" s="4"/>
    </row>
    <row r="333" spans="1:3" x14ac:dyDescent="0.2">
      <c r="A333" s="223"/>
      <c r="B333" s="4"/>
      <c r="C333" s="4"/>
    </row>
    <row r="334" spans="1:3" x14ac:dyDescent="0.2">
      <c r="A334" s="223"/>
      <c r="B334" s="4"/>
      <c r="C334" s="4"/>
    </row>
    <row r="335" spans="1:3" x14ac:dyDescent="0.2">
      <c r="A335" s="223"/>
      <c r="B335" s="4"/>
      <c r="C335" s="4"/>
    </row>
    <row r="336" spans="1:3" x14ac:dyDescent="0.2">
      <c r="A336" s="223"/>
      <c r="B336" s="4"/>
      <c r="C336" s="4"/>
    </row>
    <row r="337" spans="1:3" x14ac:dyDescent="0.2">
      <c r="A337" s="223"/>
      <c r="B337" s="4"/>
      <c r="C337" s="4"/>
    </row>
    <row r="338" spans="1:3" x14ac:dyDescent="0.2">
      <c r="A338" s="223"/>
      <c r="B338" s="4"/>
      <c r="C338" s="4"/>
    </row>
    <row r="339" spans="1:3" x14ac:dyDescent="0.2">
      <c r="A339" s="223"/>
      <c r="B339" s="4"/>
      <c r="C339" s="4"/>
    </row>
    <row r="340" spans="1:3" x14ac:dyDescent="0.2">
      <c r="A340" s="223"/>
      <c r="B340" s="4"/>
      <c r="C340" s="4"/>
    </row>
    <row r="341" spans="1:3" x14ac:dyDescent="0.2">
      <c r="A341" s="223"/>
      <c r="B341" s="4"/>
      <c r="C341" s="4"/>
    </row>
    <row r="342" spans="1:3" x14ac:dyDescent="0.2">
      <c r="A342" s="223"/>
      <c r="B342" s="4"/>
      <c r="C342" s="4"/>
    </row>
    <row r="343" spans="1:3" x14ac:dyDescent="0.2">
      <c r="A343" s="223"/>
      <c r="B343" s="4"/>
      <c r="C343" s="4"/>
    </row>
    <row r="344" spans="1:3" x14ac:dyDescent="0.2">
      <c r="A344" s="223"/>
      <c r="B344" s="4"/>
      <c r="C344" s="4"/>
    </row>
    <row r="345" spans="1:3" x14ac:dyDescent="0.2">
      <c r="A345" s="223"/>
      <c r="B345" s="4"/>
      <c r="C345" s="4"/>
    </row>
    <row r="346" spans="1:3" x14ac:dyDescent="0.2">
      <c r="A346" s="223"/>
      <c r="B346" s="4"/>
      <c r="C346" s="4"/>
    </row>
    <row r="347" spans="1:3" x14ac:dyDescent="0.2">
      <c r="A347" s="223"/>
      <c r="B347" s="4"/>
      <c r="C347" s="4"/>
    </row>
    <row r="348" spans="1:3" x14ac:dyDescent="0.2">
      <c r="A348" s="223"/>
      <c r="B348" s="4"/>
      <c r="C348" s="4"/>
    </row>
    <row r="349" spans="1:3" x14ac:dyDescent="0.2">
      <c r="A349" s="223"/>
      <c r="B349" s="4"/>
      <c r="C349" s="4"/>
    </row>
    <row r="350" spans="1:3" x14ac:dyDescent="0.2">
      <c r="A350" s="223"/>
      <c r="B350" s="4"/>
      <c r="C350" s="4"/>
    </row>
    <row r="351" spans="1:3" x14ac:dyDescent="0.2">
      <c r="A351" s="223"/>
      <c r="B351" s="4"/>
      <c r="C351" s="4"/>
    </row>
    <row r="352" spans="1:3" x14ac:dyDescent="0.2">
      <c r="A352" s="223"/>
      <c r="B352" s="4"/>
      <c r="C352" s="4"/>
    </row>
    <row r="353" spans="1:3" x14ac:dyDescent="0.2">
      <c r="A353" s="223"/>
      <c r="B353" s="4"/>
      <c r="C353" s="4"/>
    </row>
  </sheetData>
  <autoFilter ref="A1:IQ353"/>
  <mergeCells count="3">
    <mergeCell ref="C146:E146"/>
    <mergeCell ref="A151:F151"/>
    <mergeCell ref="A152:F152"/>
  </mergeCells>
  <pageMargins left="0.55118110236220474" right="0.55118110236220474" top="0.55118110236220474" bottom="0.55118110236220474" header="0.31496062992125984" footer="0.31496062992125984"/>
  <pageSetup scale="45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Carlos Danilo Garzon Bello</cp:lastModifiedBy>
  <cp:lastPrinted>2019-06-04T14:08:25Z</cp:lastPrinted>
  <dcterms:created xsi:type="dcterms:W3CDTF">2018-04-16T17:08:10Z</dcterms:created>
  <dcterms:modified xsi:type="dcterms:W3CDTF">2019-06-04T14:10:52Z</dcterms:modified>
</cp:coreProperties>
</file>